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A52AC859-7C3B-4AB4-BC2E-504012256251}" xr6:coauthVersionLast="45" xr6:coauthVersionMax="45" xr10:uidLastSave="{00000000-0000-0000-0000-000000000000}"/>
  <bookViews>
    <workbookView xWindow="-120" yWindow="-120" windowWidth="20730" windowHeight="11160" xr2:uid="{00000000-000D-0000-FFFF-FFFF00000000}"/>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22" r:id="rId13"/>
    <sheet name="‐76‐" sheetId="9" r:id="rId14"/>
    <sheet name="‐77‐ " sheetId="21" r:id="rId15"/>
    <sheet name="グラフ" sheetId="10" r:id="rId16"/>
  </sheets>
  <definedNames>
    <definedName name="_xlnm.Print_Area" localSheetId="0">‐63‐!$A$1:$K$45</definedName>
    <definedName name="_xlnm.Print_Area" localSheetId="1">‐64‐!$A$1:$U$56</definedName>
    <definedName name="_xlnm.Print_Area" localSheetId="2">‐65‐!$V$1:$AM$56</definedName>
    <definedName name="_xlnm.Print_Area" localSheetId="3">‐66‐!$A$1:$J$50</definedName>
    <definedName name="_xlnm.Print_Area" localSheetId="4">‐67‐!$K$1:$R$50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‐76‐!$A$1:$J$54</definedName>
    <definedName name="_xlnm.Print_Area" localSheetId="14">'‐77‐ '!$K$1:$U$54</definedName>
    <definedName name="_xlnm.Print_Area" localSheetId="15">グラフ!$A$1:$G$184</definedName>
  </definedNames>
  <calcPr calcId="191029" iterateDelta="1E-4"/>
</workbook>
</file>

<file path=xl/calcChain.xml><?xml version="1.0" encoding="utf-8"?>
<calcChain xmlns="http://schemas.openxmlformats.org/spreadsheetml/2006/main">
  <c r="F37" i="21" l="1"/>
  <c r="E37" i="21"/>
  <c r="J5" i="21"/>
  <c r="I5" i="21"/>
  <c r="H5" i="21"/>
  <c r="G5" i="21"/>
  <c r="F5" i="21"/>
  <c r="E5" i="21"/>
  <c r="M24" i="22"/>
  <c r="L24" i="22"/>
  <c r="I24" i="22"/>
  <c r="F24" i="22"/>
  <c r="M23" i="22"/>
  <c r="L23" i="22"/>
  <c r="I23" i="22"/>
  <c r="F23" i="22"/>
  <c r="M22" i="22"/>
  <c r="L22" i="22"/>
  <c r="I22" i="22"/>
  <c r="F22" i="22"/>
  <c r="M21" i="22"/>
  <c r="L21" i="22"/>
  <c r="I21" i="22"/>
  <c r="F21" i="22"/>
  <c r="M20" i="22"/>
  <c r="L20" i="22"/>
  <c r="I20" i="22"/>
  <c r="F20" i="22"/>
  <c r="M19" i="22"/>
  <c r="L19" i="22"/>
  <c r="I19" i="22"/>
  <c r="F19" i="22"/>
  <c r="M18" i="22"/>
  <c r="L18" i="22"/>
  <c r="I18" i="22"/>
  <c r="F18" i="22"/>
  <c r="M17" i="22"/>
  <c r="L17" i="22"/>
  <c r="I17" i="22"/>
  <c r="F17" i="22"/>
  <c r="M16" i="22"/>
  <c r="L16" i="22"/>
  <c r="I16" i="22"/>
  <c r="F16" i="22"/>
  <c r="M15" i="22"/>
  <c r="L15" i="22"/>
  <c r="I15" i="22"/>
  <c r="F15" i="22"/>
  <c r="M14" i="22"/>
  <c r="L14" i="22"/>
  <c r="I14" i="22"/>
  <c r="F14" i="22"/>
  <c r="M12" i="22"/>
  <c r="L12" i="22"/>
  <c r="I12" i="22"/>
  <c r="F12" i="22"/>
  <c r="I169" i="10" l="1"/>
  <c r="I5" i="9"/>
  <c r="H5" i="9"/>
  <c r="F5" i="9"/>
  <c r="E5" i="9"/>
  <c r="K132" i="10"/>
  <c r="K133" i="10"/>
  <c r="K131" i="10"/>
  <c r="N34" i="22"/>
  <c r="I34" i="22"/>
  <c r="K134" i="10" s="1"/>
  <c r="G34" i="22"/>
  <c r="E34" i="22"/>
  <c r="C34" i="22"/>
  <c r="B34" i="22"/>
  <c r="K34" i="22"/>
  <c r="J34" i="22"/>
  <c r="F34" i="22"/>
  <c r="D34" i="22"/>
  <c r="N11" i="22"/>
  <c r="N9" i="22" s="1"/>
  <c r="K11" i="22"/>
  <c r="J11" i="22"/>
  <c r="J9" i="22" s="1"/>
  <c r="G11" i="22"/>
  <c r="G9" i="22" s="1"/>
  <c r="E11" i="22"/>
  <c r="E9" i="22" s="1"/>
  <c r="F9" i="22" s="1"/>
  <c r="C11" i="22"/>
  <c r="K9" i="22"/>
  <c r="C9" i="22"/>
  <c r="M11" i="22" l="1"/>
  <c r="F11" i="22"/>
  <c r="M9" i="22"/>
  <c r="I9" i="22"/>
  <c r="I11" i="22"/>
  <c r="L9" i="22"/>
  <c r="L11" i="22"/>
  <c r="I132" i="10" l="1"/>
  <c r="J16" i="10"/>
  <c r="H131" i="10"/>
  <c r="F17" i="18"/>
  <c r="D34" i="18" s="1"/>
  <c r="F37" i="9" l="1"/>
  <c r="E37" i="9"/>
  <c r="G5" i="9"/>
  <c r="J11" i="18"/>
  <c r="J9" i="18" s="1"/>
  <c r="G11" i="18"/>
  <c r="G9" i="18" s="1"/>
  <c r="I18" i="18"/>
  <c r="B34" i="18"/>
  <c r="I134" i="10" s="1"/>
  <c r="G34" i="18" l="1"/>
  <c r="E34" i="18"/>
  <c r="C34" i="18"/>
  <c r="C11" i="18" l="1"/>
  <c r="C9" i="18" s="1"/>
  <c r="I34" i="18" l="1"/>
  <c r="J18" i="10" l="1"/>
  <c r="M16" i="10"/>
  <c r="L16" i="10"/>
  <c r="K16" i="10"/>
  <c r="I16" i="10"/>
  <c r="D12" i="4" l="1"/>
  <c r="C6" i="4"/>
  <c r="D53" i="12" l="1"/>
  <c r="C53" i="12"/>
  <c r="D52" i="12"/>
  <c r="C52" i="12"/>
  <c r="D49" i="12"/>
  <c r="C49" i="12"/>
  <c r="D48" i="12"/>
  <c r="C48" i="12"/>
  <c r="D47" i="12"/>
  <c r="C47" i="12"/>
  <c r="D46" i="12"/>
  <c r="C46" i="12"/>
  <c r="D45" i="12"/>
  <c r="C45" i="12"/>
  <c r="D44" i="12"/>
  <c r="C44" i="12"/>
  <c r="D43" i="12"/>
  <c r="C43" i="12"/>
  <c r="D42" i="12"/>
  <c r="C42" i="12"/>
  <c r="D41" i="12"/>
  <c r="C41" i="12"/>
  <c r="D40" i="12"/>
  <c r="C40" i="12"/>
  <c r="D39" i="12"/>
  <c r="C39" i="12"/>
  <c r="D38" i="12"/>
  <c r="C38" i="12"/>
  <c r="C36" i="12" s="1"/>
  <c r="D37" i="12"/>
  <c r="C37" i="12"/>
  <c r="R36" i="12"/>
  <c r="Q36" i="12"/>
  <c r="Q30" i="12" s="1"/>
  <c r="P36" i="12"/>
  <c r="O36" i="12"/>
  <c r="N36" i="12"/>
  <c r="M36" i="12"/>
  <c r="M30" i="12" s="1"/>
  <c r="L36" i="12"/>
  <c r="K36" i="12"/>
  <c r="J36" i="12"/>
  <c r="I36" i="12"/>
  <c r="I30" i="12" s="1"/>
  <c r="H36" i="12"/>
  <c r="G36" i="12"/>
  <c r="F36" i="12"/>
  <c r="E36" i="12"/>
  <c r="D36" i="12"/>
  <c r="D35" i="12"/>
  <c r="C35" i="12"/>
  <c r="D34" i="12"/>
  <c r="D32" i="12" s="1"/>
  <c r="C34" i="12"/>
  <c r="D33" i="12"/>
  <c r="C33" i="12"/>
  <c r="R32" i="12"/>
  <c r="R30" i="12" s="1"/>
  <c r="Q32" i="12"/>
  <c r="P32" i="12"/>
  <c r="O32" i="12"/>
  <c r="N32" i="12"/>
  <c r="N30" i="12" s="1"/>
  <c r="M32" i="12"/>
  <c r="L32" i="12"/>
  <c r="L30" i="12" s="1"/>
  <c r="K32" i="12"/>
  <c r="J32" i="12"/>
  <c r="I32" i="12"/>
  <c r="H32" i="12"/>
  <c r="G32" i="12"/>
  <c r="F32" i="12"/>
  <c r="F30" i="12" s="1"/>
  <c r="E32" i="12"/>
  <c r="C32" i="12"/>
  <c r="D31" i="12"/>
  <c r="C31" i="12"/>
  <c r="P30" i="12"/>
  <c r="J30" i="12"/>
  <c r="H30" i="12"/>
  <c r="E30" i="12"/>
  <c r="R11" i="12"/>
  <c r="Q11" i="12"/>
  <c r="P11" i="12"/>
  <c r="O11" i="12"/>
  <c r="N11" i="12"/>
  <c r="M11" i="12"/>
  <c r="J11" i="12"/>
  <c r="I11" i="12"/>
  <c r="F11" i="12"/>
  <c r="E11" i="12"/>
  <c r="D11" i="12"/>
  <c r="C11" i="12"/>
  <c r="R7" i="12"/>
  <c r="Q7" i="12"/>
  <c r="P7" i="12"/>
  <c r="O7" i="12"/>
  <c r="N7" i="12"/>
  <c r="M7" i="12"/>
  <c r="J7" i="12"/>
  <c r="I7" i="12"/>
  <c r="F7" i="12"/>
  <c r="F5" i="12" s="1"/>
  <c r="E7" i="12"/>
  <c r="E5" i="12" s="1"/>
  <c r="D7" i="12"/>
  <c r="D5" i="12" s="1"/>
  <c r="C7" i="12"/>
  <c r="R5" i="12"/>
  <c r="Q5" i="12"/>
  <c r="P5" i="12"/>
  <c r="O5" i="12"/>
  <c r="N5" i="12"/>
  <c r="M5" i="12"/>
  <c r="I5" i="12"/>
  <c r="C5" i="12"/>
  <c r="Q36" i="17"/>
  <c r="L36" i="17"/>
  <c r="L32" i="17"/>
  <c r="J36" i="17"/>
  <c r="R11" i="17"/>
  <c r="Q11" i="17"/>
  <c r="Q7" i="17"/>
  <c r="R7" i="17"/>
  <c r="I7" i="17"/>
  <c r="J7" i="17"/>
  <c r="M7" i="17"/>
  <c r="N7" i="17"/>
  <c r="I11" i="17"/>
  <c r="J11" i="17"/>
  <c r="M11" i="17"/>
  <c r="M5" i="17" s="1"/>
  <c r="K17" i="10" s="1"/>
  <c r="N11" i="17"/>
  <c r="F11" i="17"/>
  <c r="E11" i="17"/>
  <c r="D11" i="17"/>
  <c r="C11" i="17"/>
  <c r="F7" i="17"/>
  <c r="E7" i="17"/>
  <c r="D7" i="17"/>
  <c r="C7" i="17"/>
  <c r="F5" i="17"/>
  <c r="E5" i="17"/>
  <c r="D5" i="17"/>
  <c r="C5" i="17"/>
  <c r="T35" i="11"/>
  <c r="S35" i="11"/>
  <c r="Q35" i="11"/>
  <c r="O35" i="11"/>
  <c r="M35" i="11"/>
  <c r="K35" i="11"/>
  <c r="I35" i="11"/>
  <c r="E35" i="11"/>
  <c r="C35" i="11"/>
  <c r="B35"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B7" i="11"/>
  <c r="D30" i="12" l="1"/>
  <c r="G30" i="12"/>
  <c r="K30" i="12"/>
  <c r="O30" i="12"/>
  <c r="C30" i="12"/>
  <c r="R5" i="17"/>
  <c r="Q5" i="17"/>
  <c r="N5" i="17"/>
  <c r="K18" i="10" s="1"/>
  <c r="I5" i="17"/>
  <c r="J17" i="10" s="1"/>
  <c r="D7" i="2"/>
  <c r="E7" i="2"/>
  <c r="C31" i="1" l="1"/>
  <c r="C30" i="1"/>
  <c r="I13" i="1" l="1"/>
  <c r="J12" i="1"/>
  <c r="I12" i="1"/>
  <c r="F11" i="1"/>
  <c r="F10" i="1" s="1"/>
  <c r="E11" i="1" l="1"/>
  <c r="E10" i="1" s="1"/>
  <c r="D11" i="1"/>
  <c r="D10" i="1" s="1"/>
  <c r="C11" i="1"/>
  <c r="I11" i="1" s="1"/>
  <c r="C10" i="1" l="1"/>
  <c r="I10" i="1" s="1"/>
  <c r="N34" i="18"/>
  <c r="M24" i="18"/>
  <c r="L24" i="18"/>
  <c r="I24" i="18"/>
  <c r="F24" i="18"/>
  <c r="M23" i="18"/>
  <c r="L23" i="18"/>
  <c r="I23" i="18"/>
  <c r="F23" i="18"/>
  <c r="M22" i="18"/>
  <c r="L22" i="18"/>
  <c r="I22" i="18"/>
  <c r="F22" i="18"/>
  <c r="M21" i="18"/>
  <c r="L21" i="18"/>
  <c r="I21" i="18"/>
  <c r="F21" i="18"/>
  <c r="M20" i="18"/>
  <c r="L20" i="18"/>
  <c r="I20" i="18"/>
  <c r="F20" i="18"/>
  <c r="M19" i="18"/>
  <c r="L19" i="18"/>
  <c r="I19" i="18"/>
  <c r="F19" i="18"/>
  <c r="M18" i="18"/>
  <c r="L18" i="18"/>
  <c r="F18" i="18"/>
  <c r="M17" i="18"/>
  <c r="K34" i="18" s="1"/>
  <c r="L17" i="18"/>
  <c r="J34" i="18" s="1"/>
  <c r="I17" i="18"/>
  <c r="F34" i="18" s="1"/>
  <c r="M16" i="18"/>
  <c r="L16" i="18"/>
  <c r="I16" i="18"/>
  <c r="F16" i="18"/>
  <c r="L15" i="18"/>
  <c r="M14" i="18"/>
  <c r="L14" i="18"/>
  <c r="I14" i="18"/>
  <c r="F14" i="18"/>
  <c r="M12" i="18"/>
  <c r="L12" i="18"/>
  <c r="I12" i="18"/>
  <c r="F12" i="18"/>
  <c r="N11" i="18"/>
  <c r="N9" i="18" s="1"/>
  <c r="K11" i="18"/>
  <c r="L11" i="18" l="1"/>
  <c r="K9" i="18"/>
  <c r="L9" i="18" l="1"/>
  <c r="I164" i="10"/>
  <c r="I147" i="10"/>
  <c r="I178" i="10" l="1"/>
  <c r="I176" i="10"/>
  <c r="I171" i="10"/>
  <c r="I172" i="10"/>
  <c r="I173" i="10"/>
  <c r="I174" i="10"/>
  <c r="I175" i="10"/>
  <c r="I170" i="10"/>
  <c r="I154" i="10"/>
  <c r="I148" i="10"/>
  <c r="I139" i="10"/>
  <c r="I140" i="10"/>
  <c r="I141" i="10"/>
  <c r="I142" i="10"/>
  <c r="I143" i="10"/>
  <c r="I144" i="10"/>
  <c r="I145" i="10"/>
  <c r="I146" i="10"/>
  <c r="I138" i="10"/>
  <c r="I137" i="10"/>
  <c r="I150" i="10" l="1"/>
  <c r="J170" i="10"/>
  <c r="K180" i="10"/>
  <c r="I177" i="10" s="1"/>
  <c r="J177" i="10" s="1"/>
  <c r="J176" i="10"/>
  <c r="M18" i="10"/>
  <c r="M17" i="10"/>
  <c r="L18" i="10"/>
  <c r="L17" i="10"/>
  <c r="P11" i="17" l="1"/>
  <c r="O11" i="17"/>
  <c r="P7" i="17"/>
  <c r="P5" i="17" s="1"/>
  <c r="O7" i="17"/>
  <c r="O5" i="17" s="1"/>
  <c r="N10" i="6" l="1"/>
  <c r="N10" i="13"/>
  <c r="H10" i="13"/>
  <c r="H10" i="6"/>
  <c r="P18" i="6"/>
  <c r="P17" i="6"/>
  <c r="H14" i="6"/>
  <c r="H13" i="6"/>
  <c r="H12" i="6"/>
  <c r="H11" i="6"/>
  <c r="P18" i="13"/>
  <c r="P17" i="13"/>
  <c r="H14" i="13"/>
  <c r="I30" i="5" l="1"/>
  <c r="E5" i="14"/>
  <c r="N22" i="6" l="1"/>
  <c r="H22" i="6"/>
  <c r="F22" i="6"/>
  <c r="P21" i="6"/>
  <c r="N21" i="6"/>
  <c r="H21" i="6"/>
  <c r="F21" i="6"/>
  <c r="P20" i="6"/>
  <c r="N20" i="6"/>
  <c r="H20" i="6"/>
  <c r="F20" i="6"/>
  <c r="P19" i="6"/>
  <c r="N19" i="6"/>
  <c r="H19" i="6"/>
  <c r="F19" i="6"/>
  <c r="H18" i="6"/>
  <c r="F18" i="6"/>
  <c r="F17" i="6"/>
  <c r="J16" i="6"/>
  <c r="E16" i="6"/>
  <c r="F16" i="6" s="1"/>
  <c r="D16" i="6"/>
  <c r="N14" i="6"/>
  <c r="F14" i="6"/>
  <c r="N13" i="6"/>
  <c r="F13" i="6"/>
  <c r="N12" i="6"/>
  <c r="F12" i="6"/>
  <c r="N11" i="6"/>
  <c r="F11" i="6"/>
  <c r="F10" i="6"/>
  <c r="F9" i="6"/>
  <c r="J8" i="6"/>
  <c r="J6" i="6" s="1"/>
  <c r="E8" i="6"/>
  <c r="D8" i="6"/>
  <c r="F8" i="6" l="1"/>
  <c r="D6" i="6"/>
  <c r="P6" i="6" s="1"/>
  <c r="E6" i="6"/>
  <c r="F6" i="6" s="1"/>
  <c r="H18" i="13"/>
  <c r="I39" i="5"/>
  <c r="J39" i="5" s="1"/>
  <c r="I38" i="5"/>
  <c r="J38" i="5" s="1"/>
  <c r="I35" i="5"/>
  <c r="J35" i="5" s="1"/>
  <c r="I34" i="5"/>
  <c r="J34" i="5" s="1"/>
  <c r="I31" i="5"/>
  <c r="J31" i="5" s="1"/>
  <c r="J30" i="5"/>
  <c r="F28" i="5"/>
  <c r="H6" i="6" l="1"/>
  <c r="N6" i="6"/>
  <c r="G18" i="5"/>
  <c r="G13" i="5"/>
  <c r="G8" i="5"/>
  <c r="J5" i="9" l="1"/>
  <c r="D23" i="4" l="1"/>
  <c r="D9" i="4"/>
  <c r="D10" i="4"/>
  <c r="C31" i="17" l="1"/>
  <c r="J31" i="1" l="1"/>
  <c r="J30" i="1"/>
  <c r="I30" i="1"/>
  <c r="I31" i="1"/>
  <c r="G30" i="1"/>
  <c r="G31" i="1"/>
  <c r="F30" i="1"/>
  <c r="F31" i="1"/>
  <c r="D31" i="1"/>
  <c r="D30" i="1"/>
  <c r="I13" i="10" l="1"/>
  <c r="I12" i="10"/>
  <c r="I11" i="10"/>
  <c r="I10" i="10"/>
  <c r="I9" i="10"/>
  <c r="I8" i="10"/>
  <c r="I7" i="10"/>
  <c r="I6" i="10"/>
  <c r="I5" i="10"/>
  <c r="J134" i="10"/>
  <c r="I163" i="10"/>
  <c r="I162" i="10"/>
  <c r="I165" i="10"/>
  <c r="I156" i="10"/>
  <c r="I157" i="10"/>
  <c r="I158" i="10"/>
  <c r="I159" i="10"/>
  <c r="I160" i="10"/>
  <c r="I161" i="10"/>
  <c r="I155" i="10"/>
  <c r="J132" i="10"/>
  <c r="J133" i="10"/>
  <c r="J131" i="10"/>
  <c r="I133" i="10"/>
  <c r="I131" i="10"/>
  <c r="H132" i="10"/>
  <c r="H133" i="10"/>
  <c r="H134" i="10"/>
  <c r="T35" i="2" l="1"/>
  <c r="S35" i="2"/>
  <c r="Q35" i="2"/>
  <c r="O35" i="2"/>
  <c r="M35" i="2"/>
  <c r="K35" i="2"/>
  <c r="I35" i="2"/>
  <c r="E35" i="2"/>
  <c r="C35" i="2"/>
  <c r="B35"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C7" i="2"/>
  <c r="B7" i="2"/>
  <c r="E5" i="4"/>
  <c r="I73" i="10"/>
  <c r="I74" i="10"/>
  <c r="I75" i="10"/>
  <c r="I76" i="10"/>
  <c r="I77" i="10"/>
  <c r="I78" i="10"/>
  <c r="I103" i="10"/>
  <c r="I100" i="10"/>
  <c r="I101" i="10"/>
  <c r="I102" i="10"/>
  <c r="I104" i="10"/>
  <c r="I105" i="10"/>
  <c r="K14" i="1"/>
  <c r="K18" i="1"/>
  <c r="K21" i="1"/>
  <c r="K20" i="1"/>
  <c r="D40" i="4"/>
  <c r="D39" i="4"/>
  <c r="D38" i="4"/>
  <c r="D37" i="4"/>
  <c r="D36" i="4"/>
  <c r="D35" i="4"/>
  <c r="D34" i="4"/>
  <c r="D33" i="4"/>
  <c r="D32" i="4"/>
  <c r="D31" i="4"/>
  <c r="D30" i="4"/>
  <c r="D29" i="4"/>
  <c r="D28" i="4"/>
  <c r="D27" i="4"/>
  <c r="D26" i="4"/>
  <c r="D25" i="4"/>
  <c r="D24" i="4"/>
  <c r="D22" i="4"/>
  <c r="D21" i="4"/>
  <c r="D20" i="4"/>
  <c r="D19" i="4"/>
  <c r="D18" i="4"/>
  <c r="D17" i="4"/>
  <c r="D16" i="4"/>
  <c r="D15" i="4"/>
  <c r="D14" i="4"/>
  <c r="D13" i="4"/>
  <c r="D11" i="4"/>
  <c r="D8" i="4"/>
  <c r="D7" i="4"/>
  <c r="J6" i="4"/>
  <c r="I6" i="4"/>
  <c r="H6" i="4"/>
  <c r="G6" i="4"/>
  <c r="F6" i="4"/>
  <c r="J5" i="4"/>
  <c r="I5" i="4"/>
  <c r="H5" i="4"/>
  <c r="G5" i="4"/>
  <c r="F5" i="4"/>
  <c r="C5" i="4"/>
  <c r="D53" i="17"/>
  <c r="C53" i="17"/>
  <c r="D52" i="17"/>
  <c r="C52" i="17"/>
  <c r="D49" i="17"/>
  <c r="L59" i="10" s="1"/>
  <c r="C49" i="17"/>
  <c r="I59" i="10" s="1"/>
  <c r="D48" i="17"/>
  <c r="L58" i="10" s="1"/>
  <c r="C48" i="17"/>
  <c r="I58" i="10" s="1"/>
  <c r="D47" i="17"/>
  <c r="L57" i="10" s="1"/>
  <c r="C47" i="17"/>
  <c r="I57" i="10" s="1"/>
  <c r="D46" i="17"/>
  <c r="L56" i="10" s="1"/>
  <c r="C46" i="17"/>
  <c r="I56" i="10" s="1"/>
  <c r="D45" i="17"/>
  <c r="L55" i="10" s="1"/>
  <c r="C45" i="17"/>
  <c r="I55" i="10" s="1"/>
  <c r="D44" i="17"/>
  <c r="L54" i="10" s="1"/>
  <c r="C44" i="17"/>
  <c r="I54" i="10" s="1"/>
  <c r="D43" i="17"/>
  <c r="C43" i="17"/>
  <c r="I53" i="10" s="1"/>
  <c r="D42" i="17"/>
  <c r="L52" i="10" s="1"/>
  <c r="C42" i="17"/>
  <c r="I52" i="10" s="1"/>
  <c r="D41" i="17"/>
  <c r="L51" i="10" s="1"/>
  <c r="C41" i="17"/>
  <c r="I51" i="10" s="1"/>
  <c r="D40" i="17"/>
  <c r="L50" i="10" s="1"/>
  <c r="C40" i="17"/>
  <c r="I50" i="10" s="1"/>
  <c r="D39" i="17"/>
  <c r="L49" i="10" s="1"/>
  <c r="C39" i="17"/>
  <c r="I49" i="10" s="1"/>
  <c r="D38" i="17"/>
  <c r="C38" i="17"/>
  <c r="I48" i="10" s="1"/>
  <c r="D37" i="17"/>
  <c r="L47" i="10" s="1"/>
  <c r="C37" i="17"/>
  <c r="R36" i="17"/>
  <c r="N36" i="17"/>
  <c r="M36" i="17"/>
  <c r="K36" i="17"/>
  <c r="I36" i="17"/>
  <c r="H36" i="17"/>
  <c r="G36" i="17"/>
  <c r="F36" i="17"/>
  <c r="E36" i="17"/>
  <c r="D35" i="17"/>
  <c r="L46" i="10" s="1"/>
  <c r="C35" i="17"/>
  <c r="I46" i="10" s="1"/>
  <c r="D34" i="17"/>
  <c r="C34" i="17"/>
  <c r="I45" i="10" s="1"/>
  <c r="D33" i="17"/>
  <c r="L44" i="10" s="1"/>
  <c r="C33" i="17"/>
  <c r="R32" i="17"/>
  <c r="Q32" i="17"/>
  <c r="O32" i="17"/>
  <c r="N32" i="17"/>
  <c r="M32" i="17"/>
  <c r="K32" i="17"/>
  <c r="J32" i="17"/>
  <c r="I32" i="17"/>
  <c r="H32" i="17"/>
  <c r="G32" i="17"/>
  <c r="F32" i="17"/>
  <c r="E32" i="17"/>
  <c r="D31" i="17"/>
  <c r="L43" i="10" s="1"/>
  <c r="I43" i="10"/>
  <c r="I18" i="10"/>
  <c r="I17" i="10"/>
  <c r="I16" i="1"/>
  <c r="I15" i="1"/>
  <c r="I14" i="1"/>
  <c r="I23" i="1"/>
  <c r="I22" i="1"/>
  <c r="I21" i="1"/>
  <c r="I20" i="1"/>
  <c r="I19" i="1"/>
  <c r="I18" i="1"/>
  <c r="I17" i="1"/>
  <c r="K12" i="1"/>
  <c r="G11" i="1"/>
  <c r="S39" i="13"/>
  <c r="S29" i="13" s="1"/>
  <c r="Q39" i="13"/>
  <c r="O39" i="13"/>
  <c r="M39" i="13"/>
  <c r="K39" i="13"/>
  <c r="S31" i="13"/>
  <c r="Q31" i="13"/>
  <c r="Q29" i="13" s="1"/>
  <c r="O31" i="13"/>
  <c r="M31" i="13"/>
  <c r="K31" i="13"/>
  <c r="R29" i="13"/>
  <c r="P29" i="13"/>
  <c r="N29" i="13"/>
  <c r="N22" i="13"/>
  <c r="P21" i="13"/>
  <c r="N21" i="13"/>
  <c r="P20" i="13"/>
  <c r="N20" i="13"/>
  <c r="P19" i="13"/>
  <c r="N19" i="13"/>
  <c r="N14" i="13"/>
  <c r="N13" i="13"/>
  <c r="N12" i="13"/>
  <c r="N11" i="13"/>
  <c r="I39" i="6"/>
  <c r="H39" i="6"/>
  <c r="G39" i="6"/>
  <c r="F39" i="6"/>
  <c r="D39" i="6"/>
  <c r="I31" i="6"/>
  <c r="H31" i="6"/>
  <c r="G31" i="6"/>
  <c r="G29" i="6" s="1"/>
  <c r="F31" i="6"/>
  <c r="D31" i="6"/>
  <c r="I4" i="10"/>
  <c r="I3" i="10"/>
  <c r="E5" i="7"/>
  <c r="N29" i="6"/>
  <c r="P29" i="6"/>
  <c r="R29" i="6"/>
  <c r="K31" i="6"/>
  <c r="M31" i="6"/>
  <c r="I111" i="10" s="1"/>
  <c r="O31" i="6"/>
  <c r="I113" i="10" s="1"/>
  <c r="Q31" i="6"/>
  <c r="S31" i="6"/>
  <c r="K39" i="6"/>
  <c r="M39" i="6"/>
  <c r="I112" i="10" s="1"/>
  <c r="O39" i="6"/>
  <c r="I114" i="10" s="1"/>
  <c r="Q39" i="6"/>
  <c r="S39" i="6"/>
  <c r="S29" i="6" s="1"/>
  <c r="D8" i="13"/>
  <c r="E8" i="13"/>
  <c r="J8" i="13"/>
  <c r="F9" i="13"/>
  <c r="F10" i="13"/>
  <c r="F11" i="13"/>
  <c r="H11" i="13"/>
  <c r="F12" i="13"/>
  <c r="H12" i="13"/>
  <c r="F13" i="13"/>
  <c r="H13" i="13"/>
  <c r="F14" i="13"/>
  <c r="D16" i="13"/>
  <c r="E16" i="13"/>
  <c r="J16" i="13"/>
  <c r="F17" i="13"/>
  <c r="F18" i="13"/>
  <c r="F19" i="13"/>
  <c r="H19" i="13"/>
  <c r="F20" i="13"/>
  <c r="H20" i="13"/>
  <c r="F21" i="13"/>
  <c r="H21" i="13"/>
  <c r="F22" i="13"/>
  <c r="H22" i="13"/>
  <c r="D31" i="13"/>
  <c r="F31" i="13"/>
  <c r="G31" i="13"/>
  <c r="G29" i="13" s="1"/>
  <c r="H31" i="13"/>
  <c r="I31" i="13"/>
  <c r="D39" i="13"/>
  <c r="F39" i="13"/>
  <c r="G39" i="13"/>
  <c r="H39" i="13"/>
  <c r="H29" i="13" s="1"/>
  <c r="I39" i="13"/>
  <c r="I67" i="10"/>
  <c r="J67" i="10"/>
  <c r="K67" i="10"/>
  <c r="H8" i="5"/>
  <c r="L67" i="10" s="1"/>
  <c r="M67" i="10"/>
  <c r="I68" i="10"/>
  <c r="J68" i="10"/>
  <c r="K68" i="10"/>
  <c r="H13" i="5"/>
  <c r="L68" i="10" s="1"/>
  <c r="M68" i="10"/>
  <c r="I69" i="10"/>
  <c r="J69" i="10"/>
  <c r="K69" i="10"/>
  <c r="H18" i="5"/>
  <c r="L69" i="10" s="1"/>
  <c r="M69" i="10"/>
  <c r="C28" i="5"/>
  <c r="D31" i="5" s="1"/>
  <c r="G28" i="5"/>
  <c r="F30" i="5"/>
  <c r="F31" i="5"/>
  <c r="C32" i="5"/>
  <c r="D35" i="5" s="1"/>
  <c r="F32" i="5"/>
  <c r="G32" i="5"/>
  <c r="F34" i="5"/>
  <c r="F35" i="5"/>
  <c r="C36" i="5"/>
  <c r="D39" i="5" s="1"/>
  <c r="F36" i="5"/>
  <c r="G36" i="5"/>
  <c r="F38" i="5"/>
  <c r="F39" i="5"/>
  <c r="H11" i="1"/>
  <c r="K11" i="1" s="1"/>
  <c r="J13" i="1"/>
  <c r="K13" i="1"/>
  <c r="J14" i="1"/>
  <c r="J15" i="1"/>
  <c r="K15" i="1"/>
  <c r="J16" i="1"/>
  <c r="K16" i="1"/>
  <c r="J17" i="1"/>
  <c r="K17" i="1"/>
  <c r="J18" i="1"/>
  <c r="J19" i="1"/>
  <c r="K19" i="1"/>
  <c r="J20" i="1"/>
  <c r="J21" i="1"/>
  <c r="J22" i="1"/>
  <c r="K22" i="1"/>
  <c r="J23" i="1"/>
  <c r="K23" i="1"/>
  <c r="Q29" i="6"/>
  <c r="E6" i="4"/>
  <c r="G10" i="1" l="1"/>
  <c r="J10" i="1" s="1"/>
  <c r="J11" i="1"/>
  <c r="I32" i="5"/>
  <c r="J32" i="5" s="1"/>
  <c r="K29" i="13"/>
  <c r="O29" i="13"/>
  <c r="F29" i="6"/>
  <c r="D6" i="4"/>
  <c r="C32" i="17"/>
  <c r="F7" i="2"/>
  <c r="H39" i="5"/>
  <c r="I36" i="5"/>
  <c r="J36" i="5" s="1"/>
  <c r="H31" i="5"/>
  <c r="I28" i="5"/>
  <c r="J28" i="5" s="1"/>
  <c r="H38" i="5"/>
  <c r="H36" i="5"/>
  <c r="D38" i="5"/>
  <c r="D36" i="5" s="1"/>
  <c r="L53" i="10"/>
  <c r="D36" i="17"/>
  <c r="H30" i="17"/>
  <c r="L30" i="17"/>
  <c r="N30" i="17"/>
  <c r="M30" i="17"/>
  <c r="K30" i="17"/>
  <c r="J30" i="17"/>
  <c r="P36" i="17"/>
  <c r="E30" i="17"/>
  <c r="I30" i="17"/>
  <c r="H10" i="1"/>
  <c r="K10" i="1" s="1"/>
  <c r="I44" i="10"/>
  <c r="I29" i="13"/>
  <c r="M29" i="6"/>
  <c r="M29" i="13"/>
  <c r="D34" i="5"/>
  <c r="D32" i="5" s="1"/>
  <c r="D29" i="13"/>
  <c r="F16" i="13"/>
  <c r="J6" i="13"/>
  <c r="F30" i="17"/>
  <c r="Q30" i="17"/>
  <c r="F29" i="13"/>
  <c r="F8" i="13"/>
  <c r="K29" i="6"/>
  <c r="D29" i="6"/>
  <c r="I29" i="6"/>
  <c r="H29" i="6"/>
  <c r="G30" i="17"/>
  <c r="R30" i="17"/>
  <c r="G7" i="2"/>
  <c r="D5" i="4"/>
  <c r="J173" i="10"/>
  <c r="J174" i="10"/>
  <c r="I166" i="10"/>
  <c r="I106" i="10"/>
  <c r="J102" i="10" s="1"/>
  <c r="J142" i="10"/>
  <c r="J175" i="10"/>
  <c r="D32" i="17"/>
  <c r="L45" i="10"/>
  <c r="I47" i="10"/>
  <c r="C36" i="17"/>
  <c r="I115" i="10"/>
  <c r="J114" i="10" s="1"/>
  <c r="L48" i="10"/>
  <c r="D6" i="13"/>
  <c r="N6" i="13" s="1"/>
  <c r="O29" i="6"/>
  <c r="H35" i="5"/>
  <c r="D30" i="5"/>
  <c r="D28" i="5" s="1"/>
  <c r="P32" i="17"/>
  <c r="I79" i="10"/>
  <c r="J73" i="10" s="1"/>
  <c r="J171" i="10"/>
  <c r="O36" i="17"/>
  <c r="O30" i="17" s="1"/>
  <c r="H34" i="5"/>
  <c r="E6" i="13"/>
  <c r="H30" i="5"/>
  <c r="J172" i="10"/>
  <c r="C30" i="17" l="1"/>
  <c r="J178" i="10"/>
  <c r="J165" i="10"/>
  <c r="J155" i="10"/>
  <c r="J156" i="10"/>
  <c r="F6" i="13"/>
  <c r="H28" i="5"/>
  <c r="P30" i="17"/>
  <c r="J104" i="10"/>
  <c r="J103" i="10"/>
  <c r="J113" i="10"/>
  <c r="J101" i="10"/>
  <c r="J105" i="10"/>
  <c r="J162" i="10"/>
  <c r="J100" i="10"/>
  <c r="J159" i="10"/>
  <c r="J157" i="10"/>
  <c r="J143" i="10"/>
  <c r="J139" i="10"/>
  <c r="J140" i="10"/>
  <c r="J146" i="10"/>
  <c r="J141" i="10"/>
  <c r="J149" i="10"/>
  <c r="J147" i="10"/>
  <c r="J144" i="10"/>
  <c r="J138" i="10"/>
  <c r="J145" i="10"/>
  <c r="J148" i="10"/>
  <c r="J158" i="10"/>
  <c r="J161" i="10"/>
  <c r="J164" i="10"/>
  <c r="J163" i="10"/>
  <c r="J112" i="10"/>
  <c r="J160" i="10"/>
  <c r="H32" i="5"/>
  <c r="J74" i="10"/>
  <c r="I60" i="10"/>
  <c r="J47" i="10" s="1"/>
  <c r="J75" i="10"/>
  <c r="J76" i="10"/>
  <c r="L60" i="10"/>
  <c r="M48" i="10" s="1"/>
  <c r="J111" i="10"/>
  <c r="D30" i="17"/>
  <c r="P6" i="13"/>
  <c r="H6" i="13"/>
  <c r="J78" i="10"/>
  <c r="J77" i="10"/>
  <c r="J106" i="10" l="1"/>
  <c r="J150" i="10"/>
  <c r="M45" i="10"/>
  <c r="J115" i="10"/>
  <c r="J79" i="10"/>
  <c r="J166"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 r="M15" i="18"/>
  <c r="I15" i="18"/>
  <c r="F15" i="18"/>
  <c r="E11" i="18"/>
  <c r="I11" i="18" l="1"/>
  <c r="E9" i="18"/>
  <c r="F11" i="18"/>
  <c r="M11" i="18"/>
  <c r="I9" i="18" l="1"/>
  <c r="F9" i="18"/>
  <c r="M9" i="18"/>
</calcChain>
</file>

<file path=xl/sharedStrings.xml><?xml version="1.0" encoding="utf-8"?>
<sst xmlns="http://schemas.openxmlformats.org/spreadsheetml/2006/main" count="2098" uniqueCount="639">
  <si>
    <t>（27）</t>
    <phoneticPr fontId="13"/>
  </si>
  <si>
    <t>（29）</t>
    <phoneticPr fontId="13"/>
  </si>
  <si>
    <t>（30）</t>
    <phoneticPr fontId="13"/>
  </si>
  <si>
    <t>（31）</t>
    <phoneticPr fontId="13"/>
  </si>
  <si>
    <t xml:space="preserve">（33）産業別製造業従業者数の構成（Ｐ76･77参照）  </t>
    <phoneticPr fontId="13"/>
  </si>
  <si>
    <t>（34）産業別製造品出荷額等の構成（Ｐ76･77参照）</t>
    <phoneticPr fontId="13"/>
  </si>
  <si>
    <t>（33）</t>
    <phoneticPr fontId="13"/>
  </si>
  <si>
    <t>（34）</t>
    <phoneticPr fontId="13"/>
  </si>
  <si>
    <t>金属製品</t>
    <phoneticPr fontId="13"/>
  </si>
  <si>
    <t>Ⅳ　事　業　所</t>
  </si>
  <si>
    <t>（単位：人）</t>
  </si>
  <si>
    <t>市部別</t>
  </si>
  <si>
    <t>事業所</t>
  </si>
  <si>
    <t>従業者数</t>
  </si>
  <si>
    <t>沖縄県</t>
  </si>
  <si>
    <t>市部</t>
  </si>
  <si>
    <t>郡部</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</si>
  <si>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</si>
  <si>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</si>
  <si>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</si>
  <si>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</si>
  <si>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</si>
  <si>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</si>
  <si>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</si>
  <si>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</si>
  <si>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</si>
  <si>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</si>
  <si>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</si>
  <si>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</si>
  <si>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</si>
  <si>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</si>
  <si>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</si>
  <si>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</si>
  <si>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</si>
  <si>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</si>
  <si>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</si>
  <si>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</si>
  <si>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</si>
  <si>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</si>
  <si>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</si>
  <si>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</si>
  <si>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</si>
  <si>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</si>
  <si>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</si>
  <si>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</si>
  <si>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</si>
  <si>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</si>
  <si>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</si>
  <si>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</si>
  <si>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</si>
  <si>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</si>
  <si>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</si>
  <si>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</si>
  <si>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</si>
  <si>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</si>
  <si>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</si>
  <si>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</si>
  <si>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</si>
  <si>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</si>
  <si>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</si>
  <si>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</si>
  <si>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</si>
  <si>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</si>
  <si>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</si>
  <si>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</si>
  <si>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</si>
  <si>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</si>
  <si>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</si>
  <si>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</si>
  <si>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</si>
  <si>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</si>
  <si>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</si>
  <si>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</si>
  <si>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</si>
  <si>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</si>
  <si>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t>（57）  商業の推移（飲食店を除く）（各年共６月１日現在）</t>
  </si>
  <si>
    <t>（単位：カ所、人、万円）</t>
  </si>
  <si>
    <t>項　　  　　目</t>
  </si>
  <si>
    <t xml:space="preserve">平成14年 </t>
  </si>
  <si>
    <t>商業事業所数</t>
  </si>
  <si>
    <t>総　　　　　数</t>
  </si>
  <si>
    <t>法</t>
  </si>
  <si>
    <t>卸 売 業</t>
  </si>
  <si>
    <t>人</t>
  </si>
  <si>
    <t>小 売 業</t>
  </si>
  <si>
    <t>個</t>
  </si>
  <si>
    <t>年間販売額</t>
  </si>
  <si>
    <t>卸　　売　　業</t>
  </si>
  <si>
    <t>小　　売　　業</t>
  </si>
  <si>
    <t>資料：平成19年商業統計調査</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</si>
  <si>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</si>
  <si>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</si>
  <si>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</si>
  <si>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</si>
  <si>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</si>
  <si>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</si>
  <si>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</si>
  <si>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</si>
  <si>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</si>
  <si>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</si>
  <si>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</si>
  <si>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</si>
  <si>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</si>
  <si>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</si>
  <si>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</si>
  <si>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</si>
  <si>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</si>
  <si>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</si>
  <si>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</si>
  <si>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</si>
  <si>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</si>
  <si>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</si>
  <si>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</si>
  <si>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</si>
  <si>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</si>
  <si>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</si>
  <si>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</si>
  <si>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</si>
  <si>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</si>
  <si>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</si>
  <si>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</si>
  <si>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</si>
  <si>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</si>
  <si>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</si>
  <si>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</si>
  <si>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</si>
  <si>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</si>
  <si>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</si>
  <si>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</si>
  <si>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</si>
  <si>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</si>
  <si>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</si>
  <si>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</si>
  <si>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</si>
  <si>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</si>
  <si>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</si>
  <si>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</si>
  <si>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</si>
  <si>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</si>
  <si>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</si>
  <si>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</si>
  <si>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</si>
  <si>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（単位：店、㎡、万円）</t>
  </si>
  <si>
    <t>飲 食 料 品 小 売 業</t>
  </si>
  <si>
    <t>小　　　 売　 　　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</si>
  <si>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</si>
  <si>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</si>
  <si>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</si>
  <si>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</si>
  <si>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</si>
  <si>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</si>
  <si>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</si>
  <si>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</si>
  <si>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</si>
  <si>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</si>
  <si>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</si>
  <si>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</si>
  <si>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</si>
  <si>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</si>
  <si>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</si>
  <si>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</si>
  <si>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</si>
  <si>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</si>
  <si>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</si>
  <si>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</si>
  <si>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</si>
  <si>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</si>
  <si>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</si>
  <si>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</si>
  <si>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</si>
  <si>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</si>
  <si>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</si>
  <si>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</si>
  <si>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</si>
  <si>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</si>
  <si>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</si>
  <si>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</si>
  <si>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</si>
  <si>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</si>
  <si>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</si>
  <si>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</si>
  <si>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</si>
  <si>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</si>
  <si>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</si>
  <si>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</si>
  <si>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</si>
  <si>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</si>
  <si>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</si>
  <si>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</si>
  <si>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</si>
  <si>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</si>
  <si>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</si>
  <si>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</si>
  <si>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</si>
  <si>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</si>
  <si>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</si>
  <si>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</si>
  <si>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</si>
  <si>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</si>
  <si>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</si>
  <si>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</si>
  <si>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</si>
  <si>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</si>
  <si>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</si>
  <si>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</si>
  <si>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</si>
  <si>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</si>
  <si>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</si>
  <si>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</si>
  <si>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</si>
  <si>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</si>
  <si>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</si>
  <si>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</si>
  <si>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</si>
  <si>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</si>
  <si>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</si>
  <si>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</si>
  <si>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</si>
  <si>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</si>
  <si>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</si>
  <si>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</si>
  <si>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</si>
  <si>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</si>
  <si>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</si>
  <si>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</si>
  <si>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</si>
  <si>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</si>
  <si>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</si>
  <si>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</si>
  <si>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</si>
  <si>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</si>
  <si>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</si>
  <si>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</si>
  <si>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</si>
  <si>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</si>
  <si>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</si>
  <si>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</si>
  <si>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</si>
  <si>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</si>
  <si>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</si>
  <si>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</si>
  <si>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</si>
  <si>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4"/>
  </si>
  <si>
    <t>伊　　祖</t>
    <rPh sb="0" eb="1">
      <t>イ</t>
    </rPh>
    <phoneticPr fontId="13"/>
  </si>
  <si>
    <t>半 製 品 及 び 仕 掛 品</t>
    <phoneticPr fontId="13"/>
  </si>
  <si>
    <t>9年</t>
    <rPh sb="1" eb="2">
      <t>ネン</t>
    </rPh>
    <phoneticPr fontId="14"/>
  </si>
  <si>
    <t>14年</t>
    <rPh sb="2" eb="3">
      <t>ネン</t>
    </rPh>
    <phoneticPr fontId="14"/>
  </si>
  <si>
    <t>19年</t>
    <rPh sb="2" eb="3">
      <t>ネン</t>
    </rPh>
    <phoneticPr fontId="14"/>
  </si>
  <si>
    <t>従業者数</t>
    <rPh sb="0" eb="3">
      <t>ジュウギョウシャ</t>
    </rPh>
    <rPh sb="3" eb="4">
      <t>カズ</t>
    </rPh>
    <phoneticPr fontId="13"/>
  </si>
  <si>
    <t>年間商品販売額</t>
    <rPh sb="0" eb="2">
      <t>ネンカン</t>
    </rPh>
    <rPh sb="2" eb="4">
      <t>ショウヒン</t>
    </rPh>
    <rPh sb="4" eb="6">
      <t>ハンバイ</t>
    </rPh>
    <rPh sb="6" eb="7">
      <t>ガク</t>
    </rPh>
    <phoneticPr fontId="13"/>
  </si>
  <si>
    <t>（28）</t>
    <phoneticPr fontId="13"/>
  </si>
  <si>
    <t>各種商品</t>
    <rPh sb="0" eb="2">
      <t>カクシュ</t>
    </rPh>
    <rPh sb="2" eb="4">
      <t>ショウヒン</t>
    </rPh>
    <phoneticPr fontId="14"/>
  </si>
  <si>
    <t>繊維・衣服</t>
    <rPh sb="0" eb="2">
      <t>センイ</t>
    </rPh>
    <rPh sb="3" eb="5">
      <t>イフク</t>
    </rPh>
    <phoneticPr fontId="14"/>
  </si>
  <si>
    <t>飲食料品</t>
    <rPh sb="0" eb="2">
      <t>インショク</t>
    </rPh>
    <rPh sb="2" eb="3">
      <t>リョウ</t>
    </rPh>
    <rPh sb="3" eb="4">
      <t>シナ</t>
    </rPh>
    <phoneticPr fontId="14"/>
  </si>
  <si>
    <t>その他</t>
    <rPh sb="2" eb="3">
      <t>タ</t>
    </rPh>
    <phoneticPr fontId="14"/>
  </si>
  <si>
    <t>法人卸売業</t>
    <rPh sb="0" eb="2">
      <t>ホウジン</t>
    </rPh>
    <rPh sb="2" eb="5">
      <t>オロシウリギョウ</t>
    </rPh>
    <phoneticPr fontId="14"/>
  </si>
  <si>
    <t>法人小売業</t>
    <rPh sb="0" eb="2">
      <t>ホウジン</t>
    </rPh>
    <rPh sb="2" eb="5">
      <t>コウリギョウ</t>
    </rPh>
    <phoneticPr fontId="14"/>
  </si>
  <si>
    <t>個人卸売業</t>
    <rPh sb="0" eb="2">
      <t>コジン</t>
    </rPh>
    <rPh sb="2" eb="5">
      <t>オロシウリギョウ</t>
    </rPh>
    <phoneticPr fontId="14"/>
  </si>
  <si>
    <t>建築材料・鉱物</t>
    <phoneticPr fontId="14"/>
  </si>
  <si>
    <t>個人小売業</t>
    <rPh sb="0" eb="2">
      <t>コジン</t>
    </rPh>
    <rPh sb="2" eb="5">
      <t>コウリギョウ</t>
    </rPh>
    <phoneticPr fontId="14"/>
  </si>
  <si>
    <t>機械器具</t>
    <rPh sb="0" eb="2">
      <t>キカイ</t>
    </rPh>
    <rPh sb="2" eb="4">
      <t>キグ</t>
    </rPh>
    <phoneticPr fontId="14"/>
  </si>
  <si>
    <t>事業所数</t>
    <rPh sb="0" eb="3">
      <t>ジギョウショ</t>
    </rPh>
    <rPh sb="3" eb="4">
      <t>カズ</t>
    </rPh>
    <phoneticPr fontId="14"/>
  </si>
  <si>
    <t>従業者数</t>
    <rPh sb="0" eb="1">
      <t>ジュウ</t>
    </rPh>
    <rPh sb="1" eb="2">
      <t>ギョウ</t>
    </rPh>
    <rPh sb="2" eb="3">
      <t>モノ</t>
    </rPh>
    <rPh sb="3" eb="4">
      <t>カズ</t>
    </rPh>
    <phoneticPr fontId="14"/>
  </si>
  <si>
    <t>製造品出荷額</t>
    <rPh sb="0" eb="1">
      <t>セイ</t>
    </rPh>
    <rPh sb="1" eb="2">
      <t>ヅクリ</t>
    </rPh>
    <rPh sb="2" eb="3">
      <t>シナ</t>
    </rPh>
    <rPh sb="3" eb="4">
      <t>デ</t>
    </rPh>
    <rPh sb="4" eb="5">
      <t>ニ</t>
    </rPh>
    <rPh sb="5" eb="6">
      <t>ガク</t>
    </rPh>
    <phoneticPr fontId="14"/>
  </si>
  <si>
    <t>（32）</t>
    <phoneticPr fontId="13"/>
  </si>
  <si>
    <t>食料品</t>
    <rPh sb="0" eb="3">
      <t>ショクリョウヒン</t>
    </rPh>
    <phoneticPr fontId="14"/>
  </si>
  <si>
    <t>繊維工業</t>
    <rPh sb="0" eb="2">
      <t>センイ</t>
    </rPh>
    <rPh sb="2" eb="4">
      <t>コウギョウ</t>
    </rPh>
    <phoneticPr fontId="14"/>
  </si>
  <si>
    <t>窯業・土石製品</t>
    <rPh sb="0" eb="1">
      <t>カマ</t>
    </rPh>
    <rPh sb="1" eb="2">
      <t>ギョウ</t>
    </rPh>
    <rPh sb="3" eb="5">
      <t>ドセキ</t>
    </rPh>
    <rPh sb="5" eb="7">
      <t>セイヒン</t>
    </rPh>
    <phoneticPr fontId="14"/>
  </si>
  <si>
    <t>その他の製造業</t>
    <rPh sb="2" eb="3">
      <t>タ</t>
    </rPh>
    <rPh sb="4" eb="7">
      <t>セイゾウギョウ</t>
    </rPh>
    <phoneticPr fontId="13"/>
  </si>
  <si>
    <t>飲料･たばこ･飼料</t>
    <rPh sb="0" eb="2">
      <t>インリョウ</t>
    </rPh>
    <rPh sb="7" eb="9">
      <t>シリョウ</t>
    </rPh>
    <phoneticPr fontId="13"/>
  </si>
  <si>
    <t>家具・装備品</t>
    <rPh sb="0" eb="2">
      <t>カグ</t>
    </rPh>
    <rPh sb="3" eb="6">
      <t>ソウビヒン</t>
    </rPh>
    <phoneticPr fontId="14"/>
  </si>
  <si>
    <t>なめし皮・同製品・毛皮</t>
    <rPh sb="3" eb="4">
      <t>ガワ</t>
    </rPh>
    <rPh sb="5" eb="8">
      <t>ドウセイヒン</t>
    </rPh>
    <rPh sb="9" eb="11">
      <t>ケガワ</t>
    </rPh>
    <phoneticPr fontId="13"/>
  </si>
  <si>
    <t>その他の製造</t>
    <rPh sb="4" eb="6">
      <t>セイゾウ</t>
    </rPh>
    <phoneticPr fontId="13"/>
  </si>
  <si>
    <t>総数</t>
    <rPh sb="0" eb="2">
      <t>ソウスウ</t>
    </rPh>
    <phoneticPr fontId="13"/>
  </si>
  <si>
    <t>大分類</t>
    <rPh sb="0" eb="3">
      <t>ダイブンルイ</t>
    </rPh>
    <phoneticPr fontId="13"/>
  </si>
  <si>
    <t>農林漁業</t>
    <rPh sb="0" eb="2">
      <t>ノウリン</t>
    </rPh>
    <rPh sb="2" eb="4">
      <t>ギョギョウ</t>
    </rPh>
    <phoneticPr fontId="13"/>
  </si>
  <si>
    <t>鉱業</t>
    <rPh sb="0" eb="2">
      <t>コウギョウ</t>
    </rPh>
    <phoneticPr fontId="13"/>
  </si>
  <si>
    <t>建設業</t>
    <rPh sb="0" eb="3">
      <t>ケンセツギョウ</t>
    </rPh>
    <phoneticPr fontId="13"/>
  </si>
  <si>
    <t>製造業</t>
    <rPh sb="0" eb="3">
      <t>セイゾウギョウ</t>
    </rPh>
    <phoneticPr fontId="13"/>
  </si>
  <si>
    <t>電気・ガス・水道業</t>
    <rPh sb="0" eb="2">
      <t>デンキ</t>
    </rPh>
    <rPh sb="6" eb="9">
      <t>スイドウギョウ</t>
    </rPh>
    <phoneticPr fontId="13"/>
  </si>
  <si>
    <t>運輸・通信業</t>
    <rPh sb="0" eb="2">
      <t>ウンユ</t>
    </rPh>
    <rPh sb="3" eb="6">
      <t>ツウシンギョウ</t>
    </rPh>
    <phoneticPr fontId="13"/>
  </si>
  <si>
    <t>金融・保険業</t>
    <rPh sb="0" eb="2">
      <t>キンユウ</t>
    </rPh>
    <rPh sb="3" eb="6">
      <t>ホケンギョウ</t>
    </rPh>
    <phoneticPr fontId="13"/>
  </si>
  <si>
    <t>不動産業</t>
    <rPh sb="0" eb="3">
      <t>フドウサン</t>
    </rPh>
    <rPh sb="3" eb="4">
      <t>ギョウ</t>
    </rPh>
    <phoneticPr fontId="13"/>
  </si>
  <si>
    <t>教育・学習支援業</t>
    <rPh sb="0" eb="2">
      <t>キョウイク</t>
    </rPh>
    <rPh sb="3" eb="5">
      <t>ガクシュウ</t>
    </rPh>
    <rPh sb="5" eb="7">
      <t>シエン</t>
    </rPh>
    <rPh sb="7" eb="8">
      <t>ギョウ</t>
    </rPh>
    <phoneticPr fontId="13"/>
  </si>
  <si>
    <t>医療・福祉</t>
    <rPh sb="0" eb="2">
      <t>イリョウ</t>
    </rPh>
    <rPh sb="3" eb="5">
      <t>フクシ</t>
    </rPh>
    <phoneticPr fontId="13"/>
  </si>
  <si>
    <t>サービス業</t>
    <rPh sb="4" eb="5">
      <t>ギョウ</t>
    </rPh>
    <phoneticPr fontId="13"/>
  </si>
  <si>
    <t>学術研究・専門・技術サービス業</t>
    <rPh sb="0" eb="2">
      <t>ガクジュツ</t>
    </rPh>
    <rPh sb="2" eb="4">
      <t>ケンキュウ</t>
    </rPh>
    <rPh sb="5" eb="7">
      <t>センモン</t>
    </rPh>
    <rPh sb="8" eb="10">
      <t>ギジュツ</t>
    </rPh>
    <rPh sb="14" eb="15">
      <t>ギョウ</t>
    </rPh>
    <phoneticPr fontId="13"/>
  </si>
  <si>
    <t>宿泊業・飲食サービス業</t>
    <rPh sb="0" eb="2">
      <t>シュクハク</t>
    </rPh>
    <rPh sb="2" eb="3">
      <t>ギョウ</t>
    </rPh>
    <rPh sb="4" eb="6">
      <t>インショク</t>
    </rPh>
    <rPh sb="10" eb="11">
      <t>ギョウ</t>
    </rPh>
    <phoneticPr fontId="13"/>
  </si>
  <si>
    <t>学術研究、専門・</t>
    <rPh sb="0" eb="2">
      <t>ガクジュツ</t>
    </rPh>
    <rPh sb="2" eb="4">
      <t>ケンキュウ</t>
    </rPh>
    <phoneticPr fontId="13"/>
  </si>
  <si>
    <t>宿泊業、</t>
    <rPh sb="0" eb="2">
      <t>シュクハク</t>
    </rPh>
    <rPh sb="2" eb="3">
      <t>ギョウ</t>
    </rPh>
    <phoneticPr fontId="13"/>
  </si>
  <si>
    <t>飲食サービス業</t>
    <rPh sb="0" eb="2">
      <t>インショク</t>
    </rPh>
    <rPh sb="6" eb="7">
      <t>ギョウ</t>
    </rPh>
    <phoneticPr fontId="13"/>
  </si>
  <si>
    <t>教育、学習支援業</t>
    <rPh sb="0" eb="2">
      <t>キョウイク</t>
    </rPh>
    <rPh sb="3" eb="5">
      <t>ガクシュウ</t>
    </rPh>
    <rPh sb="5" eb="7">
      <t>シエン</t>
    </rPh>
    <rPh sb="7" eb="8">
      <t>ギョウ</t>
    </rPh>
    <phoneticPr fontId="13"/>
  </si>
  <si>
    <t>（26）</t>
    <phoneticPr fontId="13"/>
  </si>
  <si>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3"/>
  </si>
  <si>
    <t>繊維工業</t>
    <phoneticPr fontId="13"/>
  </si>
  <si>
    <t>はん用機械器具製造業</t>
    <rPh sb="2" eb="3">
      <t>ヨウ</t>
    </rPh>
    <phoneticPr fontId="13"/>
  </si>
  <si>
    <t>生産用機械器具製造業</t>
    <rPh sb="0" eb="3">
      <t>セイサンヨウ</t>
    </rPh>
    <rPh sb="3" eb="5">
      <t>キカイ</t>
    </rPh>
    <rPh sb="5" eb="7">
      <t>キグ</t>
    </rPh>
    <rPh sb="7" eb="10">
      <t>セイゾウギョウ</t>
    </rPh>
    <phoneticPr fontId="13"/>
  </si>
  <si>
    <t>業務用機械器具製造業</t>
    <rPh sb="0" eb="3">
      <t>ギョウムヨウ</t>
    </rPh>
    <rPh sb="3" eb="5">
      <t>キカイ</t>
    </rPh>
    <rPh sb="5" eb="7">
      <t>キグ</t>
    </rPh>
    <rPh sb="7" eb="10">
      <t>セイゾウギョウ</t>
    </rPh>
    <phoneticPr fontId="13"/>
  </si>
  <si>
    <t>製造品
出荷額等</t>
    <rPh sb="7" eb="8">
      <t>トウ</t>
    </rPh>
    <phoneticPr fontId="13"/>
  </si>
  <si>
    <t>庫　額</t>
    <phoneticPr fontId="13"/>
  </si>
  <si>
    <t>製　造　品　在　</t>
    <rPh sb="6" eb="7">
      <t>ザイ</t>
    </rPh>
    <phoneticPr fontId="13"/>
  </si>
  <si>
    <t xml:space="preserve">（63）  本市工業の推移 </t>
    <rPh sb="6" eb="7">
      <t>ホン</t>
    </rPh>
    <rPh sb="7" eb="8">
      <t>シ</t>
    </rPh>
    <phoneticPr fontId="13"/>
  </si>
  <si>
    <t>印刷・同関連業</t>
    <rPh sb="0" eb="2">
      <t>インサツ</t>
    </rPh>
    <rPh sb="3" eb="4">
      <t>ドウ</t>
    </rPh>
    <rPh sb="4" eb="6">
      <t>カンレン</t>
    </rPh>
    <rPh sb="6" eb="7">
      <t>ギョウ</t>
    </rPh>
    <phoneticPr fontId="14"/>
  </si>
  <si>
    <t>機械器具製造</t>
    <rPh sb="0" eb="2">
      <t>キカイ</t>
    </rPh>
    <rPh sb="2" eb="4">
      <t>キグ</t>
    </rPh>
    <rPh sb="4" eb="6">
      <t>セイゾウ</t>
    </rPh>
    <phoneticPr fontId="13"/>
  </si>
  <si>
    <t>未公表を除く合計</t>
    <rPh sb="0" eb="3">
      <t>ミコウヒョウ</t>
    </rPh>
    <rPh sb="4" eb="5">
      <t>ノゾ</t>
    </rPh>
    <rPh sb="6" eb="8">
      <t>ゴウケイ</t>
    </rPh>
    <phoneticPr fontId="13"/>
  </si>
  <si>
    <t>（32）産業別製造業事業所数の構成（Ｐ76･77参照）</t>
  </si>
  <si>
    <t>（27）商業の推移（飲食店を除く）</t>
    <phoneticPr fontId="13"/>
  </si>
  <si>
    <t>（Ｐ69参照）</t>
  </si>
  <si>
    <t>（28）小売業の構成（Ｐ70･71参照）</t>
  </si>
  <si>
    <t>（24）民営事業所数及び従業者数の推移</t>
    <phoneticPr fontId="13"/>
  </si>
  <si>
    <t>（Ｐ66･67参照）</t>
  </si>
  <si>
    <t>（23）市別事業所数（民営）（Ｐ63参照）</t>
  </si>
  <si>
    <t>（30）従業者数の構成（Ｐ70･71参照）</t>
  </si>
  <si>
    <t>（29）卸売業事業所数の構成（Ｐ70･71参照）</t>
    <rPh sb="7" eb="10">
      <t>ジギョウショ</t>
    </rPh>
    <rPh sb="10" eb="11">
      <t>スウ</t>
    </rPh>
    <phoneticPr fontId="13"/>
  </si>
  <si>
    <t>（31）工業の推移（Ｐ74･75参照）</t>
  </si>
  <si>
    <t>（25）産業別民営事業所の割合（Ｐ66･67参照）</t>
    <rPh sb="7" eb="9">
      <t>ミンエイ</t>
    </rPh>
    <phoneticPr fontId="13"/>
  </si>
  <si>
    <t>（26）産業別民営従業者の割合（Ｐ66･67参照）</t>
    <rPh sb="7" eb="9">
      <t>ミンエイ</t>
    </rPh>
    <phoneticPr fontId="13"/>
  </si>
  <si>
    <t>(注1)事業内容等不詳の事業所を含む。</t>
    <rPh sb="4" eb="6">
      <t>ジギョウ</t>
    </rPh>
    <rPh sb="6" eb="9">
      <t>ナイヨウトウ</t>
    </rPh>
    <rPh sb="9" eb="11">
      <t>フショウ</t>
    </rPh>
    <rPh sb="12" eb="15">
      <t>ジギョウショ</t>
    </rPh>
    <rPh sb="16" eb="17">
      <t>フク</t>
    </rPh>
    <phoneticPr fontId="13"/>
  </si>
  <si>
    <t>事業所数
(注1）</t>
    <rPh sb="6" eb="7">
      <t>チュウ</t>
    </rPh>
    <phoneticPr fontId="13"/>
  </si>
  <si>
    <t>総　　　数
(S公務を除く）
(注）</t>
    <rPh sb="8" eb="10">
      <t>コウム</t>
    </rPh>
    <rPh sb="11" eb="12">
      <t>ノゾ</t>
    </rPh>
    <rPh sb="16" eb="17">
      <t>チュウ</t>
    </rPh>
    <phoneticPr fontId="13"/>
  </si>
  <si>
    <t>C
鉱業,採石業,砂利採取業</t>
    <rPh sb="5" eb="7">
      <t>サイセキ</t>
    </rPh>
    <rPh sb="7" eb="8">
      <t>ギョウ</t>
    </rPh>
    <rPh sb="9" eb="11">
      <t>ジャリ</t>
    </rPh>
    <rPh sb="11" eb="14">
      <t>サイシュギョウ</t>
    </rPh>
    <phoneticPr fontId="13"/>
  </si>
  <si>
    <t>　I
卸売業・小売業</t>
    <rPh sb="5" eb="6">
      <t>ギョウ</t>
    </rPh>
    <rPh sb="9" eb="10">
      <t>ギョウ</t>
    </rPh>
    <phoneticPr fontId="13"/>
  </si>
  <si>
    <t>J
金融業・保険業</t>
    <rPh sb="4" eb="5">
      <t>ギョウ</t>
    </rPh>
    <rPh sb="6" eb="9">
      <t>ホケンギョウ</t>
    </rPh>
    <phoneticPr fontId="13"/>
  </si>
  <si>
    <t>K
不動産業・　　物品賃貸業</t>
    <rPh sb="9" eb="11">
      <t>ブッピン</t>
    </rPh>
    <rPh sb="11" eb="14">
      <t>チンタイギョウ</t>
    </rPh>
    <phoneticPr fontId="13"/>
  </si>
  <si>
    <t>G
情報通信業</t>
    <rPh sb="2" eb="4">
      <t>ジョウホウ</t>
    </rPh>
    <rPh sb="4" eb="7">
      <t>ツウシンギョウ</t>
    </rPh>
    <phoneticPr fontId="13"/>
  </si>
  <si>
    <t>L
学術研究,専門・技術サービス業</t>
    <rPh sb="2" eb="4">
      <t>ガクジュツ</t>
    </rPh>
    <rPh sb="4" eb="6">
      <t>ケンキュウ</t>
    </rPh>
    <rPh sb="7" eb="9">
      <t>センモン</t>
    </rPh>
    <rPh sb="10" eb="12">
      <t>ギジュツ</t>
    </rPh>
    <rPh sb="16" eb="17">
      <t>ギョウ</t>
    </rPh>
    <phoneticPr fontId="13"/>
  </si>
  <si>
    <t>M
宿泊業,飲食サービス業</t>
    <rPh sb="2" eb="4">
      <t>シュクハク</t>
    </rPh>
    <rPh sb="4" eb="5">
      <t>ギョウ</t>
    </rPh>
    <rPh sb="6" eb="8">
      <t>インショク</t>
    </rPh>
    <rPh sb="12" eb="13">
      <t>ギョウ</t>
    </rPh>
    <phoneticPr fontId="13"/>
  </si>
  <si>
    <t>N
生活関連サービス業,娯楽業</t>
    <rPh sb="2" eb="4">
      <t>セイカツ</t>
    </rPh>
    <rPh sb="4" eb="6">
      <t>カンレン</t>
    </rPh>
    <rPh sb="10" eb="11">
      <t>ギョウ</t>
    </rPh>
    <rPh sb="12" eb="15">
      <t>ゴラクギョウ</t>
    </rPh>
    <phoneticPr fontId="13"/>
  </si>
  <si>
    <t>O
教育,学習支援業</t>
    <rPh sb="2" eb="4">
      <t>キョウイク</t>
    </rPh>
    <rPh sb="5" eb="7">
      <t>ガクシュウ</t>
    </rPh>
    <rPh sb="7" eb="9">
      <t>シエン</t>
    </rPh>
    <rPh sb="9" eb="10">
      <t>ギョウ</t>
    </rPh>
    <phoneticPr fontId="13"/>
  </si>
  <si>
    <t>Q
複合サービス事業</t>
    <rPh sb="2" eb="4">
      <t>フクゴウ</t>
    </rPh>
    <rPh sb="8" eb="10">
      <t>ジギョウ</t>
    </rPh>
    <phoneticPr fontId="13"/>
  </si>
  <si>
    <t>R
サービス業
(他に分類されないもの）</t>
    <rPh sb="9" eb="10">
      <t>タ</t>
    </rPh>
    <rPh sb="11" eb="13">
      <t>ブンルイ</t>
    </rPh>
    <phoneticPr fontId="13"/>
  </si>
  <si>
    <t>(52）  字別、産業分類（大分類）別、民営事業所数及び従業者数                      　　　　　　　　　　　　</t>
    <rPh sb="20" eb="22">
      <t>ミンエイ</t>
    </rPh>
    <phoneticPr fontId="13"/>
  </si>
  <si>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3"/>
  </si>
  <si>
    <t>従業者</t>
    <rPh sb="0" eb="3">
      <t>ジュウギョウシャ</t>
    </rPh>
    <phoneticPr fontId="13"/>
  </si>
  <si>
    <t>事業所</t>
    <rPh sb="0" eb="3">
      <t>ジギョウショ</t>
    </rPh>
    <phoneticPr fontId="13"/>
  </si>
  <si>
    <t>うち会社以外の法人</t>
    <rPh sb="4" eb="6">
      <t>イガイ</t>
    </rPh>
    <rPh sb="7" eb="9">
      <t>ホウジン</t>
    </rPh>
    <phoneticPr fontId="13"/>
  </si>
  <si>
    <t>(注)「外国の会社」を除く</t>
    <rPh sb="4" eb="6">
      <t>ガイコク</t>
    </rPh>
    <rPh sb="7" eb="9">
      <t>カイシャ</t>
    </rPh>
    <rPh sb="11" eb="12">
      <t>ノゾ</t>
    </rPh>
    <phoneticPr fontId="13"/>
  </si>
  <si>
    <t>運輸業・郵便業</t>
    <rPh sb="0" eb="2">
      <t>ウンユ</t>
    </rPh>
    <rPh sb="4" eb="6">
      <t>ユウビン</t>
    </rPh>
    <rPh sb="6" eb="7">
      <t>ギョウ</t>
    </rPh>
    <phoneticPr fontId="13"/>
  </si>
  <si>
    <t>情報通信業</t>
    <rPh sb="0" eb="2">
      <t>ジョウホウ</t>
    </rPh>
    <rPh sb="2" eb="5">
      <t>ツウシンギョウ</t>
    </rPh>
    <phoneticPr fontId="13"/>
  </si>
  <si>
    <t>生活関連サービス業・娯楽業</t>
    <rPh sb="0" eb="2">
      <t>セイカツ</t>
    </rPh>
    <rPh sb="2" eb="4">
      <t>カンレン</t>
    </rPh>
    <rPh sb="8" eb="9">
      <t>ギョウ</t>
    </rPh>
    <rPh sb="10" eb="13">
      <t>ゴラクギョウ</t>
    </rPh>
    <phoneticPr fontId="13"/>
  </si>
  <si>
    <t>複合サービス事業</t>
    <rPh sb="0" eb="2">
      <t>フクゴウ</t>
    </rPh>
    <rPh sb="6" eb="8">
      <t>ジギョウ</t>
    </rPh>
    <phoneticPr fontId="13"/>
  </si>
  <si>
    <t>サービス業(他に分類されないもの）</t>
    <rPh sb="4" eb="5">
      <t>ギョウ</t>
    </rPh>
    <rPh sb="6" eb="7">
      <t>ホカ</t>
    </rPh>
    <rPh sb="8" eb="10">
      <t>ブンルイ</t>
    </rPh>
    <phoneticPr fontId="13"/>
  </si>
  <si>
    <t>（53）  字別、経営組織(4区分）別事業所数及び従業者数（民営）         　　     　　　　　　　</t>
    <rPh sb="15" eb="17">
      <t>クブン</t>
    </rPh>
    <rPh sb="18" eb="19">
      <t>ベツ</t>
    </rPh>
    <phoneticPr fontId="13"/>
  </si>
  <si>
    <t>公務(分類不能なもの）</t>
    <rPh sb="0" eb="2">
      <t>コウム</t>
    </rPh>
    <rPh sb="3" eb="5">
      <t>ブンルイ</t>
    </rPh>
    <rPh sb="5" eb="7">
      <t>フノウ</t>
    </rPh>
    <phoneticPr fontId="13"/>
  </si>
  <si>
    <t>不動産業・物品賃貸業</t>
    <rPh sb="0" eb="3">
      <t>フドウサン</t>
    </rPh>
    <rPh sb="3" eb="4">
      <t>ギョウ</t>
    </rPh>
    <rPh sb="5" eb="7">
      <t>ブッピン</t>
    </rPh>
    <rPh sb="7" eb="10">
      <t>チンタイギョウ</t>
    </rPh>
    <phoneticPr fontId="13"/>
  </si>
  <si>
    <t>資料：事業所・企業統計調査(～平成18年）</t>
    <rPh sb="15" eb="17">
      <t>ヘイセイ</t>
    </rPh>
    <rPh sb="19" eb="20">
      <t>ネン</t>
    </rPh>
    <phoneticPr fontId="13"/>
  </si>
  <si>
    <t xml:space="preserve">（55）  産業分類（大分類）別、規模別民営事業所数及び従業者数 　　　　　　　        </t>
    <rPh sb="20" eb="22">
      <t>ミンエイ</t>
    </rPh>
    <phoneticPr fontId="13"/>
  </si>
  <si>
    <t>50人以上</t>
    <rPh sb="2" eb="3">
      <t>ニン</t>
    </rPh>
    <rPh sb="3" eb="5">
      <t>イジョウ</t>
    </rPh>
    <phoneticPr fontId="13"/>
  </si>
  <si>
    <t>鉱業,採石業,砂利採取業</t>
    <rPh sb="3" eb="5">
      <t>サイセキ</t>
    </rPh>
    <rPh sb="5" eb="6">
      <t>ギョウ</t>
    </rPh>
    <rPh sb="7" eb="9">
      <t>ジャリ</t>
    </rPh>
    <rPh sb="9" eb="12">
      <t>サイシュギョウ</t>
    </rPh>
    <phoneticPr fontId="13"/>
  </si>
  <si>
    <t>卸売業・小売業</t>
    <rPh sb="0" eb="2">
      <t>オロシウリ</t>
    </rPh>
    <rPh sb="2" eb="3">
      <t>ギョウ</t>
    </rPh>
    <rPh sb="4" eb="6">
      <t>コウリ</t>
    </rPh>
    <rPh sb="6" eb="7">
      <t>ギョウ</t>
    </rPh>
    <phoneticPr fontId="13"/>
  </si>
  <si>
    <t>：経済センサス        (平成21年～）</t>
    <rPh sb="1" eb="3">
      <t>ケイザイ</t>
    </rPh>
    <rPh sb="16" eb="18">
      <t>ヘイセイ</t>
    </rPh>
    <rPh sb="20" eb="21">
      <t>ネン</t>
    </rPh>
    <phoneticPr fontId="13"/>
  </si>
  <si>
    <t>出向・派遣のみ</t>
    <rPh sb="0" eb="2">
      <t>シュッコウ</t>
    </rPh>
    <rPh sb="3" eb="5">
      <t>ハケン</t>
    </rPh>
    <phoneticPr fontId="13"/>
  </si>
  <si>
    <t>従業者数
(注)</t>
    <rPh sb="0" eb="1">
      <t>ジュウ</t>
    </rPh>
    <rPh sb="1" eb="4">
      <t>ギョウシャスウ</t>
    </rPh>
    <rPh sb="6" eb="7">
      <t>チュウ</t>
    </rPh>
    <phoneticPr fontId="13"/>
  </si>
  <si>
    <t>う　　ち　　常　　　用　　　雇　　　用　　　者</t>
    <phoneticPr fontId="13"/>
  </si>
  <si>
    <t>総　　数
(注）</t>
    <rPh sb="6" eb="7">
      <t>チュウ</t>
    </rPh>
    <phoneticPr fontId="13"/>
  </si>
  <si>
    <t>(うち男)</t>
  </si>
  <si>
    <t>運輸業,郵便業</t>
    <rPh sb="4" eb="6">
      <t>ユウビン</t>
    </rPh>
    <rPh sb="6" eb="7">
      <t>ギョウ</t>
    </rPh>
    <phoneticPr fontId="13"/>
  </si>
  <si>
    <t>不  動  産  業,物品賃貸業</t>
    <rPh sb="11" eb="13">
      <t>ブッピン</t>
    </rPh>
    <rPh sb="13" eb="16">
      <t>チンタイギョウ</t>
    </rPh>
    <phoneticPr fontId="13"/>
  </si>
  <si>
    <t>複合サービス業</t>
    <rPh sb="0" eb="2">
      <t>フクゴウ</t>
    </rPh>
    <rPh sb="6" eb="7">
      <t>ギョウ</t>
    </rPh>
    <phoneticPr fontId="13"/>
  </si>
  <si>
    <t>(注）男女別の不詳を含む。</t>
    <rPh sb="1" eb="2">
      <t>チュウ</t>
    </rPh>
    <rPh sb="3" eb="6">
      <t>ダンジョベツ</t>
    </rPh>
    <rPh sb="7" eb="9">
      <t>フショウ</t>
    </rPh>
    <rPh sb="10" eb="11">
      <t>フク</t>
    </rPh>
    <phoneticPr fontId="13"/>
  </si>
  <si>
    <t>情  報  通  信 業</t>
    <rPh sb="0" eb="1">
      <t>ジョウ</t>
    </rPh>
    <rPh sb="3" eb="4">
      <t>ホウ</t>
    </rPh>
    <rPh sb="6" eb="7">
      <t>ツウ</t>
    </rPh>
    <rPh sb="9" eb="10">
      <t>シン</t>
    </rPh>
    <rPh sb="11" eb="12">
      <t>ギョウ</t>
    </rPh>
    <phoneticPr fontId="13"/>
  </si>
  <si>
    <t>農林漁業</t>
    <rPh sb="0" eb="2">
      <t>ノウリン</t>
    </rPh>
    <rPh sb="2" eb="4">
      <t>ギョギョウ</t>
    </rPh>
    <phoneticPr fontId="13"/>
  </si>
  <si>
    <t>割合</t>
    <rPh sb="0" eb="2">
      <t>ワリアイ</t>
    </rPh>
    <phoneticPr fontId="13"/>
  </si>
  <si>
    <t>産業別</t>
    <rPh sb="0" eb="2">
      <t>サンギョウ</t>
    </rPh>
    <rPh sb="2" eb="3">
      <t>ベツ</t>
    </rPh>
    <phoneticPr fontId="13"/>
  </si>
  <si>
    <t>総数</t>
    <rPh sb="0" eb="2">
      <t>ソウスウ</t>
    </rPh>
    <phoneticPr fontId="13"/>
  </si>
  <si>
    <t>サービス業(他に分類されないもの）</t>
    <rPh sb="4" eb="5">
      <t>ギョウ</t>
    </rPh>
    <rPh sb="6" eb="7">
      <t>タ</t>
    </rPh>
    <rPh sb="8" eb="10">
      <t>ブンルイ</t>
    </rPh>
    <phoneticPr fontId="13"/>
  </si>
  <si>
    <t>総数</t>
    <rPh sb="0" eb="2">
      <t>ソウスウ</t>
    </rPh>
    <phoneticPr fontId="13"/>
  </si>
  <si>
    <t>（注）事業所数は、従業者4人以上の数値である。</t>
    <phoneticPr fontId="13"/>
  </si>
  <si>
    <t xml:space="preserve">  与　総　額</t>
    <phoneticPr fontId="13"/>
  </si>
  <si>
    <t>（50）民営事業所数及び従業者数</t>
    <phoneticPr fontId="13"/>
  </si>
  <si>
    <t>（56）  産業（大分類）別、常用雇用者規模別従業者数</t>
    <phoneticPr fontId="13"/>
  </si>
  <si>
    <t>１人当り　　　　　　　　　(ﾊﾟｰﾄ･ｱﾙﾊﾞｲﾄ等は　　　　８時間換算で算出)</t>
    <phoneticPr fontId="13"/>
  </si>
  <si>
    <t>卸売業</t>
    <phoneticPr fontId="13"/>
  </si>
  <si>
    <t>を除く</t>
    <phoneticPr fontId="13"/>
  </si>
  <si>
    <t>ok</t>
    <phoneticPr fontId="13"/>
  </si>
  <si>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3"/>
  </si>
  <si>
    <t>A～B
農林漁業</t>
    <phoneticPr fontId="13"/>
  </si>
  <si>
    <t>第　　２　　次　　産　　業</t>
    <phoneticPr fontId="13"/>
  </si>
  <si>
    <t>D
建　設　業</t>
    <phoneticPr fontId="13"/>
  </si>
  <si>
    <t>E
製　造　業</t>
    <phoneticPr fontId="13"/>
  </si>
  <si>
    <t>事業所</t>
    <phoneticPr fontId="13"/>
  </si>
  <si>
    <t>総　　数</t>
    <phoneticPr fontId="13"/>
  </si>
  <si>
    <t>仲　　間</t>
    <phoneticPr fontId="13"/>
  </si>
  <si>
    <t>安 波 茶</t>
    <phoneticPr fontId="13"/>
  </si>
  <si>
    <t>牧　　港</t>
    <phoneticPr fontId="13"/>
  </si>
  <si>
    <t>港　　川</t>
    <phoneticPr fontId="13"/>
  </si>
  <si>
    <t>城　　間</t>
    <phoneticPr fontId="13"/>
  </si>
  <si>
    <t>屋 富 祖</t>
    <phoneticPr fontId="13"/>
  </si>
  <si>
    <t>宮　　城</t>
    <phoneticPr fontId="13"/>
  </si>
  <si>
    <t>仲　　西</t>
    <phoneticPr fontId="13"/>
  </si>
  <si>
    <t>小　　湾</t>
    <phoneticPr fontId="13"/>
  </si>
  <si>
    <t>勢 理 客</t>
    <phoneticPr fontId="13"/>
  </si>
  <si>
    <t>内　　間</t>
    <phoneticPr fontId="13"/>
  </si>
  <si>
    <t>沢　　岻</t>
    <phoneticPr fontId="13"/>
  </si>
  <si>
    <t>経　　塚</t>
    <phoneticPr fontId="13"/>
  </si>
  <si>
    <t>前　　田</t>
    <phoneticPr fontId="13"/>
  </si>
  <si>
    <t>西　　原</t>
    <phoneticPr fontId="13"/>
  </si>
  <si>
    <t>当　　山</t>
    <phoneticPr fontId="13"/>
  </si>
  <si>
    <t>大　　平</t>
    <phoneticPr fontId="13"/>
  </si>
  <si>
    <t>西　　洲</t>
    <phoneticPr fontId="13"/>
  </si>
  <si>
    <t>民　　  　営</t>
    <phoneticPr fontId="13"/>
  </si>
  <si>
    <t>う  ち  個  人</t>
    <phoneticPr fontId="13"/>
  </si>
  <si>
    <t>う  ち  法  人</t>
    <phoneticPr fontId="13"/>
  </si>
  <si>
    <t>う ち 会 社</t>
    <phoneticPr fontId="13"/>
  </si>
  <si>
    <t>大    分    類</t>
    <phoneticPr fontId="13"/>
  </si>
  <si>
    <t>(うち男)</t>
    <phoneticPr fontId="13"/>
  </si>
  <si>
    <t>電気・ガス・</t>
    <phoneticPr fontId="13"/>
  </si>
  <si>
    <t>熱供給・水道業</t>
    <phoneticPr fontId="13"/>
  </si>
  <si>
    <t>金融・保険業</t>
    <phoneticPr fontId="13"/>
  </si>
  <si>
    <t>技術サービス業</t>
    <phoneticPr fontId="13"/>
  </si>
  <si>
    <t>経済センサス</t>
    <phoneticPr fontId="13"/>
  </si>
  <si>
    <t>那覇市</t>
    <phoneticPr fontId="13"/>
  </si>
  <si>
    <t>宜野湾市</t>
    <phoneticPr fontId="13"/>
  </si>
  <si>
    <t>石垣市</t>
    <phoneticPr fontId="13"/>
  </si>
  <si>
    <t>浦添市</t>
    <phoneticPr fontId="13"/>
  </si>
  <si>
    <t>名護市</t>
    <phoneticPr fontId="13"/>
  </si>
  <si>
    <t>糸満市</t>
    <phoneticPr fontId="13"/>
  </si>
  <si>
    <t>沖縄市　</t>
    <phoneticPr fontId="13"/>
  </si>
  <si>
    <t>豊見城市</t>
    <phoneticPr fontId="13"/>
  </si>
  <si>
    <t>うるま市</t>
    <phoneticPr fontId="13"/>
  </si>
  <si>
    <t>宮古島市</t>
    <phoneticPr fontId="13"/>
  </si>
  <si>
    <t>南城市</t>
    <phoneticPr fontId="13"/>
  </si>
  <si>
    <t>浦添市</t>
    <phoneticPr fontId="13"/>
  </si>
  <si>
    <t>名護市</t>
    <phoneticPr fontId="13"/>
  </si>
  <si>
    <t>糸満市</t>
    <phoneticPr fontId="13"/>
  </si>
  <si>
    <t>沖縄市　</t>
    <phoneticPr fontId="13"/>
  </si>
  <si>
    <t>豊見城市</t>
    <phoneticPr fontId="13"/>
  </si>
  <si>
    <t>うるま市</t>
    <phoneticPr fontId="13"/>
  </si>
  <si>
    <t>宮古島市</t>
    <phoneticPr fontId="13"/>
  </si>
  <si>
    <t>南城市</t>
    <phoneticPr fontId="13"/>
  </si>
  <si>
    <t>平成21年</t>
    <phoneticPr fontId="13"/>
  </si>
  <si>
    <t>総数</t>
    <phoneticPr fontId="13"/>
  </si>
  <si>
    <t>農林漁業</t>
    <phoneticPr fontId="13"/>
  </si>
  <si>
    <t>第２次産業</t>
    <phoneticPr fontId="13"/>
  </si>
  <si>
    <t>第３次産業</t>
    <phoneticPr fontId="13"/>
  </si>
  <si>
    <t>　</t>
    <phoneticPr fontId="13"/>
  </si>
  <si>
    <t>30　～49人</t>
    <phoneticPr fontId="13"/>
  </si>
  <si>
    <t>第２次産業</t>
    <phoneticPr fontId="13"/>
  </si>
  <si>
    <t xml:space="preserve">（60）  産業中分類別、組織別商業事業所の状況（飲食店を除く）（平成１９年６月１日現在）                                     </t>
    <phoneticPr fontId="13"/>
  </si>
  <si>
    <t>　　　　　</t>
    <phoneticPr fontId="13"/>
  </si>
  <si>
    <t>有形固定資産</t>
    <phoneticPr fontId="13"/>
  </si>
  <si>
    <t>なめし革・同製品・毛皮製造業</t>
    <rPh sb="9" eb="11">
      <t>ケガワ</t>
    </rPh>
    <rPh sb="11" eb="14">
      <t>セイゾウギョウ</t>
    </rPh>
    <phoneticPr fontId="13"/>
  </si>
  <si>
    <t>印刷・同関連産業</t>
    <phoneticPr fontId="13"/>
  </si>
  <si>
    <t>化  学  工  業</t>
    <phoneticPr fontId="13"/>
  </si>
  <si>
    <t>ゴム製品製造業</t>
    <phoneticPr fontId="13"/>
  </si>
  <si>
    <t>非鉄金属製造業</t>
    <phoneticPr fontId="13"/>
  </si>
  <si>
    <t>金属製品製造業</t>
    <phoneticPr fontId="13"/>
  </si>
  <si>
    <t>輸送用機械器具製造業</t>
    <phoneticPr fontId="13"/>
  </si>
  <si>
    <t>その他の製造業</t>
    <phoneticPr fontId="13"/>
  </si>
  <si>
    <t>印刷・同関連業</t>
    <rPh sb="0" eb="2">
      <t>インサツ</t>
    </rPh>
    <rPh sb="3" eb="4">
      <t>ドウ</t>
    </rPh>
    <rPh sb="4" eb="6">
      <t>カンレン</t>
    </rPh>
    <rPh sb="6" eb="7">
      <t>ギョウ</t>
    </rPh>
    <phoneticPr fontId="13"/>
  </si>
  <si>
    <t>鉄鋼業</t>
    <rPh sb="0" eb="2">
      <t>テッコウ</t>
    </rPh>
    <rPh sb="2" eb="3">
      <t>ギョウ</t>
    </rPh>
    <phoneticPr fontId="13"/>
  </si>
  <si>
    <t>金属製品製造業</t>
    <rPh sb="0" eb="2">
      <t>キンゾク</t>
    </rPh>
    <rPh sb="2" eb="4">
      <t>セイヒン</t>
    </rPh>
    <rPh sb="4" eb="7">
      <t>セイゾウギョウ</t>
    </rPh>
    <phoneticPr fontId="13"/>
  </si>
  <si>
    <t>なめし革・同製品・毛皮製造業</t>
    <phoneticPr fontId="13"/>
  </si>
  <si>
    <t>電子部品・デバイス製造業</t>
    <phoneticPr fontId="13"/>
  </si>
  <si>
    <t>木材・木製品製造業(家具を除く)</t>
    <phoneticPr fontId="13"/>
  </si>
  <si>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3"/>
  </si>
  <si>
    <t>OK</t>
    <phoneticPr fontId="13"/>
  </si>
  <si>
    <t>ok</t>
    <phoneticPr fontId="13"/>
  </si>
  <si>
    <t>食料品製造業</t>
    <rPh sb="0" eb="3">
      <t>ショクリョウヒン</t>
    </rPh>
    <rPh sb="3" eb="6">
      <t>セイゾウギョウ</t>
    </rPh>
    <phoneticPr fontId="13"/>
  </si>
  <si>
    <t>飲料・たばこ・飼料製造業</t>
    <rPh sb="0" eb="2">
      <t>インリョウ</t>
    </rPh>
    <rPh sb="7" eb="9">
      <t>シリョウ</t>
    </rPh>
    <rPh sb="9" eb="12">
      <t>セイゾウギョウ</t>
    </rPh>
    <phoneticPr fontId="13"/>
  </si>
  <si>
    <t>繊維工業</t>
    <rPh sb="0" eb="2">
      <t>センイ</t>
    </rPh>
    <rPh sb="2" eb="4">
      <t>コウギョウ</t>
    </rPh>
    <phoneticPr fontId="13"/>
  </si>
  <si>
    <t>家具・装備品製造業</t>
    <rPh sb="0" eb="2">
      <t>カグ</t>
    </rPh>
    <rPh sb="3" eb="6">
      <t>ソウビヒン</t>
    </rPh>
    <rPh sb="6" eb="9">
      <t>セイゾウギョウ</t>
    </rPh>
    <phoneticPr fontId="13"/>
  </si>
  <si>
    <t>なめし革・同製品・毛皮</t>
    <rPh sb="3" eb="4">
      <t>カワ</t>
    </rPh>
    <rPh sb="5" eb="6">
      <t>ドウ</t>
    </rPh>
    <rPh sb="6" eb="8">
      <t>セイヒン</t>
    </rPh>
    <rPh sb="9" eb="11">
      <t>ケガワ</t>
    </rPh>
    <phoneticPr fontId="13"/>
  </si>
  <si>
    <t>釜業・土石製品製造業</t>
    <rPh sb="0" eb="1">
      <t>カマ</t>
    </rPh>
    <rPh sb="1" eb="2">
      <t>ギョウ</t>
    </rPh>
    <rPh sb="3" eb="5">
      <t>ドセキ</t>
    </rPh>
    <rPh sb="5" eb="7">
      <t>セイヒン</t>
    </rPh>
    <rPh sb="7" eb="10">
      <t>セイゾウギョウ</t>
    </rPh>
    <phoneticPr fontId="13"/>
  </si>
  <si>
    <t>鉄鋼業</t>
    <rPh sb="0" eb="2">
      <t>テッコウ</t>
    </rPh>
    <rPh sb="2" eb="3">
      <t>ギョウ</t>
    </rPh>
    <phoneticPr fontId="13"/>
  </si>
  <si>
    <t>食料品製造業</t>
    <rPh sb="0" eb="3">
      <t>ショクリョウヒン</t>
    </rPh>
    <rPh sb="3" eb="6">
      <t>セイゾウギョウ</t>
    </rPh>
    <phoneticPr fontId="14"/>
  </si>
  <si>
    <t>飲料･たばこ･飼料製造業</t>
    <rPh sb="0" eb="2">
      <t>インリョウ</t>
    </rPh>
    <rPh sb="7" eb="9">
      <t>シリョウ</t>
    </rPh>
    <rPh sb="9" eb="12">
      <t>セイゾウギョウ</t>
    </rPh>
    <phoneticPr fontId="13"/>
  </si>
  <si>
    <t>家具・装備品製造業</t>
    <rPh sb="0" eb="2">
      <t>カグ</t>
    </rPh>
    <rPh sb="3" eb="6">
      <t>ソウビヒン</t>
    </rPh>
    <rPh sb="6" eb="9">
      <t>セイゾウギョウ</t>
    </rPh>
    <phoneticPr fontId="14"/>
  </si>
  <si>
    <t>OK</t>
    <phoneticPr fontId="13"/>
  </si>
  <si>
    <t>　　　 従業者４人以上の事業所を集計。</t>
    <rPh sb="12" eb="15">
      <t>ジギョウショ</t>
    </rPh>
    <rPh sb="16" eb="18">
      <t>シュウケイ</t>
    </rPh>
    <phoneticPr fontId="13"/>
  </si>
  <si>
    <t>印刷・同関連業</t>
    <rPh sb="3" eb="4">
      <t>ドウ</t>
    </rPh>
    <phoneticPr fontId="13"/>
  </si>
  <si>
    <t xml:space="preserve">
P
医療･福祉　
</t>
    <phoneticPr fontId="13"/>
  </si>
  <si>
    <t>F
電気・ガス・熱供給・
水道業</t>
    <rPh sb="8" eb="9">
      <t>ネツ</t>
    </rPh>
    <rPh sb="9" eb="11">
      <t>キョウキュウ</t>
    </rPh>
    <rPh sb="13" eb="16">
      <t>スイドウギョウ</t>
    </rPh>
    <phoneticPr fontId="13"/>
  </si>
  <si>
    <t xml:space="preserve">
 H
運輸業・
郵便業</t>
    <rPh sb="9" eb="11">
      <t>ユウビン</t>
    </rPh>
    <rPh sb="11" eb="12">
      <t>ギョウ</t>
    </rPh>
    <phoneticPr fontId="13"/>
  </si>
  <si>
    <t>学術研究・専門・
技術サービス業</t>
    <rPh sb="0" eb="2">
      <t>ガクジュツ</t>
    </rPh>
    <rPh sb="2" eb="4">
      <t>ケンキュウ</t>
    </rPh>
    <rPh sb="5" eb="7">
      <t>センモン</t>
    </rPh>
    <rPh sb="9" eb="11">
      <t>ギジュツ</t>
    </rPh>
    <rPh sb="15" eb="16">
      <t>ギョウ</t>
    </rPh>
    <phoneticPr fontId="13"/>
  </si>
  <si>
    <t>サービス業
(他に分類されないもの）</t>
    <rPh sb="4" eb="5">
      <t>ギョウ</t>
    </rPh>
    <rPh sb="7" eb="8">
      <t>ホカ</t>
    </rPh>
    <rPh sb="9" eb="11">
      <t>ブンルイ</t>
    </rPh>
    <phoneticPr fontId="13"/>
  </si>
  <si>
    <t>生活関連サービス業・
娯楽業</t>
    <rPh sb="0" eb="2">
      <t>セイカツ</t>
    </rPh>
    <rPh sb="2" eb="4">
      <t>カンレン</t>
    </rPh>
    <rPh sb="8" eb="9">
      <t>ギョウ</t>
    </rPh>
    <rPh sb="11" eb="14">
      <t>ゴラクギョウ</t>
    </rPh>
    <phoneticPr fontId="13"/>
  </si>
  <si>
    <t>鉱業,採石業，
砂利採取業</t>
    <rPh sb="3" eb="5">
      <t>サイセキ</t>
    </rPh>
    <rPh sb="5" eb="6">
      <t>ギョウ</t>
    </rPh>
    <rPh sb="8" eb="10">
      <t>ジャリ</t>
    </rPh>
    <rPh sb="10" eb="12">
      <t>サイシュ</t>
    </rPh>
    <rPh sb="12" eb="13">
      <t>ギョウ</t>
    </rPh>
    <phoneticPr fontId="13"/>
  </si>
  <si>
    <t>娯楽業</t>
  </si>
  <si>
    <t>生活関連サービス業、</t>
    <rPh sb="0" eb="2">
      <t>セイカツ</t>
    </rPh>
    <rPh sb="2" eb="4">
      <t>カンレン</t>
    </rPh>
    <phoneticPr fontId="13"/>
  </si>
  <si>
    <t>（58)　沖縄県の商業事業所数、従業者数及び年間商品販売額の推移</t>
    <phoneticPr fontId="13"/>
  </si>
  <si>
    <t>構  成  比</t>
    <phoneticPr fontId="13"/>
  </si>
  <si>
    <t>構  成  比</t>
    <phoneticPr fontId="13"/>
  </si>
  <si>
    <t>身の回り品小売業</t>
    <rPh sb="0" eb="1">
      <t>ミ</t>
    </rPh>
    <phoneticPr fontId="13"/>
  </si>
  <si>
    <t>身の回り品小売業</t>
    <phoneticPr fontId="13"/>
  </si>
  <si>
    <t>x</t>
    <phoneticPr fontId="13"/>
  </si>
  <si>
    <t>(注2)男女別の不詳を含む。</t>
    <rPh sb="4" eb="6">
      <t>ダンジョ</t>
    </rPh>
    <rPh sb="6" eb="7">
      <t>ベツ</t>
    </rPh>
    <rPh sb="8" eb="10">
      <t>フショウ</t>
    </rPh>
    <rPh sb="11" eb="12">
      <t>フク</t>
    </rPh>
    <phoneticPr fontId="13"/>
  </si>
  <si>
    <t>従業者数
（注2）</t>
    <rPh sb="6" eb="7">
      <t>チュウ</t>
    </rPh>
    <phoneticPr fontId="13"/>
  </si>
  <si>
    <t>平成26年7月１日現在</t>
    <rPh sb="6" eb="7">
      <t>ガツ</t>
    </rPh>
    <rPh sb="8" eb="9">
      <t>ニチ</t>
    </rPh>
    <rPh sb="9" eb="11">
      <t>ゲンザイ</t>
    </rPh>
    <phoneticPr fontId="13"/>
  </si>
  <si>
    <t>総数（単独・本所）</t>
    <rPh sb="0" eb="2">
      <t>ソウスウ</t>
    </rPh>
    <rPh sb="3" eb="5">
      <t>タンドク</t>
    </rPh>
    <rPh sb="6" eb="7">
      <t>ホン</t>
    </rPh>
    <rPh sb="7" eb="8">
      <t>ショ</t>
    </rPh>
    <phoneticPr fontId="13"/>
  </si>
  <si>
    <t>事業所</t>
    <rPh sb="0" eb="2">
      <t>ジギョウ</t>
    </rPh>
    <rPh sb="2" eb="3">
      <t>ショ</t>
    </rPh>
    <phoneticPr fontId="13"/>
  </si>
  <si>
    <t>従業者数</t>
    <rPh sb="0" eb="3">
      <t>ジュウギョウシャ</t>
    </rPh>
    <rPh sb="3" eb="4">
      <t>スウ</t>
    </rPh>
    <phoneticPr fontId="13"/>
  </si>
  <si>
    <t>単独事業所</t>
    <rPh sb="0" eb="2">
      <t>タンドク</t>
    </rPh>
    <rPh sb="2" eb="4">
      <t>ジギョウ</t>
    </rPh>
    <rPh sb="4" eb="5">
      <t>ショ</t>
    </rPh>
    <phoneticPr fontId="13"/>
  </si>
  <si>
    <t>事業所数</t>
    <rPh sb="0" eb="3">
      <t>ジギョウショ</t>
    </rPh>
    <rPh sb="3" eb="4">
      <t>スウ</t>
    </rPh>
    <phoneticPr fontId="13"/>
  </si>
  <si>
    <t>従業者数</t>
    <rPh sb="0" eb="1">
      <t>ジュウ</t>
    </rPh>
    <rPh sb="1" eb="4">
      <t>ギョウシャスウ</t>
    </rPh>
    <phoneticPr fontId="13"/>
  </si>
  <si>
    <t>本所・本社・本店</t>
    <rPh sb="0" eb="1">
      <t>ホン</t>
    </rPh>
    <rPh sb="1" eb="2">
      <t>ショ</t>
    </rPh>
    <rPh sb="3" eb="5">
      <t>ホンシャ</t>
    </rPh>
    <rPh sb="6" eb="8">
      <t>ホンテン</t>
    </rPh>
    <phoneticPr fontId="13"/>
  </si>
  <si>
    <t>（51）単独・本所（２区分）別事業所数及び従業者数（民営）</t>
    <rPh sb="4" eb="6">
      <t>タンドク</t>
    </rPh>
    <phoneticPr fontId="13"/>
  </si>
  <si>
    <t>平成26年</t>
    <rPh sb="0" eb="2">
      <t>ヘイセイ</t>
    </rPh>
    <rPh sb="4" eb="5">
      <t>ネン</t>
    </rPh>
    <phoneticPr fontId="13"/>
  </si>
  <si>
    <t>事業所数</t>
    <phoneticPr fontId="13"/>
  </si>
  <si>
    <t>従業者数</t>
    <phoneticPr fontId="13"/>
  </si>
  <si>
    <t xml:space="preserve">（54）  産業分類（大分類）別、民営事業所数及び従業者数 　　　　　　　  　　　　　　　　　　　　　　　     </t>
    <rPh sb="17" eb="19">
      <t>ミンエイ</t>
    </rPh>
    <phoneticPr fontId="13"/>
  </si>
  <si>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13"/>
  </si>
  <si>
    <t>中　　　分　　　類</t>
    <phoneticPr fontId="13"/>
  </si>
  <si>
    <t>-</t>
    <phoneticPr fontId="13"/>
  </si>
  <si>
    <t>平成６年</t>
    <rPh sb="0" eb="2">
      <t>ヘイセイ</t>
    </rPh>
    <rPh sb="3" eb="4">
      <t>ネン</t>
    </rPh>
    <phoneticPr fontId="13"/>
  </si>
  <si>
    <t>平成９年</t>
    <phoneticPr fontId="13"/>
  </si>
  <si>
    <t xml:space="preserve">平成19年 </t>
    <phoneticPr fontId="13"/>
  </si>
  <si>
    <t xml:space="preserve">平成26年 </t>
    <phoneticPr fontId="13"/>
  </si>
  <si>
    <t>資料：平成26年商業統計調査</t>
    <phoneticPr fontId="13"/>
  </si>
  <si>
    <t>…</t>
    <phoneticPr fontId="13"/>
  </si>
  <si>
    <t>（注） 平成６年・26年は７月１日現在。</t>
    <rPh sb="1" eb="2">
      <t>チュウ</t>
    </rPh>
    <rPh sb="11" eb="12">
      <t>ネン</t>
    </rPh>
    <phoneticPr fontId="13"/>
  </si>
  <si>
    <t>平成19年
／平成14年</t>
    <rPh sb="0" eb="2">
      <t>ヘイセイ</t>
    </rPh>
    <rPh sb="4" eb="5">
      <t>ネン</t>
    </rPh>
    <rPh sb="7" eb="9">
      <t>ヘイセイ</t>
    </rPh>
    <phoneticPr fontId="13"/>
  </si>
  <si>
    <t>-</t>
    <phoneticPr fontId="13"/>
  </si>
  <si>
    <t>資料：平成26年商業統計調査</t>
    <phoneticPr fontId="13"/>
  </si>
  <si>
    <t>平成26年
/平成19年</t>
    <rPh sb="0" eb="2">
      <t>ヘイセイ</t>
    </rPh>
    <rPh sb="4" eb="5">
      <t>ネン</t>
    </rPh>
    <rPh sb="7" eb="9">
      <t>ヘイセイ</t>
    </rPh>
    <phoneticPr fontId="13"/>
  </si>
  <si>
    <t>…</t>
    <phoneticPr fontId="13"/>
  </si>
  <si>
    <t>資料：平成26年商業統計調査</t>
    <phoneticPr fontId="13"/>
  </si>
  <si>
    <t>（59）  商業事業所の状況（飲食店を除く）（平成26年７月１日現在）</t>
    <phoneticPr fontId="13"/>
  </si>
  <si>
    <t>(61)　産業中分類別、売場面積規模別商店数、売場面積及び年間販売額（小売業）（平成26年７月１日現在）</t>
    <phoneticPr fontId="13"/>
  </si>
  <si>
    <t>機　　械　　器　　具</t>
    <rPh sb="0" eb="1">
      <t>キ</t>
    </rPh>
    <rPh sb="3" eb="4">
      <t>カイ</t>
    </rPh>
    <rPh sb="6" eb="7">
      <t>ウツワ</t>
    </rPh>
    <rPh sb="9" eb="10">
      <t>グ</t>
    </rPh>
    <phoneticPr fontId="13"/>
  </si>
  <si>
    <t>そ の 他 の 小 売 業</t>
    <rPh sb="4" eb="5">
      <t>タ</t>
    </rPh>
    <rPh sb="8" eb="9">
      <t>ショウ</t>
    </rPh>
    <rPh sb="10" eb="11">
      <t>バイ</t>
    </rPh>
    <rPh sb="12" eb="13">
      <t>ギョウ</t>
    </rPh>
    <phoneticPr fontId="13"/>
  </si>
  <si>
    <t>無　　店　　舗</t>
    <rPh sb="0" eb="1">
      <t>ナシ</t>
    </rPh>
    <rPh sb="3" eb="4">
      <t>ミセ</t>
    </rPh>
    <rPh sb="6" eb="7">
      <t>ホ</t>
    </rPh>
    <phoneticPr fontId="13"/>
  </si>
  <si>
    <t>小　　売　　業</t>
    <rPh sb="0" eb="1">
      <t>ショウ</t>
    </rPh>
    <rPh sb="3" eb="4">
      <t>バイ</t>
    </rPh>
    <rPh sb="6" eb="7">
      <t>ギョウ</t>
    </rPh>
    <phoneticPr fontId="13"/>
  </si>
  <si>
    <t>資料：平成26年商業統計調査</t>
    <phoneticPr fontId="13"/>
  </si>
  <si>
    <t>織物・衣服・</t>
    <rPh sb="0" eb="2">
      <t>オリモノ</t>
    </rPh>
    <phoneticPr fontId="13"/>
  </si>
  <si>
    <t>平 成 26 年（７月１日現在）</t>
    <rPh sb="10" eb="11">
      <t>ガツ</t>
    </rPh>
    <rPh sb="12" eb="13">
      <t>ニチ</t>
    </rPh>
    <rPh sb="13" eb="15">
      <t>ゲンザイ</t>
    </rPh>
    <phoneticPr fontId="13"/>
  </si>
  <si>
    <t>平 成 19 年（６月１日現在）</t>
    <rPh sb="10" eb="11">
      <t>ガツ</t>
    </rPh>
    <rPh sb="12" eb="13">
      <t>ニチ</t>
    </rPh>
    <rPh sb="13" eb="15">
      <t>ゲンザイ</t>
    </rPh>
    <phoneticPr fontId="13"/>
  </si>
  <si>
    <t>　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phoneticPr fontId="13"/>
  </si>
  <si>
    <t>（59）  商業事業所の状況（飲食店を除く）（平成26年７月１日現在）</t>
    <phoneticPr fontId="13"/>
  </si>
  <si>
    <t>織物・衣服・身の回り品小売業</t>
    <rPh sb="0" eb="2">
      <t>オリモノ</t>
    </rPh>
    <rPh sb="6" eb="7">
      <t>ミ</t>
    </rPh>
    <rPh sb="8" eb="9">
      <t>マワ</t>
    </rPh>
    <rPh sb="10" eb="11">
      <t>ヒン</t>
    </rPh>
    <phoneticPr fontId="13"/>
  </si>
  <si>
    <t>機械器具小売業</t>
    <rPh sb="0" eb="2">
      <t>キカイ</t>
    </rPh>
    <rPh sb="2" eb="4">
      <t>キグ</t>
    </rPh>
    <rPh sb="4" eb="7">
      <t>コウリギョウ</t>
    </rPh>
    <phoneticPr fontId="13"/>
  </si>
  <si>
    <t>その他の小売業</t>
    <phoneticPr fontId="13"/>
  </si>
  <si>
    <t>無店舗小売業</t>
    <rPh sb="0" eb="3">
      <t>ムテンポ</t>
    </rPh>
    <rPh sb="3" eb="6">
      <t>コウリギョウ</t>
    </rPh>
    <phoneticPr fontId="13"/>
  </si>
  <si>
    <t>…</t>
    <phoneticPr fontId="13"/>
  </si>
  <si>
    <t>（注）資本金の不詳を含む。</t>
    <rPh sb="1" eb="2">
      <t>チュウ</t>
    </rPh>
    <phoneticPr fontId="13"/>
  </si>
  <si>
    <t>（注）男女別の不詳を含む。</t>
    <rPh sb="1" eb="2">
      <t>チュウ</t>
    </rPh>
    <phoneticPr fontId="13"/>
  </si>
  <si>
    <t>卸売・小売業</t>
    <rPh sb="0" eb="2">
      <t>オロシウリ</t>
    </rPh>
    <rPh sb="3" eb="5">
      <t>コウリ</t>
    </rPh>
    <rPh sb="5" eb="6">
      <t>ギョウ</t>
    </rPh>
    <phoneticPr fontId="13"/>
  </si>
  <si>
    <t>平成24年</t>
    <rPh sb="0" eb="2">
      <t>ヘイセイ</t>
    </rPh>
    <rPh sb="4" eb="5">
      <t>ネン</t>
    </rPh>
    <phoneticPr fontId="13"/>
  </si>
  <si>
    <t>平成13年</t>
    <phoneticPr fontId="13"/>
  </si>
  <si>
    <t>平成18年</t>
    <phoneticPr fontId="13"/>
  </si>
  <si>
    <t>平成6年</t>
    <rPh sb="0" eb="2">
      <t>ヘイセイ</t>
    </rPh>
    <rPh sb="3" eb="4">
      <t>ネン</t>
    </rPh>
    <phoneticPr fontId="14"/>
  </si>
  <si>
    <t>26年</t>
    <rPh sb="2" eb="3">
      <t>ネン</t>
    </rPh>
    <phoneticPr fontId="14"/>
  </si>
  <si>
    <t>織物・衣服</t>
    <rPh sb="0" eb="2">
      <t>オリモノ</t>
    </rPh>
    <rPh sb="3" eb="5">
      <t>イフク</t>
    </rPh>
    <phoneticPr fontId="14"/>
  </si>
  <si>
    <t>機械器具製造業</t>
    <rPh sb="0" eb="2">
      <t>キカイ</t>
    </rPh>
    <rPh sb="2" eb="4">
      <t>キグ</t>
    </rPh>
    <rPh sb="4" eb="6">
      <t>セイゾウ</t>
    </rPh>
    <rPh sb="6" eb="7">
      <t>ギョウ</t>
    </rPh>
    <phoneticPr fontId="13"/>
  </si>
  <si>
    <t>窯業・土石製造業</t>
    <rPh sb="0" eb="1">
      <t>カマ</t>
    </rPh>
    <rPh sb="1" eb="2">
      <t>ギョウ</t>
    </rPh>
    <rPh sb="3" eb="5">
      <t>ドセキ</t>
    </rPh>
    <rPh sb="5" eb="8">
      <t>セイゾウギョウ</t>
    </rPh>
    <phoneticPr fontId="13"/>
  </si>
  <si>
    <t>その他の製造業</t>
    <rPh sb="2" eb="3">
      <t>タ</t>
    </rPh>
    <rPh sb="4" eb="7">
      <t>セイゾウギョウ</t>
    </rPh>
    <phoneticPr fontId="13"/>
  </si>
  <si>
    <t>未公表</t>
    <rPh sb="0" eb="3">
      <t>ミコウヒョウ</t>
    </rPh>
    <phoneticPr fontId="13"/>
  </si>
  <si>
    <t>仲間</t>
    <rPh sb="0" eb="2">
      <t>ナカマ</t>
    </rPh>
    <phoneticPr fontId="13"/>
  </si>
  <si>
    <t>安波茶</t>
    <rPh sb="0" eb="3">
      <t>アハチャ</t>
    </rPh>
    <phoneticPr fontId="13"/>
  </si>
  <si>
    <t>伊祖</t>
    <rPh sb="0" eb="2">
      <t>イソ</t>
    </rPh>
    <phoneticPr fontId="13"/>
  </si>
  <si>
    <t>牧港</t>
    <rPh sb="0" eb="2">
      <t>マキミナト</t>
    </rPh>
    <phoneticPr fontId="13"/>
  </si>
  <si>
    <t>港川</t>
    <rPh sb="0" eb="2">
      <t>ミナトガワ</t>
    </rPh>
    <phoneticPr fontId="13"/>
  </si>
  <si>
    <t>城間</t>
    <rPh sb="0" eb="2">
      <t>グスクマ</t>
    </rPh>
    <phoneticPr fontId="13"/>
  </si>
  <si>
    <t>屋富祖</t>
    <rPh sb="0" eb="3">
      <t>ヤフソ</t>
    </rPh>
    <phoneticPr fontId="13"/>
  </si>
  <si>
    <t>宮城</t>
    <rPh sb="0" eb="2">
      <t>ミヤギ</t>
    </rPh>
    <phoneticPr fontId="13"/>
  </si>
  <si>
    <t>仲西</t>
    <rPh sb="0" eb="2">
      <t>ナカニシ</t>
    </rPh>
    <phoneticPr fontId="13"/>
  </si>
  <si>
    <t>小湾</t>
    <rPh sb="0" eb="2">
      <t>コワン</t>
    </rPh>
    <phoneticPr fontId="13"/>
  </si>
  <si>
    <t>勢理客</t>
    <rPh sb="0" eb="3">
      <t>ジッチャク</t>
    </rPh>
    <phoneticPr fontId="13"/>
  </si>
  <si>
    <t>内間</t>
    <rPh sb="0" eb="2">
      <t>ウチマ</t>
    </rPh>
    <phoneticPr fontId="13"/>
  </si>
  <si>
    <t>沢岻</t>
    <rPh sb="0" eb="2">
      <t>タクシ</t>
    </rPh>
    <phoneticPr fontId="13"/>
  </si>
  <si>
    <t>経塚</t>
    <rPh sb="0" eb="2">
      <t>キョウズカ</t>
    </rPh>
    <phoneticPr fontId="13"/>
  </si>
  <si>
    <t>前田</t>
    <rPh sb="0" eb="2">
      <t>マエダ</t>
    </rPh>
    <phoneticPr fontId="13"/>
  </si>
  <si>
    <t>西原</t>
    <rPh sb="0" eb="2">
      <t>ニシハラ</t>
    </rPh>
    <phoneticPr fontId="13"/>
  </si>
  <si>
    <t>当山</t>
    <rPh sb="0" eb="2">
      <t>トウヤマ</t>
    </rPh>
    <phoneticPr fontId="13"/>
  </si>
  <si>
    <t>大平</t>
    <rPh sb="0" eb="2">
      <t>オオヒラ</t>
    </rPh>
    <phoneticPr fontId="13"/>
  </si>
  <si>
    <t>西洲</t>
    <rPh sb="0" eb="1">
      <t>ニシ</t>
    </rPh>
    <rPh sb="1" eb="2">
      <t>ス</t>
    </rPh>
    <phoneticPr fontId="13"/>
  </si>
  <si>
    <t>伊奈武瀬</t>
    <rPh sb="0" eb="1">
      <t>イ</t>
    </rPh>
    <rPh sb="1" eb="2">
      <t>ナ</t>
    </rPh>
    <rPh sb="2" eb="3">
      <t>ブ</t>
    </rPh>
    <rPh sb="3" eb="4">
      <t>セ</t>
    </rPh>
    <phoneticPr fontId="13"/>
  </si>
  <si>
    <t>（注）「…」は未公表の項目。</t>
    <rPh sb="1" eb="2">
      <t>チュウ</t>
    </rPh>
    <rPh sb="7" eb="10">
      <t>ミコウヒョウ</t>
    </rPh>
    <rPh sb="11" eb="13">
      <t>コウモク</t>
    </rPh>
    <phoneticPr fontId="13"/>
  </si>
  <si>
    <t>（注）表(60)について、平成26年のデータ未公表のため前回調査の結果を掲載している。</t>
    <rPh sb="1" eb="2">
      <t>チュウ</t>
    </rPh>
    <rPh sb="3" eb="4">
      <t>ヒョウ</t>
    </rPh>
    <rPh sb="13" eb="15">
      <t>ヘイセイ</t>
    </rPh>
    <rPh sb="17" eb="18">
      <t>ネン</t>
    </rPh>
    <rPh sb="22" eb="25">
      <t>ミコウヒョウ</t>
    </rPh>
    <rPh sb="28" eb="30">
      <t>ゼンカイ</t>
    </rPh>
    <rPh sb="30" eb="32">
      <t>チョウサ</t>
    </rPh>
    <rPh sb="33" eb="35">
      <t>ケッカ</t>
    </rPh>
    <rPh sb="36" eb="38">
      <t>ケイサイ</t>
    </rPh>
    <phoneticPr fontId="13"/>
  </si>
  <si>
    <t>（注）統計表の記号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 ・・・・・・未公表のもの</t>
    <rPh sb="344" eb="347">
      <t>ミコウヒョウ</t>
    </rPh>
    <phoneticPr fontId="13"/>
  </si>
  <si>
    <t>無店舗</t>
    <rPh sb="0" eb="3">
      <t>ムテンポ</t>
    </rPh>
    <phoneticPr fontId="14"/>
  </si>
  <si>
    <t>中　　　　分　　　　類</t>
    <phoneticPr fontId="13"/>
  </si>
  <si>
    <t>平成28年6月１日現在</t>
    <rPh sb="6" eb="7">
      <t>ガツ</t>
    </rPh>
    <rPh sb="8" eb="9">
      <t>ニチ</t>
    </rPh>
    <rPh sb="9" eb="11">
      <t>ゲンザイ</t>
    </rPh>
    <phoneticPr fontId="13"/>
  </si>
  <si>
    <t>資料：平成26年経済センサス基礎調査</t>
    <rPh sb="8" eb="10">
      <t>ケイザイ</t>
    </rPh>
    <rPh sb="14" eb="16">
      <t>キソ</t>
    </rPh>
    <rPh sb="16" eb="18">
      <t>チョウサ</t>
    </rPh>
    <phoneticPr fontId="13"/>
  </si>
  <si>
    <t>資料：平成28年経済センサス活動調査</t>
    <rPh sb="14" eb="16">
      <t>カツドウ</t>
    </rPh>
    <rPh sb="16" eb="18">
      <t>チョウサ</t>
    </rPh>
    <phoneticPr fontId="13"/>
  </si>
  <si>
    <t>平成28年経済センサス活動調査</t>
    <rPh sb="11" eb="13">
      <t>カツドウ</t>
    </rPh>
    <rPh sb="13" eb="15">
      <t>チョウサ</t>
    </rPh>
    <phoneticPr fontId="13"/>
  </si>
  <si>
    <t>資料：平成28年経済センサス－活動調査</t>
    <rPh sb="8" eb="10">
      <t>ケイザイ</t>
    </rPh>
    <rPh sb="15" eb="17">
      <t>カツドウ</t>
    </rPh>
    <rPh sb="17" eb="19">
      <t>チョウサ</t>
    </rPh>
    <phoneticPr fontId="13"/>
  </si>
  <si>
    <t>平成28年</t>
    <rPh sb="0" eb="2">
      <t>ヘイセイ</t>
    </rPh>
    <rPh sb="4" eb="5">
      <t>ネン</t>
    </rPh>
    <phoneticPr fontId="13"/>
  </si>
  <si>
    <t>事業所数</t>
    <phoneticPr fontId="13"/>
  </si>
  <si>
    <t>従業者数</t>
    <rPh sb="0" eb="3">
      <t>ジュウギョウシャ</t>
    </rPh>
    <phoneticPr fontId="13"/>
  </si>
  <si>
    <t>資料：平成28年経済センサス－活動調査</t>
    <phoneticPr fontId="13"/>
  </si>
  <si>
    <t>（23）平成28年 経済センサス活動調査</t>
    <rPh sb="4" eb="6">
      <t>ヘイセイ</t>
    </rPh>
    <rPh sb="8" eb="9">
      <t>ネン</t>
    </rPh>
    <rPh sb="10" eb="12">
      <t>ケイザイ</t>
    </rPh>
    <rPh sb="16" eb="18">
      <t>カツドウ</t>
    </rPh>
    <rPh sb="18" eb="20">
      <t>チョウサ</t>
    </rPh>
    <phoneticPr fontId="13"/>
  </si>
  <si>
    <t>-</t>
  </si>
  <si>
    <t>　　30年</t>
    <phoneticPr fontId="13"/>
  </si>
  <si>
    <t>-</t>
    <phoneticPr fontId="13"/>
  </si>
  <si>
    <t>平成29年</t>
    <phoneticPr fontId="13"/>
  </si>
  <si>
    <t>平成30年</t>
  </si>
  <si>
    <t>平成30年</t>
    <phoneticPr fontId="13"/>
  </si>
  <si>
    <t>電気機械器具製造業</t>
    <rPh sb="0" eb="2">
      <t>デンキ</t>
    </rPh>
    <rPh sb="2" eb="4">
      <t>キカイ</t>
    </rPh>
    <rPh sb="4" eb="6">
      <t>キグ</t>
    </rPh>
    <rPh sb="6" eb="9">
      <t>セイゾウギョウ</t>
    </rPh>
    <phoneticPr fontId="13"/>
  </si>
  <si>
    <t>令和元年版更新なし</t>
    <rPh sb="0" eb="2">
      <t>レイワ</t>
    </rPh>
    <rPh sb="2" eb="3">
      <t>ガン</t>
    </rPh>
    <rPh sb="3" eb="4">
      <t>ネン</t>
    </rPh>
    <rPh sb="4" eb="5">
      <t>バン</t>
    </rPh>
    <rPh sb="5" eb="7">
      <t>コウシン</t>
    </rPh>
    <phoneticPr fontId="13"/>
  </si>
  <si>
    <r>
      <t>　工業統計調査は、経済産業省が指定統計第10号として日本標準産業分類Ｆ－製造業に属する事業所の
　</t>
    </r>
    <r>
      <rPr>
        <sz val="10"/>
        <rFont val="ＭＳ 明朝"/>
        <family val="1"/>
        <charset val="128"/>
      </rPr>
      <t>前年１月～12月の実績について調査したものである。
 (平成27年は「平成28年経済センサス－活動調査」と統合されたため、工業統計調査は未実施。左記調査の結果のうち、従業者4人以上の製造事業所における結果を取りまとめた)</t>
    </r>
    <rPh sb="49" eb="51">
      <t>ゼンネン</t>
    </rPh>
    <rPh sb="102" eb="104">
      <t>トウゴウ</t>
    </rPh>
    <rPh sb="110" eb="112">
      <t>コウギョウ</t>
    </rPh>
    <rPh sb="112" eb="114">
      <t>トウケイ</t>
    </rPh>
    <rPh sb="114" eb="116">
      <t>チョウサ</t>
    </rPh>
    <rPh sb="117" eb="120">
      <t>ミジッシ</t>
    </rPh>
    <rPh sb="121" eb="123">
      <t>サキ</t>
    </rPh>
    <rPh sb="123" eb="125">
      <t>チョウサ</t>
    </rPh>
    <rPh sb="126" eb="128">
      <t>ケッカ</t>
    </rPh>
    <rPh sb="132" eb="135">
      <t>ジュウギョウシャ</t>
    </rPh>
    <rPh sb="136" eb="139">
      <t>ニンイジョウ</t>
    </rPh>
    <rPh sb="140" eb="142">
      <t>セイゾウ</t>
    </rPh>
    <rPh sb="142" eb="145">
      <t>ジギョウショ</t>
    </rPh>
    <rPh sb="149" eb="151">
      <t>ケッカ</t>
    </rPh>
    <rPh sb="152" eb="153">
      <t>ト</t>
    </rPh>
    <phoneticPr fontId="13"/>
  </si>
  <si>
    <t>公務(分類不能なもの)</t>
    <phoneticPr fontId="13"/>
  </si>
  <si>
    <t>x</t>
    <phoneticPr fontId="13"/>
  </si>
  <si>
    <r>
      <t>資料：平成</t>
    </r>
    <r>
      <rPr>
        <sz val="10"/>
        <rFont val="ＭＳ 明朝"/>
        <family val="1"/>
        <charset val="128"/>
      </rPr>
      <t>28年経済センサス活動調査</t>
    </r>
    <rPh sb="7" eb="8">
      <t>ネン</t>
    </rPh>
    <rPh sb="8" eb="10">
      <t>ケイザイ</t>
    </rPh>
    <rPh sb="14" eb="16">
      <t>カツドウ</t>
    </rPh>
    <rPh sb="16" eb="18">
      <t>チョウサ</t>
    </rPh>
    <phoneticPr fontId="13"/>
  </si>
  <si>
    <t>（62）  市部別、工業の概況（４人以上の事業所）（令和元年6月１日現在）</t>
    <rPh sb="26" eb="28">
      <t>レイワ</t>
    </rPh>
    <rPh sb="28" eb="29">
      <t>モト</t>
    </rPh>
    <rPh sb="33" eb="34">
      <t>ニチ</t>
    </rPh>
    <phoneticPr fontId="13"/>
  </si>
  <si>
    <t>資料：2019年工業統計調査</t>
    <rPh sb="7" eb="8">
      <t>ネン</t>
    </rPh>
    <rPh sb="8" eb="10">
      <t>コウギョウ</t>
    </rPh>
    <rPh sb="10" eb="12">
      <t>トウケイ</t>
    </rPh>
    <rPh sb="12" eb="14">
      <t>チョウサ</t>
    </rPh>
    <phoneticPr fontId="13"/>
  </si>
  <si>
    <t>資料：工業統計調査</t>
  </si>
  <si>
    <t>資料：工業統計調査</t>
    <rPh sb="3" eb="5">
      <t>コウギョウ</t>
    </rPh>
    <rPh sb="5" eb="7">
      <t>トウケイ</t>
    </rPh>
    <rPh sb="7" eb="9">
      <t>チョウサ</t>
    </rPh>
    <phoneticPr fontId="13"/>
  </si>
  <si>
    <t>　　28年</t>
  </si>
  <si>
    <t>　　29年</t>
  </si>
  <si>
    <t>平成26年</t>
    <rPh sb="0" eb="2">
      <t>ヘイセイ</t>
    </rPh>
    <phoneticPr fontId="13"/>
  </si>
  <si>
    <t>　　28年</t>
    <phoneticPr fontId="13"/>
  </si>
  <si>
    <t>　　30年</t>
  </si>
  <si>
    <t>令和元年</t>
  </si>
  <si>
    <t>令和元年</t>
    <rPh sb="0" eb="2">
      <t>レイワ</t>
    </rPh>
    <rPh sb="2" eb="4">
      <t>ガンネン</t>
    </rPh>
    <phoneticPr fontId="13"/>
  </si>
  <si>
    <t xml:space="preserve">      </t>
    <phoneticPr fontId="13"/>
  </si>
  <si>
    <t>（注）平成28年からは、建築面積・延建築面積について調査されていない。</t>
    <rPh sb="1" eb="2">
      <t>チュウ</t>
    </rPh>
    <phoneticPr fontId="13"/>
  </si>
  <si>
    <t>令和元年</t>
    <rPh sb="0" eb="2">
      <t>レイワ</t>
    </rPh>
    <rPh sb="2" eb="3">
      <t>モト</t>
    </rPh>
    <phoneticPr fontId="13"/>
  </si>
  <si>
    <t>平成29年</t>
  </si>
  <si>
    <t>令和元年</t>
    <rPh sb="0" eb="2">
      <t>レイワ</t>
    </rPh>
    <rPh sb="2" eb="3">
      <t>モト</t>
    </rPh>
    <phoneticPr fontId="13"/>
  </si>
  <si>
    <t xml:space="preserve">（66）  産業中分類別、工業の概況 （令和元年6月1日現在）     </t>
  </si>
  <si>
    <t xml:space="preserve">（66）  産業中分類別、工業の概況 （令和元年6月1日現在）     </t>
    <rPh sb="20" eb="22">
      <t>レイワ</t>
    </rPh>
    <rPh sb="22" eb="23">
      <t>モト</t>
    </rPh>
    <rPh sb="27" eb="28">
      <t>ニチ</t>
    </rPh>
    <phoneticPr fontId="13"/>
  </si>
  <si>
    <t>木材・木製品製造業(家具を除く)</t>
  </si>
  <si>
    <t>印刷・同関連産業</t>
  </si>
  <si>
    <t>化  学  工  業</t>
  </si>
  <si>
    <t>ゴム製品製造業</t>
  </si>
  <si>
    <t>なめし革・同製品・毛皮製造業</t>
  </si>
  <si>
    <t>非鉄金属製造業</t>
  </si>
  <si>
    <t>金属製品製造業</t>
  </si>
  <si>
    <t>はん用機械器具製造業</t>
  </si>
  <si>
    <t>生産用機械器具製造業</t>
  </si>
  <si>
    <t>電子部品・デバイス製造業</t>
  </si>
  <si>
    <t>その他の製造業</t>
  </si>
  <si>
    <t>　　　 従業者４人以上の事業所を集計。</t>
  </si>
  <si>
    <t>　　　　　</t>
  </si>
  <si>
    <t>中　　　　分　　　　類</t>
  </si>
  <si>
    <t>製　造　品　在　</t>
  </si>
  <si>
    <t>庫　額</t>
  </si>
  <si>
    <t>半 製 品 及 び 仕 掛 品</t>
  </si>
  <si>
    <t>製造品
出荷額等</t>
  </si>
  <si>
    <t>印刷・同関連業</t>
  </si>
  <si>
    <t>（注）製造品在庫額と半製品及び仕掛品の項目は、従業者30人以上の事業所を調査集計している。</t>
  </si>
  <si>
    <t>　　　　　　　　　資料：2019年工業統計調査</t>
    <rPh sb="9" eb="11">
      <t>シリョウ</t>
    </rPh>
    <rPh sb="16" eb="17">
      <t>ネン</t>
    </rPh>
    <rPh sb="17" eb="19">
      <t>コウギョウ</t>
    </rPh>
    <rPh sb="19" eb="21">
      <t>トウケイ</t>
    </rPh>
    <rPh sb="21" eb="23">
      <t>チョウサ</t>
    </rPh>
    <phoneticPr fontId="13"/>
  </si>
  <si>
    <t>　　　　　　　　　資料：2019年工業統計調査</t>
    <phoneticPr fontId="13"/>
  </si>
  <si>
    <t>令和2年版更新なし</t>
    <rPh sb="0" eb="2">
      <t>レイワ</t>
    </rPh>
    <rPh sb="3" eb="4">
      <t>ネン</t>
    </rPh>
    <rPh sb="4" eb="5">
      <t>バン</t>
    </rPh>
    <rPh sb="5" eb="7">
      <t>コウシン</t>
    </rPh>
    <phoneticPr fontId="13"/>
  </si>
  <si>
    <r>
      <t>商業統計調査</t>
    </r>
    <r>
      <rPr>
        <sz val="10"/>
        <rFont val="ＭＳ 明朝"/>
        <family val="1"/>
        <charset val="128"/>
      </rPr>
      <t xml:space="preserve">   </t>
    </r>
  </si>
  <si>
    <t xml:space="preserve"> Ⅳ　　　事　　業　　所</t>
  </si>
  <si>
    <t>x</t>
    <phoneticPr fontId="13"/>
  </si>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</sst>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0\)\ "/>
    <numFmt numFmtId="190" formatCode="0.00_);[Red]\(0.00\)"/>
    <numFmt numFmtId="191" formatCode="&quot;¥&quot;#,##0;[Red]&quot;\-&quot;#,##0"/>
    <numFmt numFmtId="192" formatCode="_ * #,##0_ ;&quot;△&quot;* #,##0_ ;_ * \-_ ;_ @_ "/>
    <numFmt numFmtId="193" formatCode="#,###&quot;(-)&quot;"/>
    <numFmt numFmtId="194" formatCode="\(#,##0\)"/>
    <numFmt numFmtId="195" formatCode="0;&quot;△ &quot;0"/>
    <numFmt numFmtId="196" formatCode="&quot;   　　   &quot;#"/>
  </numFmts>
  <fonts count="31" x14ac:knownFonts="1">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sz val="10"/>
      <color indexed="9"/>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1"/>
      <color theme="1"/>
      <name val="ＭＳ 明朝"/>
      <family val="1"/>
      <charset val="128"/>
    </font>
    <font>
      <sz val="10"/>
      <color theme="0" tint="-0.34998626667073579"/>
      <name val="ＭＳ 明朝"/>
      <family val="1"/>
      <charset val="128"/>
    </font>
    <font>
      <sz val="8"/>
      <color theme="0" tint="-0.34998626667073579"/>
      <name val="ＭＳ 明朝"/>
      <family val="1"/>
      <charset val="128"/>
    </font>
    <font>
      <b/>
      <sz val="8"/>
      <color theme="0" tint="-0.34998626667073579"/>
      <name val="ＭＳ 明朝"/>
      <family val="1"/>
      <charset val="128"/>
    </font>
    <font>
      <b/>
      <sz val="10"/>
      <color theme="0" tint="-0.34998626667073579"/>
      <name val="ＭＳ 明朝"/>
      <family val="1"/>
      <charset val="128"/>
    </font>
    <font>
      <b/>
      <u/>
      <sz val="10"/>
      <color theme="0" tint="-0.34998626667073579"/>
      <name val="ＭＳ 明朝"/>
      <family val="1"/>
      <charset val="128"/>
    </font>
    <font>
      <sz val="6"/>
      <color theme="0" tint="-0.34998626667073579"/>
      <name val="ＭＳ 明朝"/>
      <family val="1"/>
      <charset val="128"/>
    </font>
    <font>
      <u/>
      <sz val="10"/>
      <color theme="0" tint="-0.34998626667073579"/>
      <name val="ＭＳ 明朝"/>
      <family val="1"/>
      <charset val="128"/>
    </font>
    <font>
      <u/>
      <sz val="8"/>
      <color theme="0" tint="-0.34998626667073579"/>
      <name val="ＭＳ 明朝"/>
      <family val="1"/>
      <charset val="128"/>
    </font>
    <font>
      <u/>
      <sz val="6"/>
      <color theme="0" tint="-0.34998626667073579"/>
      <name val="ＭＳ 明朝"/>
      <family val="1"/>
      <charset val="128"/>
    </font>
    <font>
      <sz val="9"/>
      <color theme="0" tint="-0.34998626667073579"/>
      <name val="ＭＳ 明朝"/>
      <family val="1"/>
      <charset val="128"/>
    </font>
    <font>
      <sz val="9.5"/>
      <color theme="0" tint="-0.34998626667073579"/>
      <name val="ＭＳ 明朝"/>
      <family val="1"/>
      <charset val="128"/>
    </font>
  </fonts>
  <fills count="3">
    <fill>
      <patternFill patternType="none"/>
    </fill>
    <fill>
      <patternFill patternType="gray125"/>
    </fill>
    <fill>
      <patternFill patternType="solid">
        <fgColor rgb="FFFFFF00"/>
        <bgColor indexed="64"/>
      </patternFill>
    </fill>
  </fills>
  <borders count="146">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diagonal/>
    </border>
    <border>
      <left/>
      <right/>
      <top/>
      <bottom style="medium">
        <color auto="1"/>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64"/>
      </right>
      <top style="medium">
        <color indexe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alignment vertical="center"/>
    </xf>
    <xf numFmtId="9" fontId="12" fillId="0" borderId="0" applyFont="0" applyFill="0" applyBorder="0" applyAlignment="0" applyProtection="0">
      <alignment vertical="center"/>
    </xf>
    <xf numFmtId="38" fontId="12" fillId="0" borderId="0" applyFill="0" applyBorder="0" applyProtection="0">
      <alignment vertical="center"/>
    </xf>
    <xf numFmtId="9" fontId="12" fillId="0" borderId="0" applyFill="0" applyBorder="0" applyProtection="0">
      <alignment vertical="center"/>
    </xf>
    <xf numFmtId="38" fontId="17" fillId="0" borderId="0" applyFont="0" applyFill="0" applyBorder="0" applyAlignment="0" applyProtection="0"/>
    <xf numFmtId="38" fontId="12" fillId="0" borderId="0" applyFill="0" applyBorder="0" applyProtection="0">
      <alignment vertical="center"/>
    </xf>
    <xf numFmtId="191" fontId="12" fillId="0" borderId="0" applyFill="0" applyBorder="0" applyProtection="0">
      <alignment vertical="center"/>
    </xf>
    <xf numFmtId="191" fontId="12" fillId="0" borderId="0" applyFill="0" applyBorder="0" applyProtection="0">
      <alignment vertical="center"/>
    </xf>
    <xf numFmtId="0" fontId="17" fillId="0" borderId="0"/>
    <xf numFmtId="0" fontId="18" fillId="0" borderId="0"/>
  </cellStyleXfs>
  <cellXfs count="882">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7" fontId="0" fillId="0" borderId="0" xfId="0" applyNumberFormat="1" applyFont="1" applyFill="1" applyBorder="1" applyAlignment="1">
      <alignment horizontal="righ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top" indent="1"/>
    </xf>
    <xf numFmtId="0" fontId="0" fillId="0" borderId="0" xfId="0" applyFont="1" applyAlignment="1">
      <alignment horizontal="left" vertical="center"/>
    </xf>
    <xf numFmtId="0" fontId="0" fillId="0" borderId="0" xfId="0" applyFo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8" fillId="0" borderId="0" xfId="0" applyFont="1" applyFill="1" applyAlignment="1">
      <alignment horizontal="right" vertical="center"/>
    </xf>
    <xf numFmtId="179" fontId="8"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7" xfId="0" applyNumberFormat="1" applyFont="1" applyFill="1" applyBorder="1" applyAlignment="1">
      <alignment horizontal="right" vertical="center" shrinkToFit="1"/>
    </xf>
    <xf numFmtId="179" fontId="8" fillId="0" borderId="0" xfId="0" applyNumberFormat="1" applyFont="1" applyFill="1" applyBorder="1" applyAlignment="1">
      <alignment horizontal="right" vertical="center" indent="1" shrinkToFit="1"/>
    </xf>
    <xf numFmtId="179" fontId="8" fillId="0" borderId="22" xfId="0" applyNumberFormat="1" applyFont="1" applyFill="1" applyBorder="1" applyAlignment="1">
      <alignment horizontal="right" vertical="center" indent="1"/>
    </xf>
    <xf numFmtId="179" fontId="8" fillId="0" borderId="7" xfId="0" applyNumberFormat="1" applyFont="1" applyFill="1" applyBorder="1" applyAlignment="1">
      <alignment horizontal="right" vertical="center" indent="1" shrinkToFit="1"/>
    </xf>
    <xf numFmtId="179" fontId="8" fillId="0" borderId="7"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0" fillId="0" borderId="0" xfId="0" applyNumberFormat="1" applyFont="1" applyFill="1" applyAlignment="1">
      <alignment horizontal="right" vertical="center"/>
    </xf>
    <xf numFmtId="0" fontId="0" fillId="0" borderId="0" xfId="0" applyBorder="1">
      <alignment vertical="center"/>
    </xf>
    <xf numFmtId="0" fontId="0" fillId="0" borderId="0" xfId="0" applyAlignment="1">
      <alignment horizontal="right"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78" fontId="0" fillId="0" borderId="0" xfId="0" applyNumberFormat="1" applyFont="1" applyFill="1" applyBorder="1" applyAlignment="1">
      <alignment horizontal="right" vertical="center"/>
    </xf>
    <xf numFmtId="0" fontId="0" fillId="0" borderId="45" xfId="0" applyFont="1" applyFill="1" applyBorder="1" applyAlignment="1">
      <alignment horizontal="center" vertical="center"/>
    </xf>
    <xf numFmtId="179" fontId="0" fillId="0" borderId="34"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0" fillId="0" borderId="55" xfId="0" applyFont="1" applyFill="1" applyBorder="1" applyAlignment="1">
      <alignment horizontal="center" vertical="center"/>
    </xf>
    <xf numFmtId="0" fontId="0" fillId="0" borderId="0" xfId="0" applyAlignment="1">
      <alignment horizontal="center" vertical="center"/>
    </xf>
    <xf numFmtId="0" fontId="5" fillId="0" borderId="51" xfId="0" applyFont="1" applyFill="1" applyBorder="1" applyAlignment="1">
      <alignment horizontal="center" vertical="center"/>
    </xf>
    <xf numFmtId="0" fontId="0" fillId="0" borderId="34" xfId="0" applyFont="1" applyBorder="1" applyAlignment="1">
      <alignment horizontal="right" vertical="center"/>
    </xf>
    <xf numFmtId="187" fontId="0" fillId="0" borderId="0" xfId="0" applyNumberFormat="1" applyFont="1" applyFill="1" applyBorder="1" applyAlignment="1">
      <alignment vertical="center"/>
    </xf>
    <xf numFmtId="0" fontId="0" fillId="0" borderId="61" xfId="0" applyFont="1" applyFill="1" applyBorder="1" applyAlignment="1">
      <alignment horizontal="distributed" vertical="center"/>
    </xf>
    <xf numFmtId="0" fontId="0" fillId="0" borderId="61" xfId="0" applyFont="1" applyFill="1" applyBorder="1" applyAlignment="1">
      <alignment horizontal="center" vertical="center"/>
    </xf>
    <xf numFmtId="0" fontId="0" fillId="0" borderId="62" xfId="0" applyFont="1" applyFill="1" applyBorder="1" applyAlignment="1">
      <alignment horizontal="distributed"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179" fontId="0" fillId="0" borderId="6" xfId="0" applyNumberFormat="1" applyFont="1" applyFill="1" applyBorder="1" applyAlignment="1">
      <alignment horizontal="right" vertical="center"/>
    </xf>
    <xf numFmtId="0" fontId="0" fillId="0" borderId="50" xfId="0" applyFont="1" applyBorder="1" applyAlignment="1">
      <alignment horizontal="center" vertical="center"/>
    </xf>
    <xf numFmtId="0" fontId="0" fillId="0" borderId="4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0" fillId="0" borderId="12" xfId="0" applyFont="1" applyFill="1" applyBorder="1" applyAlignment="1">
      <alignment vertical="center"/>
    </xf>
    <xf numFmtId="0" fontId="0" fillId="0" borderId="8" xfId="0" applyFont="1" applyFill="1" applyBorder="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4"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4" fillId="0" borderId="68" xfId="0" applyNumberFormat="1" applyFont="1" applyFill="1" applyBorder="1" applyAlignment="1">
      <alignment horizontal="center" vertical="center"/>
    </xf>
    <xf numFmtId="179" fontId="0" fillId="0" borderId="69" xfId="0" applyNumberFormat="1" applyFont="1" applyFill="1" applyBorder="1" applyAlignment="1">
      <alignment vertical="center"/>
    </xf>
    <xf numFmtId="179" fontId="0" fillId="0" borderId="64"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0" fontId="0" fillId="0" borderId="78" xfId="0" applyFont="1" applyFill="1" applyBorder="1" applyAlignment="1">
      <alignment horizontal="center" vertical="center" shrinkToFit="1"/>
    </xf>
    <xf numFmtId="0" fontId="0" fillId="0" borderId="40" xfId="0" applyFont="1" applyBorder="1" applyAlignment="1">
      <alignment vertical="center"/>
    </xf>
    <xf numFmtId="0" fontId="0" fillId="0" borderId="51" xfId="0" applyFont="1" applyBorder="1" applyAlignment="1">
      <alignment vertical="center"/>
    </xf>
    <xf numFmtId="0" fontId="0" fillId="0" borderId="47" xfId="0" applyFont="1" applyFill="1" applyBorder="1" applyAlignment="1">
      <alignment horizontal="center" vertical="center"/>
    </xf>
    <xf numFmtId="176" fontId="9" fillId="0" borderId="6"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0" xfId="0" applyFont="1" applyAlignment="1">
      <alignment vertical="center"/>
    </xf>
    <xf numFmtId="0" fontId="0" fillId="0" borderId="34" xfId="0" applyFont="1" applyBorder="1" applyAlignment="1">
      <alignment vertical="center"/>
    </xf>
    <xf numFmtId="0" fontId="0" fillId="0" borderId="24" xfId="0" applyFont="1" applyFill="1" applyBorder="1" applyAlignment="1">
      <alignment vertical="center"/>
    </xf>
    <xf numFmtId="0" fontId="0" fillId="0" borderId="3" xfId="0" applyFont="1" applyFill="1" applyBorder="1" applyAlignment="1">
      <alignmen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178" fontId="0" fillId="0" borderId="6" xfId="0" applyNumberFormat="1" applyFont="1" applyFill="1" applyBorder="1" applyAlignment="1">
      <alignmen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9" fontId="0" fillId="0" borderId="58"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179" fontId="0" fillId="0" borderId="75"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shrinkToFit="1"/>
    </xf>
    <xf numFmtId="179" fontId="0" fillId="0" borderId="72" xfId="0" applyNumberFormat="1" applyFont="1" applyFill="1" applyBorder="1" applyAlignment="1">
      <alignment horizontal="center" vertical="center" shrinkToFit="1"/>
    </xf>
    <xf numFmtId="179" fontId="0" fillId="0" borderId="72"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6" fontId="0" fillId="0" borderId="0" xfId="0" applyNumberFormat="1" applyFont="1" applyAlignment="1">
      <alignment vertical="center"/>
    </xf>
    <xf numFmtId="0" fontId="0" fillId="0" borderId="34" xfId="0" applyFont="1" applyBorder="1" applyAlignment="1">
      <alignment horizontal="center" vertical="center"/>
    </xf>
    <xf numFmtId="0" fontId="0" fillId="0" borderId="40" xfId="0" applyFont="1" applyFill="1" applyBorder="1" applyAlignment="1">
      <alignment horizontal="distributed" vertical="center"/>
    </xf>
    <xf numFmtId="0" fontId="0" fillId="0" borderId="60"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65"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66"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0" fontId="0" fillId="0" borderId="30" xfId="0" applyFont="1" applyFill="1" applyBorder="1" applyAlignment="1">
      <alignment horizontal="justify" vertical="center"/>
    </xf>
    <xf numFmtId="0" fontId="0" fillId="0" borderId="113"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0" fontId="0" fillId="0" borderId="43"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0" borderId="71"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15" fillId="0" borderId="71" xfId="0" applyFont="1" applyFill="1" applyBorder="1" applyAlignment="1">
      <alignment horizontal="distributed" vertical="center" wrapText="1"/>
    </xf>
    <xf numFmtId="0" fontId="0" fillId="0" borderId="61" xfId="0" applyNumberFormat="1" applyFont="1" applyFill="1" applyBorder="1" applyAlignment="1">
      <alignment horizontal="distributed" vertical="center" shrinkToFit="1"/>
    </xf>
    <xf numFmtId="0" fontId="15" fillId="0" borderId="62" xfId="0" applyNumberFormat="1" applyFont="1" applyFill="1" applyBorder="1" applyAlignment="1">
      <alignment horizontal="distributed" vertical="center" wrapText="1"/>
    </xf>
    <xf numFmtId="0" fontId="5" fillId="0" borderId="61" xfId="0" applyNumberFormat="1" applyFont="1" applyFill="1" applyBorder="1" applyAlignment="1">
      <alignment horizontal="distributed" vertical="center" wrapText="1"/>
    </xf>
    <xf numFmtId="0" fontId="15" fillId="0" borderId="79" xfId="0" applyFont="1" applyFill="1" applyBorder="1" applyAlignment="1">
      <alignment vertical="center" wrapText="1"/>
    </xf>
    <xf numFmtId="0" fontId="0" fillId="0" borderId="80" xfId="0" applyFont="1" applyFill="1" applyBorder="1" applyAlignment="1">
      <alignment horizontal="distributed" vertical="center" wrapText="1"/>
    </xf>
    <xf numFmtId="0" fontId="4"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5" fillId="0" borderId="9" xfId="0" applyFont="1" applyFill="1" applyBorder="1" applyAlignment="1">
      <alignment horizontal="center" vertical="center" wrapText="1"/>
    </xf>
    <xf numFmtId="0" fontId="0" fillId="0" borderId="0" xfId="0" applyFont="1" applyBorder="1" applyAlignment="1">
      <alignment horizontal="distributed" vertical="center"/>
    </xf>
    <xf numFmtId="38" fontId="0" fillId="0" borderId="0" xfId="2" applyFont="1" applyFill="1" applyBorder="1">
      <alignment vertical="center"/>
    </xf>
    <xf numFmtId="0" fontId="15" fillId="0" borderId="126" xfId="0" applyFont="1" applyFill="1" applyBorder="1" applyAlignment="1">
      <alignment horizontal="center" vertical="center" wrapText="1"/>
    </xf>
    <xf numFmtId="0" fontId="0" fillId="0" borderId="71" xfId="0" applyFont="1" applyBorder="1" applyAlignment="1">
      <alignment vertical="center"/>
    </xf>
    <xf numFmtId="192" fontId="0" fillId="0" borderId="71" xfId="0" applyNumberFormat="1" applyFont="1" applyBorder="1" applyAlignment="1">
      <alignment horizontal="right" vertical="center"/>
    </xf>
    <xf numFmtId="192" fontId="0" fillId="0" borderId="33" xfId="0" applyNumberFormat="1" applyFont="1" applyBorder="1" applyAlignment="1">
      <alignment horizontal="right" vertical="center"/>
    </xf>
    <xf numFmtId="192" fontId="2" fillId="0" borderId="33" xfId="0" applyNumberFormat="1" applyFont="1" applyFill="1" applyBorder="1" applyAlignment="1">
      <alignment horizontal="right" vertical="center"/>
    </xf>
    <xf numFmtId="192" fontId="0" fillId="0" borderId="67" xfId="0" applyNumberFormat="1" applyFont="1" applyBorder="1" applyAlignment="1">
      <alignment horizontal="right" vertical="center"/>
    </xf>
    <xf numFmtId="192" fontId="0" fillId="0" borderId="76" xfId="0" applyNumberFormat="1" applyFont="1" applyBorder="1" applyAlignment="1">
      <alignment horizontal="right" vertical="center"/>
    </xf>
    <xf numFmtId="192" fontId="0" fillId="0" borderId="73" xfId="0" applyNumberFormat="1" applyFont="1" applyBorder="1" applyAlignment="1">
      <alignment horizontal="right" vertical="center"/>
    </xf>
    <xf numFmtId="192" fontId="0" fillId="0" borderId="35" xfId="0" applyNumberFormat="1" applyFont="1" applyBorder="1" applyAlignment="1">
      <alignment horizontal="right" vertical="center"/>
    </xf>
    <xf numFmtId="179" fontId="0" fillId="0" borderId="101"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102" xfId="0" applyNumberFormat="1" applyFont="1" applyFill="1" applyBorder="1" applyAlignment="1">
      <alignment horizontal="center" vertical="center"/>
    </xf>
    <xf numFmtId="179" fontId="0" fillId="0" borderId="68" xfId="0" applyNumberFormat="1" applyFont="1" applyFill="1" applyBorder="1" applyAlignment="1">
      <alignment horizontal="right" vertical="center"/>
    </xf>
    <xf numFmtId="192" fontId="2" fillId="0" borderId="101" xfId="0" applyNumberFormat="1" applyFont="1" applyFill="1" applyBorder="1" applyAlignment="1">
      <alignment horizontal="right" vertical="center"/>
    </xf>
    <xf numFmtId="192" fontId="2" fillId="0" borderId="125" xfId="0" applyNumberFormat="1" applyFont="1" applyFill="1" applyBorder="1" applyAlignment="1">
      <alignment horizontal="right" vertical="center"/>
    </xf>
    <xf numFmtId="0" fontId="0" fillId="0" borderId="93" xfId="0" applyFont="1" applyBorder="1" applyAlignment="1">
      <alignment horizontal="center" vertical="center"/>
    </xf>
    <xf numFmtId="0" fontId="0" fillId="0" borderId="34" xfId="0" applyNumberFormat="1" applyFont="1" applyFill="1" applyBorder="1" applyAlignment="1">
      <alignment vertical="center"/>
    </xf>
    <xf numFmtId="179" fontId="0" fillId="0" borderId="0" xfId="0" applyNumberFormat="1" applyFont="1" applyFill="1" applyBorder="1" applyAlignment="1">
      <alignment horizontal="right" vertical="center" shrinkToFit="1"/>
    </xf>
    <xf numFmtId="0" fontId="16" fillId="0" borderId="0" xfId="0" applyFont="1" applyFill="1" applyBorder="1" applyAlignment="1">
      <alignment horizontal="right" vertical="center"/>
    </xf>
    <xf numFmtId="0" fontId="0" fillId="0" borderId="12" xfId="0" applyFont="1" applyFill="1" applyBorder="1" applyAlignment="1">
      <alignment horizontal="center" vertical="center"/>
    </xf>
    <xf numFmtId="179" fontId="0" fillId="0" borderId="13"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182" fontId="0" fillId="0" borderId="22"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9" fontId="8" fillId="0" borderId="22" xfId="0" applyNumberFormat="1" applyFont="1" applyFill="1" applyBorder="1" applyAlignment="1">
      <alignment horizontal="right" vertical="center" shrinkToFit="1"/>
    </xf>
    <xf numFmtId="184" fontId="8" fillId="0" borderId="0" xfId="0" applyNumberFormat="1" applyFont="1" applyFill="1" applyBorder="1" applyAlignment="1">
      <alignment horizontal="right"/>
    </xf>
    <xf numFmtId="0" fontId="8" fillId="0" borderId="0" xfId="0" applyFont="1" applyFill="1" applyBorder="1">
      <alignment vertical="center"/>
    </xf>
    <xf numFmtId="180" fontId="8" fillId="0" borderId="0" xfId="0" applyNumberFormat="1" applyFont="1" applyFill="1" applyBorder="1">
      <alignment vertical="center"/>
    </xf>
    <xf numFmtId="176" fontId="8" fillId="0" borderId="0" xfId="0" applyNumberFormat="1" applyFont="1" applyFill="1" applyBorder="1" applyAlignment="1">
      <alignment horizontal="right" vertical="center"/>
    </xf>
    <xf numFmtId="180" fontId="8" fillId="0" borderId="22"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85" fontId="8" fillId="0" borderId="0" xfId="0" applyNumberFormat="1" applyFont="1" applyFill="1" applyBorder="1" applyAlignment="1">
      <alignment horizontal="right" vertical="center" shrinkToFit="1"/>
    </xf>
    <xf numFmtId="176" fontId="8" fillId="0" borderId="15" xfId="0" applyNumberFormat="1" applyFont="1" applyFill="1" applyBorder="1" applyAlignment="1">
      <alignment horizontal="right" vertical="center"/>
    </xf>
    <xf numFmtId="180" fontId="8" fillId="0" borderId="7" xfId="0" applyNumberFormat="1" applyFont="1" applyFill="1" applyBorder="1" applyAlignment="1">
      <alignment horizontal="right" vertical="center"/>
    </xf>
    <xf numFmtId="183" fontId="8" fillId="0" borderId="7" xfId="0" applyNumberFormat="1" applyFont="1" applyFill="1" applyBorder="1" applyAlignment="1">
      <alignment horizontal="right" vertical="center"/>
    </xf>
    <xf numFmtId="184" fontId="8" fillId="0" borderId="34" xfId="0" applyNumberFormat="1" applyFont="1" applyFill="1" applyBorder="1" applyAlignment="1">
      <alignment horizontal="right"/>
    </xf>
    <xf numFmtId="185" fontId="8" fillId="0" borderId="7" xfId="0" applyNumberFormat="1" applyFont="1" applyFill="1" applyBorder="1" applyAlignment="1">
      <alignment horizontal="right" vertical="center" shrinkToFit="1"/>
    </xf>
    <xf numFmtId="179" fontId="8" fillId="0" borderId="34" xfId="0" applyNumberFormat="1" applyFont="1" applyFill="1" applyBorder="1" applyAlignment="1">
      <alignment horizontal="right" vertical="center" shrinkToFit="1"/>
    </xf>
    <xf numFmtId="179" fontId="8" fillId="0" borderId="121" xfId="0" applyNumberFormat="1" applyFont="1" applyFill="1" applyBorder="1" applyAlignment="1">
      <alignment horizontal="right" vertical="center" shrinkToFit="1"/>
    </xf>
    <xf numFmtId="186" fontId="8" fillId="0" borderId="34" xfId="0" applyNumberFormat="1" applyFont="1" applyFill="1" applyBorder="1" applyAlignment="1">
      <alignment horizontal="right" vertical="center"/>
    </xf>
    <xf numFmtId="0" fontId="0" fillId="0" borderId="72" xfId="0" applyFont="1" applyFill="1" applyBorder="1" applyAlignment="1">
      <alignment horizontal="center" vertical="center" shrinkToFit="1"/>
    </xf>
    <xf numFmtId="179" fontId="0" fillId="0" borderId="0"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84" fontId="0" fillId="0" borderId="131"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8" fillId="0" borderId="13" xfId="0" applyNumberFormat="1" applyFont="1" applyFill="1" applyBorder="1" applyAlignment="1">
      <alignment horizontal="center" vertical="center"/>
    </xf>
    <xf numFmtId="179" fontId="8" fillId="0" borderId="38" xfId="0" applyNumberFormat="1" applyFont="1" applyFill="1" applyBorder="1" applyAlignment="1">
      <alignment horizontal="center" vertical="center"/>
    </xf>
    <xf numFmtId="179" fontId="8" fillId="0" borderId="40" xfId="0" applyNumberFormat="1" applyFont="1" applyFill="1" applyBorder="1" applyAlignment="1">
      <alignment horizontal="center" vertical="center"/>
    </xf>
    <xf numFmtId="179" fontId="8" fillId="0" borderId="41" xfId="0" applyNumberFormat="1" applyFont="1" applyFill="1" applyBorder="1" applyAlignment="1">
      <alignment horizontal="center" vertical="center"/>
    </xf>
    <xf numFmtId="179" fontId="19" fillId="0" borderId="0" xfId="0" applyNumberFormat="1" applyFont="1" applyFill="1" applyBorder="1" applyAlignment="1">
      <alignment horizontal="right" vertical="center" indent="1" shrinkToFit="1"/>
    </xf>
    <xf numFmtId="179" fontId="19" fillId="0" borderId="0" xfId="0" applyNumberFormat="1" applyFont="1" applyFill="1" applyBorder="1" applyAlignment="1">
      <alignment horizontal="right" vertical="center" shrinkToFit="1"/>
    </xf>
    <xf numFmtId="179" fontId="19" fillId="0" borderId="7" xfId="0" applyNumberFormat="1" applyFont="1" applyFill="1" applyBorder="1" applyAlignment="1">
      <alignment horizontal="right" vertical="center" shrinkToFit="1"/>
    </xf>
    <xf numFmtId="179" fontId="19" fillId="0" borderId="7" xfId="0" applyNumberFormat="1" applyFont="1" applyFill="1" applyBorder="1" applyAlignment="1">
      <alignment horizontal="right" vertical="center" indent="1" shrinkToFit="1"/>
    </xf>
    <xf numFmtId="179" fontId="19" fillId="0" borderId="22" xfId="0" applyNumberFormat="1" applyFont="1" applyFill="1" applyBorder="1" applyAlignment="1">
      <alignment horizontal="right" vertical="center" indent="1"/>
    </xf>
    <xf numFmtId="179" fontId="19" fillId="0" borderId="23" xfId="0" applyNumberFormat="1" applyFont="1" applyFill="1" applyBorder="1" applyAlignment="1">
      <alignment horizontal="right" vertical="center" indent="1"/>
    </xf>
    <xf numFmtId="0" fontId="4" fillId="0" borderId="43" xfId="0" applyFont="1" applyFill="1" applyBorder="1" applyAlignment="1">
      <alignment horizontal="center" vertical="center" wrapText="1"/>
    </xf>
    <xf numFmtId="179" fontId="0" fillId="0" borderId="13" xfId="0" applyNumberFormat="1" applyFont="1" applyFill="1" applyBorder="1" applyAlignment="1">
      <alignment vertical="center"/>
    </xf>
    <xf numFmtId="176" fontId="2" fillId="0" borderId="0"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31" xfId="0" applyFont="1" applyBorder="1" applyAlignment="1">
      <alignment horizontal="right" vertical="center"/>
    </xf>
    <xf numFmtId="0" fontId="0" fillId="0" borderId="67"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179" fontId="0" fillId="0" borderId="58" xfId="0" applyNumberFormat="1" applyFont="1" applyFill="1" applyBorder="1" applyAlignment="1">
      <alignment horizontal="center" vertical="center" shrinkToFit="1"/>
    </xf>
    <xf numFmtId="179" fontId="0" fillId="0" borderId="75" xfId="0" applyNumberFormat="1" applyFont="1" applyFill="1" applyBorder="1" applyAlignment="1">
      <alignment horizontal="center" vertical="center" shrinkToFit="1"/>
    </xf>
    <xf numFmtId="0" fontId="0" fillId="0" borderId="58" xfId="0" applyFont="1" applyFill="1" applyBorder="1" applyAlignment="1">
      <alignment horizontal="distributed" vertical="center"/>
    </xf>
    <xf numFmtId="0" fontId="0" fillId="0" borderId="142" xfId="0" applyFont="1" applyFill="1" applyBorder="1" applyAlignment="1">
      <alignment horizontal="distributed" vertical="center"/>
    </xf>
    <xf numFmtId="196" fontId="0" fillId="0" borderId="110" xfId="0" applyNumberFormat="1" applyFont="1" applyFill="1" applyBorder="1" applyAlignment="1">
      <alignment horizontal="center" vertical="center"/>
    </xf>
    <xf numFmtId="179" fontId="0" fillId="0" borderId="34" xfId="0" applyNumberFormat="1" applyFont="1" applyFill="1" applyBorder="1" applyAlignment="1">
      <alignment horizontal="right" vertical="center" shrinkToFit="1"/>
    </xf>
    <xf numFmtId="0" fontId="0" fillId="0" borderId="102" xfId="0" applyFont="1" applyFill="1" applyBorder="1" applyAlignment="1">
      <alignment vertical="center"/>
    </xf>
    <xf numFmtId="0" fontId="0" fillId="0" borderId="144" xfId="0" applyFont="1" applyFill="1" applyBorder="1" applyAlignment="1">
      <alignment vertical="center"/>
    </xf>
    <xf numFmtId="0" fontId="0" fillId="0" borderId="142" xfId="0" applyFont="1" applyFill="1" applyBorder="1">
      <alignment vertical="center"/>
    </xf>
    <xf numFmtId="176" fontId="0" fillId="0" borderId="5" xfId="0" applyNumberFormat="1" applyFont="1" applyFill="1" applyBorder="1" applyAlignment="1">
      <alignment horizontal="right" vertical="center" shrinkToFit="1"/>
    </xf>
    <xf numFmtId="179" fontId="0" fillId="0" borderId="5" xfId="0" applyNumberFormat="1" applyFont="1" applyFill="1" applyBorder="1" applyAlignment="1">
      <alignment vertical="center"/>
    </xf>
    <xf numFmtId="0" fontId="0" fillId="0" borderId="5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0" xfId="0" applyNumberFormat="1" applyFont="1" applyBorder="1" applyAlignment="1">
      <alignment horizontal="right" vertical="center"/>
    </xf>
    <xf numFmtId="179" fontId="0" fillId="0" borderId="50" xfId="0"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71" xfId="0" applyNumberFormat="1" applyFont="1" applyFill="1" applyBorder="1" applyAlignment="1">
      <alignment horizontal="distributed" vertical="center" shrinkToFit="1"/>
    </xf>
    <xf numFmtId="0" fontId="15" fillId="0" borderId="71" xfId="0" applyFont="1" applyFill="1" applyBorder="1" applyAlignment="1">
      <alignment horizontal="distributed" vertical="center" wrapText="1"/>
    </xf>
    <xf numFmtId="0" fontId="0" fillId="0" borderId="18" xfId="0" applyFont="1" applyFill="1" applyBorder="1" applyAlignment="1">
      <alignment horizontal="center" vertical="center"/>
    </xf>
    <xf numFmtId="176" fontId="0" fillId="0" borderId="71" xfId="0" applyNumberFormat="1" applyFont="1" applyFill="1" applyBorder="1" applyAlignment="1">
      <alignment vertical="center"/>
    </xf>
    <xf numFmtId="38" fontId="0" fillId="0" borderId="73" xfId="2" applyFont="1" applyFill="1" applyBorder="1">
      <alignment vertical="center"/>
    </xf>
    <xf numFmtId="176" fontId="0" fillId="0" borderId="73" xfId="0" applyNumberFormat="1" applyFont="1" applyFill="1" applyBorder="1" applyAlignment="1">
      <alignment vertical="center"/>
    </xf>
    <xf numFmtId="176" fontId="0" fillId="0" borderId="34" xfId="0" applyNumberFormat="1" applyFont="1" applyFill="1" applyBorder="1" applyAlignment="1">
      <alignment vertical="center"/>
    </xf>
    <xf numFmtId="179" fontId="8" fillId="0" borderId="6" xfId="0" applyNumberFormat="1" applyFont="1" applyFill="1" applyBorder="1" applyAlignment="1">
      <alignment vertical="center"/>
    </xf>
    <xf numFmtId="179" fontId="8" fillId="0" borderId="0" xfId="0" applyNumberFormat="1" applyFont="1" applyFill="1" applyBorder="1" applyAlignment="1">
      <alignment vertical="center"/>
    </xf>
    <xf numFmtId="179" fontId="8" fillId="0" borderId="0" xfId="0" applyNumberFormat="1" applyFont="1" applyFill="1" applyBorder="1" applyAlignment="1">
      <alignment vertical="center" shrinkToFit="1"/>
    </xf>
    <xf numFmtId="179" fontId="8" fillId="0" borderId="22" xfId="0" applyNumberFormat="1" applyFont="1" applyFill="1" applyBorder="1" applyAlignment="1">
      <alignment vertical="center" shrinkToFit="1"/>
    </xf>
    <xf numFmtId="179" fontId="8" fillId="0" borderId="0" xfId="0" applyNumberFormat="1" applyFont="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7" xfId="0" applyNumberFormat="1" applyFont="1" applyFill="1" applyBorder="1" applyAlignment="1">
      <alignment vertical="center" shrinkToFit="1"/>
    </xf>
    <xf numFmtId="179" fontId="8" fillId="0" borderId="23" xfId="0" applyNumberFormat="1" applyFont="1" applyFill="1" applyBorder="1" applyAlignment="1">
      <alignment vertical="center" shrinkToFit="1"/>
    </xf>
    <xf numFmtId="179" fontId="6" fillId="0" borderId="1" xfId="0" applyNumberFormat="1" applyFont="1" applyBorder="1" applyAlignment="1">
      <alignment horizontal="right" vertical="center"/>
    </xf>
    <xf numFmtId="179" fontId="8" fillId="0" borderId="6" xfId="0" applyNumberFormat="1" applyFont="1" applyFill="1" applyBorder="1" applyAlignment="1">
      <alignment vertical="center" shrinkToFit="1"/>
    </xf>
    <xf numFmtId="179" fontId="8" fillId="0" borderId="34" xfId="0" applyNumberFormat="1" applyFont="1" applyFill="1" applyBorder="1" applyAlignment="1">
      <alignment vertical="center" shrinkToFit="1"/>
    </xf>
    <xf numFmtId="0" fontId="6" fillId="0" borderId="0" xfId="0" applyFont="1" applyBorder="1" applyAlignment="1">
      <alignment vertical="center"/>
    </xf>
    <xf numFmtId="176" fontId="0" fillId="0" borderId="71" xfId="0" applyNumberFormat="1" applyFont="1" applyFill="1" applyBorder="1" applyAlignment="1">
      <alignment horizontal="right" vertical="center"/>
    </xf>
    <xf numFmtId="176" fontId="0" fillId="0" borderId="0" xfId="2" applyNumberFormat="1" applyFont="1" applyFill="1" applyBorder="1" applyAlignment="1" applyProtection="1">
      <alignment horizontal="right" vertical="center"/>
    </xf>
    <xf numFmtId="176" fontId="0" fillId="0" borderId="6" xfId="0" applyNumberFormat="1" applyFont="1" applyFill="1" applyBorder="1" applyAlignment="1">
      <alignment horizontal="right" vertical="center"/>
    </xf>
    <xf numFmtId="179" fontId="0" fillId="0" borderId="0" xfId="2" applyNumberFormat="1" applyFont="1" applyFill="1" applyBorder="1" applyAlignment="1" applyProtection="1">
      <alignment horizontal="right"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9" fontId="0" fillId="0" borderId="0" xfId="0" applyNumberFormat="1" applyFont="1" applyBorder="1" applyAlignment="1">
      <alignment horizontal="left" vertical="center"/>
    </xf>
    <xf numFmtId="176" fontId="0" fillId="0" borderId="34" xfId="0" applyNumberFormat="1" applyFont="1" applyFill="1" applyBorder="1" applyAlignment="1">
      <alignment horizontal="right" vertical="center"/>
    </xf>
    <xf numFmtId="179" fontId="0" fillId="0" borderId="34" xfId="0" applyNumberFormat="1" applyFont="1" applyBorder="1" applyAlignment="1">
      <alignment vertical="center"/>
    </xf>
    <xf numFmtId="192" fontId="0" fillId="0" borderId="40" xfId="0" applyNumberFormat="1" applyFont="1" applyBorder="1" applyAlignment="1">
      <alignment horizontal="right" vertical="center"/>
    </xf>
    <xf numFmtId="192" fontId="0" fillId="0" borderId="140" xfId="0" applyNumberFormat="1" applyFont="1" applyBorder="1" applyAlignment="1">
      <alignment horizontal="right" vertical="center"/>
    </xf>
    <xf numFmtId="179" fontId="0" fillId="0" borderId="33" xfId="2" applyNumberFormat="1" applyFont="1" applyFill="1" applyBorder="1" applyAlignment="1" applyProtection="1">
      <alignment horizontal="right" vertical="center"/>
    </xf>
    <xf numFmtId="176" fontId="0" fillId="0" borderId="0" xfId="2" applyNumberFormat="1" applyFont="1" applyFill="1" applyBorder="1" applyAlignment="1" applyProtection="1">
      <alignment horizontal="right" vertical="top"/>
    </xf>
    <xf numFmtId="179" fontId="0" fillId="0" borderId="34" xfId="0" applyNumberFormat="1" applyFont="1" applyBorder="1" applyAlignment="1">
      <alignment horizontal="center" vertical="center"/>
    </xf>
    <xf numFmtId="179" fontId="0" fillId="0" borderId="35" xfId="2" applyNumberFormat="1" applyFont="1" applyFill="1" applyBorder="1" applyAlignment="1" applyProtection="1">
      <alignment horizontal="right" vertical="center"/>
    </xf>
    <xf numFmtId="179" fontId="0" fillId="0" borderId="33"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0" fillId="0" borderId="33"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4" fontId="0" fillId="0" borderId="33" xfId="0" applyNumberFormat="1" applyFont="1" applyFill="1" applyBorder="1" applyAlignment="1">
      <alignment horizontal="right" vertical="center"/>
    </xf>
    <xf numFmtId="193" fontId="0" fillId="0" borderId="34" xfId="0" applyNumberFormat="1" applyFont="1" applyFill="1" applyBorder="1" applyAlignment="1">
      <alignment horizontal="right" vertical="center"/>
    </xf>
    <xf numFmtId="194" fontId="0" fillId="0" borderId="34" xfId="0" applyNumberFormat="1" applyFont="1" applyFill="1" applyBorder="1" applyAlignment="1">
      <alignment horizontal="right" vertical="center"/>
    </xf>
    <xf numFmtId="194" fontId="0" fillId="0" borderId="35"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0" fontId="0" fillId="0" borderId="1" xfId="0" applyFont="1" applyFill="1" applyBorder="1" applyAlignment="1">
      <alignment horizontal="right" vertical="center"/>
    </xf>
    <xf numFmtId="176" fontId="0" fillId="0" borderId="31" xfId="0" applyNumberFormat="1" applyFont="1" applyFill="1" applyBorder="1" applyAlignment="1">
      <alignment vertical="center"/>
    </xf>
    <xf numFmtId="192" fontId="0" fillId="0" borderId="0" xfId="0" applyNumberFormat="1" applyFont="1" applyFill="1" applyBorder="1" applyAlignment="1">
      <alignment horizontal="right" vertical="center"/>
    </xf>
    <xf numFmtId="176" fontId="0" fillId="0" borderId="22" xfId="0" applyNumberFormat="1" applyFont="1" applyFill="1" applyBorder="1" applyAlignment="1">
      <alignment vertical="center"/>
    </xf>
    <xf numFmtId="178" fontId="0" fillId="0" borderId="22" xfId="0" applyNumberFormat="1" applyFont="1" applyFill="1" applyBorder="1" applyAlignment="1">
      <alignment vertical="center"/>
    </xf>
    <xf numFmtId="179" fontId="0" fillId="0" borderId="0" xfId="0" applyNumberFormat="1" applyFont="1" applyFill="1" applyBorder="1" applyAlignment="1">
      <alignment horizontal="right" vertical="center" indent="1"/>
    </xf>
    <xf numFmtId="179" fontId="0" fillId="0" borderId="22" xfId="0" applyNumberFormat="1" applyFont="1" applyFill="1" applyBorder="1" applyAlignment="1">
      <alignment horizontal="right" vertical="center" indent="1"/>
    </xf>
    <xf numFmtId="0" fontId="0" fillId="0" borderId="114" xfId="0" applyFont="1" applyFill="1" applyBorder="1" applyAlignment="1">
      <alignment horizontal="center" vertical="center"/>
    </xf>
    <xf numFmtId="178"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0" fontId="0" fillId="0" borderId="7" xfId="0" applyFont="1" applyFill="1" applyBorder="1" applyAlignment="1">
      <alignment vertical="center"/>
    </xf>
    <xf numFmtId="0" fontId="0" fillId="0" borderId="0" xfId="0" applyFont="1" applyFill="1" applyBorder="1" applyAlignment="1">
      <alignment horizontal="justify" vertical="center"/>
    </xf>
    <xf numFmtId="0" fontId="0" fillId="0" borderId="0" xfId="0" applyFont="1" applyFill="1" applyBorder="1" applyAlignment="1">
      <alignment horizontal="justify" vertical="center" wrapText="1"/>
    </xf>
    <xf numFmtId="0" fontId="0" fillId="0" borderId="14" xfId="0" applyFont="1" applyFill="1" applyBorder="1">
      <alignment vertical="center"/>
    </xf>
    <xf numFmtId="195" fontId="0"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shrinkToFit="1"/>
    </xf>
    <xf numFmtId="179" fontId="0" fillId="0" borderId="15" xfId="0" applyNumberFormat="1" applyFont="1" applyFill="1" applyBorder="1" applyAlignment="1">
      <alignment horizontal="right" vertical="center"/>
    </xf>
    <xf numFmtId="179" fontId="0" fillId="0" borderId="7" xfId="0" applyNumberFormat="1" applyFont="1" applyFill="1" applyBorder="1" applyAlignment="1">
      <alignment vertical="center"/>
    </xf>
    <xf numFmtId="179" fontId="0" fillId="0" borderId="7" xfId="0" applyNumberFormat="1" applyFont="1" applyFill="1" applyBorder="1" applyAlignment="1">
      <alignment horizontal="right" vertical="center" shrinkToFit="1"/>
    </xf>
    <xf numFmtId="41" fontId="0" fillId="0" borderId="7" xfId="0" applyNumberFormat="1" applyFont="1" applyFill="1" applyBorder="1" applyAlignment="1">
      <alignment horizontal="right" vertical="center" shrinkToFit="1"/>
    </xf>
    <xf numFmtId="179" fontId="0" fillId="0" borderId="131" xfId="0" applyNumberFormat="1" applyFont="1" applyFill="1" applyBorder="1" applyAlignment="1">
      <alignment horizontal="right" vertical="center" shrinkToFit="1"/>
    </xf>
    <xf numFmtId="0" fontId="4" fillId="0" borderId="0" xfId="0" applyFont="1" applyFill="1" applyBorder="1" applyAlignment="1">
      <alignment horizontal="distributed" vertical="center"/>
    </xf>
    <xf numFmtId="176" fontId="0" fillId="0" borderId="0" xfId="0" applyNumberFormat="1" applyFont="1" applyFill="1" applyBorder="1" applyAlignment="1">
      <alignment horizontal="right" vertical="center"/>
    </xf>
    <xf numFmtId="0" fontId="0" fillId="0" borderId="50" xfId="0" applyFont="1" applyFill="1" applyBorder="1" applyAlignment="1">
      <alignment horizontal="center" vertical="center"/>
    </xf>
    <xf numFmtId="0" fontId="0" fillId="0" borderId="0" xfId="0" applyFont="1" applyBorder="1" applyAlignment="1">
      <alignment horizontal="left"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0" fontId="0" fillId="0" borderId="63" xfId="0" applyFont="1" applyFill="1" applyBorder="1" applyAlignment="1">
      <alignment horizontal="center" vertical="center"/>
    </xf>
    <xf numFmtId="179" fontId="0" fillId="0" borderId="72"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100" xfId="0" applyFont="1" applyFill="1" applyBorder="1" applyAlignment="1">
      <alignment horizontal="center" vertical="center"/>
    </xf>
    <xf numFmtId="0" fontId="0" fillId="0" borderId="71" xfId="0" applyNumberFormat="1" applyFont="1" applyFill="1" applyBorder="1" applyAlignment="1">
      <alignment horizontal="distributed" vertical="center" shrinkToFit="1"/>
    </xf>
    <xf numFmtId="0" fontId="0" fillId="0" borderId="71" xfId="0" applyNumberFormat="1" applyFont="1" applyFill="1" applyBorder="1" applyAlignment="1">
      <alignment horizontal="distributed" vertical="center" wrapText="1"/>
    </xf>
    <xf numFmtId="0" fontId="0" fillId="0" borderId="77" xfId="0" applyFont="1" applyFill="1" applyBorder="1" applyAlignment="1">
      <alignment horizontal="distributed" vertical="center"/>
    </xf>
    <xf numFmtId="0" fontId="0" fillId="0" borderId="6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39" xfId="0" applyFont="1" applyFill="1" applyBorder="1" applyAlignment="1">
      <alignment horizontal="distributed" vertical="center"/>
    </xf>
    <xf numFmtId="179" fontId="0" fillId="0" borderId="0" xfId="0" applyNumberFormat="1" applyFont="1" applyFill="1" applyBorder="1" applyAlignment="1">
      <alignment horizontal="center" vertical="center" shrinkToFit="1"/>
    </xf>
    <xf numFmtId="0" fontId="0" fillId="0" borderId="1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18" xfId="0" applyFont="1" applyFill="1" applyBorder="1" applyAlignment="1">
      <alignment horizontal="center" vertical="center"/>
    </xf>
    <xf numFmtId="180" fontId="0" fillId="0" borderId="0" xfId="0" applyNumberFormat="1" applyFont="1" applyFill="1" applyBorder="1" applyAlignment="1">
      <alignment horizontal="right" vertical="center"/>
    </xf>
    <xf numFmtId="0" fontId="0" fillId="0" borderId="24" xfId="0" applyFont="1" applyFill="1" applyBorder="1" applyAlignment="1">
      <alignment horizontal="center" vertical="center"/>
    </xf>
    <xf numFmtId="179" fontId="8" fillId="0" borderId="0" xfId="0" applyNumberFormat="1" applyFont="1" applyFill="1" applyBorder="1" applyAlignment="1">
      <alignment horizontal="right" vertical="center" indent="1"/>
    </xf>
    <xf numFmtId="0" fontId="0" fillId="0" borderId="0" xfId="0" applyFont="1" applyFill="1" applyBorder="1" applyAlignment="1">
      <alignment horizontal="distributed" vertical="center"/>
    </xf>
    <xf numFmtId="179" fontId="19" fillId="0" borderId="6" xfId="0" applyNumberFormat="1" applyFont="1" applyFill="1" applyBorder="1" applyAlignment="1">
      <alignment horizontal="right" vertical="center" indent="1" shrinkToFit="1"/>
    </xf>
    <xf numFmtId="179" fontId="8" fillId="0" borderId="0" xfId="0" applyNumberFormat="1" applyFont="1" applyFill="1" applyBorder="1" applyAlignment="1">
      <alignment horizontal="right" vertical="center" indent="2"/>
    </xf>
    <xf numFmtId="179" fontId="8" fillId="0" borderId="6" xfId="0" applyNumberFormat="1" applyFont="1" applyFill="1" applyBorder="1" applyAlignment="1">
      <alignment horizontal="right" vertical="center" indent="1" shrinkToFit="1"/>
    </xf>
    <xf numFmtId="179" fontId="19" fillId="0" borderId="0" xfId="0" applyNumberFormat="1" applyFont="1" applyFill="1" applyBorder="1" applyAlignment="1">
      <alignment horizontal="right" vertical="center" indent="2"/>
    </xf>
    <xf numFmtId="179" fontId="19" fillId="0" borderId="0" xfId="0" applyNumberFormat="1" applyFont="1" applyFill="1" applyBorder="1" applyAlignment="1">
      <alignment horizontal="right" vertical="center" indent="1"/>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7" xfId="0" applyFont="1" applyFill="1" applyBorder="1" applyAlignment="1">
      <alignment horizontal="distributed" vertical="center"/>
    </xf>
    <xf numFmtId="179" fontId="0" fillId="0" borderId="7"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177" fontId="0" fillId="0" borderId="5"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38" fontId="12" fillId="0" borderId="71" xfId="2" applyFont="1" applyFill="1" applyBorder="1">
      <alignment vertical="center"/>
    </xf>
    <xf numFmtId="179" fontId="8" fillId="0" borderId="37" xfId="0" applyNumberFormat="1" applyFont="1" applyFill="1" applyBorder="1" applyAlignment="1">
      <alignment horizontal="center" vertical="center"/>
    </xf>
    <xf numFmtId="179" fontId="8" fillId="0" borderId="4" xfId="0" applyNumberFormat="1" applyFont="1" applyFill="1" applyBorder="1" applyAlignment="1">
      <alignment vertical="center" shrinkToFit="1"/>
    </xf>
    <xf numFmtId="179" fontId="8" fillId="0" borderId="5" xfId="0" applyNumberFormat="1" applyFont="1" applyFill="1" applyBorder="1" applyAlignment="1">
      <alignment vertical="center" shrinkToFit="1"/>
    </xf>
    <xf numFmtId="179" fontId="8" fillId="0" borderId="21" xfId="0" applyNumberFormat="1" applyFont="1" applyFill="1" applyBorder="1" applyAlignment="1">
      <alignment vertical="center" shrinkToFit="1"/>
    </xf>
    <xf numFmtId="179" fontId="8" fillId="0" borderId="39" xfId="0" applyNumberFormat="1" applyFont="1" applyFill="1" applyBorder="1" applyAlignment="1">
      <alignment horizontal="center" vertical="center"/>
    </xf>
    <xf numFmtId="179" fontId="0" fillId="0" borderId="42" xfId="0" applyNumberFormat="1" applyFont="1" applyFill="1" applyBorder="1" applyAlignment="1">
      <alignment horizontal="center" vertical="center"/>
    </xf>
    <xf numFmtId="179" fontId="0" fillId="0" borderId="70" xfId="0" applyNumberFormat="1" applyFont="1" applyFill="1" applyBorder="1" applyAlignment="1">
      <alignment horizontal="center" vertical="center" shrinkToFit="1"/>
    </xf>
    <xf numFmtId="179" fontId="0" fillId="0" borderId="42" xfId="0" applyNumberFormat="1" applyFont="1" applyFill="1" applyBorder="1" applyAlignment="1">
      <alignment horizontal="right" vertical="center"/>
    </xf>
    <xf numFmtId="192" fontId="0" fillId="0" borderId="71" xfId="0" applyNumberFormat="1" applyFont="1" applyBorder="1" applyAlignment="1">
      <alignment horizontal="center" vertical="center"/>
    </xf>
    <xf numFmtId="192" fontId="0" fillId="0" borderId="33" xfId="0" applyNumberFormat="1" applyFont="1" applyBorder="1" applyAlignment="1">
      <alignment horizontal="center" vertical="center"/>
    </xf>
    <xf numFmtId="0" fontId="0" fillId="0" borderId="42" xfId="0" applyFont="1" applyFill="1" applyBorder="1" applyAlignment="1">
      <alignment horizontal="distributed" vertical="center"/>
    </xf>
    <xf numFmtId="179" fontId="0" fillId="0" borderId="57"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shrinkToFit="1"/>
    </xf>
    <xf numFmtId="179" fontId="0" fillId="0" borderId="31" xfId="0" applyNumberFormat="1" applyFont="1" applyFill="1" applyBorder="1" applyAlignment="1">
      <alignment horizontal="right" vertical="center"/>
    </xf>
    <xf numFmtId="0" fontId="0" fillId="0" borderId="143" xfId="0" applyFont="1" applyFill="1" applyBorder="1" applyAlignment="1">
      <alignment horizontal="distributed" vertical="center"/>
    </xf>
    <xf numFmtId="176" fontId="0" fillId="0" borderId="116" xfId="0" applyNumberFormat="1" applyFont="1" applyFill="1" applyBorder="1" applyAlignment="1">
      <alignment horizontal="right" vertical="center" shrinkToFit="1"/>
    </xf>
    <xf numFmtId="176" fontId="12" fillId="0" borderId="5" xfId="2" applyNumberFormat="1" applyFont="1" applyFill="1" applyBorder="1" applyAlignment="1" applyProtection="1">
      <alignment horizontal="right" vertical="center" shrinkToFit="1"/>
    </xf>
    <xf numFmtId="176" fontId="12" fillId="0" borderId="5" xfId="2" applyNumberFormat="1" applyFont="1" applyFill="1" applyBorder="1" applyAlignment="1" applyProtection="1">
      <alignment horizontal="right" vertical="center"/>
    </xf>
    <xf numFmtId="41" fontId="12" fillId="0" borderId="71" xfId="2" applyNumberFormat="1" applyFont="1" applyFill="1" applyBorder="1" applyAlignment="1" applyProtection="1">
      <alignment horizontal="right" vertical="center"/>
    </xf>
    <xf numFmtId="41" fontId="12" fillId="0" borderId="0" xfId="2" applyNumberFormat="1" applyFont="1" applyFill="1" applyBorder="1" applyAlignment="1" applyProtection="1">
      <alignment horizontal="right" vertical="center"/>
    </xf>
    <xf numFmtId="179" fontId="12" fillId="0" borderId="0" xfId="2" applyNumberFormat="1" applyFont="1" applyFill="1" applyBorder="1" applyAlignment="1" applyProtection="1">
      <alignment horizontal="right" vertical="center" indent="1"/>
    </xf>
    <xf numFmtId="0" fontId="0" fillId="0" borderId="5" xfId="0" applyFont="1" applyFill="1" applyBorder="1" applyAlignment="1">
      <alignment horizontal="distributed" vertical="center"/>
    </xf>
    <xf numFmtId="176" fontId="12" fillId="0" borderId="0" xfId="2" applyNumberFormat="1" applyFont="1" applyFill="1" applyBorder="1" applyAlignment="1" applyProtection="1">
      <alignment horizontal="right" vertical="center"/>
    </xf>
    <xf numFmtId="176" fontId="0" fillId="0" borderId="6" xfId="0" applyNumberFormat="1" applyFont="1" applyFill="1" applyBorder="1" applyAlignment="1">
      <alignment horizontal="right" vertical="center" shrinkToFit="1"/>
    </xf>
    <xf numFmtId="179" fontId="12" fillId="0" borderId="0" xfId="2" applyNumberFormat="1" applyFont="1" applyFill="1" applyBorder="1" applyAlignment="1" applyProtection="1">
      <alignment horizontal="right" vertical="center"/>
    </xf>
    <xf numFmtId="179" fontId="12" fillId="0" borderId="47" xfId="2" applyNumberFormat="1" applyFont="1" applyFill="1" applyBorder="1" applyAlignment="1" applyProtection="1">
      <alignment horizontal="right" vertical="center"/>
    </xf>
    <xf numFmtId="179" fontId="12" fillId="0" borderId="33" xfId="2" applyNumberFormat="1" applyFont="1" applyFill="1" applyBorder="1" applyAlignment="1" applyProtection="1">
      <alignment horizontal="right" vertical="center"/>
    </xf>
    <xf numFmtId="179" fontId="0" fillId="0" borderId="5" xfId="0" applyNumberFormat="1" applyFont="1" applyFill="1" applyBorder="1" applyAlignment="1">
      <alignment horizontal="right" vertical="center" shrinkToFit="1"/>
    </xf>
    <xf numFmtId="192" fontId="0" fillId="0" borderId="71" xfId="0" applyNumberFormat="1" applyFont="1" applyBorder="1" applyAlignment="1">
      <alignment horizontal="center" vertical="center" shrinkToFit="1"/>
    </xf>
    <xf numFmtId="192" fontId="0" fillId="0" borderId="33" xfId="0" applyNumberFormat="1" applyFont="1" applyBorder="1" applyAlignment="1">
      <alignment horizontal="center" vertical="center" shrinkToFit="1"/>
    </xf>
    <xf numFmtId="192" fontId="0" fillId="0" borderId="138" xfId="0" applyNumberFormat="1" applyFont="1" applyBorder="1" applyAlignment="1">
      <alignment horizontal="center" vertical="center" shrinkToFit="1"/>
    </xf>
    <xf numFmtId="192" fontId="0" fillId="0" borderId="101" xfId="0" applyNumberFormat="1" applyFont="1" applyFill="1" applyBorder="1" applyAlignment="1">
      <alignment horizontal="right" vertical="center"/>
    </xf>
    <xf numFmtId="192" fontId="0" fillId="0" borderId="125" xfId="0" applyNumberFormat="1" applyFont="1" applyFill="1" applyBorder="1" applyAlignment="1">
      <alignment horizontal="right" vertical="center"/>
    </xf>
    <xf numFmtId="192" fontId="0" fillId="0" borderId="139" xfId="0" applyNumberFormat="1" applyFont="1" applyFill="1" applyBorder="1" applyAlignment="1">
      <alignment horizontal="right" vertical="center"/>
    </xf>
    <xf numFmtId="179" fontId="0" fillId="0" borderId="31" xfId="0" applyNumberFormat="1" applyFont="1" applyFill="1" applyBorder="1" applyAlignment="1">
      <alignment horizontal="center" vertical="center" shrinkToFit="1"/>
    </xf>
    <xf numFmtId="192" fontId="0" fillId="0" borderId="33" xfId="0" applyNumberFormat="1" applyFont="1" applyFill="1" applyBorder="1" applyAlignment="1">
      <alignment horizontal="right" vertical="center"/>
    </xf>
    <xf numFmtId="0" fontId="0" fillId="0" borderId="116" xfId="0" applyFont="1" applyFill="1" applyBorder="1" applyAlignment="1">
      <alignment horizontal="distributed" vertical="center"/>
    </xf>
    <xf numFmtId="178" fontId="0" fillId="0" borderId="4" xfId="0" applyNumberFormat="1" applyFont="1" applyFill="1" applyBorder="1" applyAlignment="1">
      <alignment vertical="center"/>
    </xf>
    <xf numFmtId="179" fontId="0" fillId="0" borderId="47" xfId="0" applyNumberFormat="1" applyFont="1" applyFill="1" applyBorder="1" applyAlignment="1">
      <alignment horizontal="right" vertical="center"/>
    </xf>
    <xf numFmtId="0" fontId="0" fillId="0" borderId="120" xfId="0" applyFont="1" applyFill="1" applyBorder="1" applyAlignment="1">
      <alignment horizontal="center" vertical="center"/>
    </xf>
    <xf numFmtId="189" fontId="4" fillId="0" borderId="6" xfId="0" applyNumberFormat="1" applyFont="1" applyFill="1" applyBorder="1" applyAlignment="1">
      <alignment horizontal="right" vertical="center"/>
    </xf>
    <xf numFmtId="194" fontId="4" fillId="0" borderId="0" xfId="0" applyNumberFormat="1" applyFont="1" applyFill="1" applyBorder="1" applyAlignment="1">
      <alignment horizontal="right" vertical="center"/>
    </xf>
    <xf numFmtId="189" fontId="4" fillId="0" borderId="0" xfId="0" applyNumberFormat="1" applyFont="1" applyFill="1" applyBorder="1" applyAlignment="1">
      <alignment horizontal="right" vertical="center"/>
    </xf>
    <xf numFmtId="189" fontId="4" fillId="0" borderId="33" xfId="0" applyNumberFormat="1" applyFont="1" applyFill="1" applyBorder="1" applyAlignment="1">
      <alignment horizontal="right" vertical="center"/>
    </xf>
    <xf numFmtId="41" fontId="0" fillId="0" borderId="6" xfId="0" applyNumberFormat="1" applyFont="1" applyFill="1" applyBorder="1" applyAlignment="1">
      <alignment vertical="center"/>
    </xf>
    <xf numFmtId="194" fontId="0" fillId="0" borderId="6" xfId="0" applyNumberFormat="1" applyFont="1" applyFill="1" applyBorder="1" applyAlignment="1">
      <alignment vertical="center"/>
    </xf>
    <xf numFmtId="194" fontId="0" fillId="0" borderId="6" xfId="0" applyNumberFormat="1" applyFont="1" applyFill="1" applyBorder="1" applyAlignment="1">
      <alignment horizontal="right" vertical="center"/>
    </xf>
    <xf numFmtId="194" fontId="0" fillId="0" borderId="82" xfId="0" applyNumberFormat="1" applyFont="1" applyFill="1" applyBorder="1" applyAlignment="1">
      <alignment vertical="center"/>
    </xf>
    <xf numFmtId="176" fontId="8" fillId="0" borderId="4" xfId="0" applyNumberFormat="1" applyFont="1" applyFill="1" applyBorder="1" applyAlignment="1">
      <alignment horizontal="right"/>
    </xf>
    <xf numFmtId="180" fontId="8" fillId="0" borderId="5" xfId="0" applyNumberFormat="1" applyFont="1" applyFill="1" applyBorder="1" applyAlignment="1">
      <alignment horizontal="right"/>
    </xf>
    <xf numFmtId="183" fontId="8" fillId="0" borderId="0" xfId="0" applyNumberFormat="1" applyFont="1" applyFill="1" applyBorder="1" applyAlignment="1">
      <alignment horizontal="right"/>
    </xf>
    <xf numFmtId="180" fontId="8" fillId="0" borderId="0" xfId="0" applyNumberFormat="1" applyFont="1" applyFill="1" applyBorder="1" applyAlignment="1">
      <alignment horizontal="right"/>
    </xf>
    <xf numFmtId="180" fontId="0" fillId="0" borderId="0" xfId="0" applyNumberFormat="1" applyFont="1" applyFill="1" applyBorder="1" applyAlignment="1">
      <alignment horizontal="right"/>
    </xf>
    <xf numFmtId="178" fontId="8" fillId="0" borderId="5" xfId="0" applyNumberFormat="1" applyFont="1" applyFill="1" applyBorder="1" applyAlignment="1">
      <alignment horizontal="right"/>
    </xf>
    <xf numFmtId="187" fontId="8" fillId="0" borderId="0" xfId="0" applyNumberFormat="1" applyFont="1" applyFill="1" applyBorder="1" applyAlignment="1">
      <alignment horizontal="right"/>
    </xf>
    <xf numFmtId="179" fontId="8" fillId="0" borderId="21" xfId="0" applyNumberFormat="1" applyFont="1" applyFill="1" applyBorder="1" applyAlignment="1">
      <alignment horizontal="right" shrinkToFit="1"/>
    </xf>
    <xf numFmtId="179" fontId="19" fillId="0" borderId="5" xfId="0" applyNumberFormat="1" applyFont="1" applyFill="1" applyBorder="1" applyAlignment="1">
      <alignment horizontal="right" shrinkToFit="1"/>
    </xf>
    <xf numFmtId="179" fontId="19" fillId="0" borderId="5" xfId="0" applyNumberFormat="1" applyFont="1" applyFill="1" applyBorder="1" applyAlignment="1">
      <alignment horizontal="right" indent="1" shrinkToFit="1"/>
    </xf>
    <xf numFmtId="179" fontId="8" fillId="0" borderId="5" xfId="0" applyNumberFormat="1" applyFont="1" applyFill="1" applyBorder="1" applyAlignment="1">
      <alignment horizontal="right"/>
    </xf>
    <xf numFmtId="179" fontId="8" fillId="0" borderId="21" xfId="0" applyNumberFormat="1" applyFont="1" applyFill="1" applyBorder="1" applyAlignment="1">
      <alignment horizontal="right" indent="1"/>
    </xf>
    <xf numFmtId="184" fontId="8" fillId="0" borderId="0" xfId="0" applyNumberFormat="1" applyFont="1" applyFill="1" applyBorder="1" applyAlignment="1">
      <alignment horizontal="right" shrinkToFit="1"/>
    </xf>
    <xf numFmtId="179" fontId="8" fillId="0" borderId="5" xfId="0" applyNumberFormat="1" applyFont="1" applyFill="1" applyBorder="1" applyAlignment="1">
      <alignment horizontal="right" shrinkToFit="1"/>
    </xf>
    <xf numFmtId="179" fontId="8" fillId="0" borderId="5" xfId="0" applyNumberFormat="1" applyFont="1" applyFill="1" applyBorder="1" applyAlignment="1">
      <alignment horizontal="right" indent="1" shrinkToFit="1"/>
    </xf>
    <xf numFmtId="179" fontId="19" fillId="0" borderId="21" xfId="0" applyNumberFormat="1" applyFont="1" applyFill="1" applyBorder="1" applyAlignment="1">
      <alignment horizontal="right" indent="1"/>
    </xf>
    <xf numFmtId="176" fontId="0" fillId="0" borderId="4"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0" fillId="0" borderId="5"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3" fontId="0" fillId="0" borderId="5" xfId="0" applyNumberFormat="1" applyFont="1" applyFill="1" applyBorder="1" applyAlignment="1">
      <alignment horizontal="right" vertical="center"/>
    </xf>
    <xf numFmtId="178" fontId="0" fillId="0" borderId="47" xfId="0" applyNumberFormat="1" applyFont="1" applyFill="1" applyBorder="1" applyAlignment="1">
      <alignment horizontal="right" vertical="center"/>
    </xf>
    <xf numFmtId="0" fontId="0" fillId="0" borderId="13" xfId="0" applyFont="1" applyFill="1" applyBorder="1" applyAlignment="1">
      <alignment horizontal="distributed" vertical="center"/>
    </xf>
    <xf numFmtId="0" fontId="0" fillId="0" borderId="38" xfId="0" applyFont="1" applyFill="1" applyBorder="1" applyAlignment="1">
      <alignment horizontal="center" vertical="center"/>
    </xf>
    <xf numFmtId="178" fontId="0" fillId="0" borderId="15" xfId="0" applyNumberFormat="1" applyFont="1" applyFill="1" applyBorder="1" applyAlignment="1">
      <alignment vertical="center"/>
    </xf>
    <xf numFmtId="187" fontId="0" fillId="0" borderId="7" xfId="0" applyNumberFormat="1" applyFont="1" applyFill="1" applyBorder="1" applyAlignment="1">
      <alignment vertical="center"/>
    </xf>
    <xf numFmtId="176" fontId="0" fillId="0" borderId="7" xfId="0" applyNumberFormat="1" applyFont="1" applyFill="1" applyBorder="1" applyAlignment="1">
      <alignment vertical="center"/>
    </xf>
    <xf numFmtId="178" fontId="0" fillId="0" borderId="23" xfId="0" applyNumberFormat="1" applyFont="1" applyFill="1" applyBorder="1" applyAlignment="1">
      <alignment vertical="center"/>
    </xf>
    <xf numFmtId="178" fontId="0" fillId="0" borderId="7" xfId="0" applyNumberFormat="1" applyFont="1" applyFill="1" applyBorder="1" applyAlignment="1">
      <alignment horizontal="right" vertical="center" indent="1"/>
    </xf>
    <xf numFmtId="0" fontId="0" fillId="0" borderId="0" xfId="0" applyFont="1" applyBorder="1">
      <alignment vertical="center"/>
    </xf>
    <xf numFmtId="176" fontId="0" fillId="0" borderId="0" xfId="0" applyNumberFormat="1" applyFont="1" applyFill="1" applyBorder="1" applyAlignment="1">
      <alignment horizontal="right" vertical="center" shrinkToFit="1"/>
    </xf>
    <xf numFmtId="179" fontId="0" fillId="0" borderId="4" xfId="0" applyNumberFormat="1" applyFont="1" applyFill="1" applyBorder="1" applyAlignment="1">
      <alignment horizontal="right" vertical="center"/>
    </xf>
    <xf numFmtId="176" fontId="0" fillId="0" borderId="5" xfId="0" applyNumberFormat="1" applyFont="1" applyFill="1" applyBorder="1" applyAlignment="1">
      <alignment vertical="center" shrinkToFit="1"/>
    </xf>
    <xf numFmtId="176" fontId="0"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8" xfId="0" applyFont="1" applyFill="1" applyBorder="1" applyAlignment="1">
      <alignment horizontal="center" vertical="center"/>
    </xf>
    <xf numFmtId="179" fontId="0" fillId="0" borderId="0" xfId="0" applyNumberFormat="1" applyFont="1" applyFill="1" applyBorder="1" applyAlignment="1">
      <alignment horizontal="right" vertical="center"/>
    </xf>
    <xf numFmtId="192" fontId="0" fillId="0" borderId="138" xfId="0" applyNumberFormat="1" applyFont="1" applyBorder="1" applyAlignment="1">
      <alignment horizontal="center" vertical="center"/>
    </xf>
    <xf numFmtId="192" fontId="2" fillId="0" borderId="139" xfId="0" applyNumberFormat="1" applyFont="1" applyFill="1" applyBorder="1" applyAlignment="1">
      <alignment horizontal="right" vertical="center"/>
    </xf>
    <xf numFmtId="176" fontId="0" fillId="0" borderId="5" xfId="2" applyNumberFormat="1" applyFont="1" applyFill="1" applyBorder="1" applyAlignment="1" applyProtection="1">
      <alignment horizontal="right" vertical="center"/>
    </xf>
    <xf numFmtId="179" fontId="0" fillId="0" borderId="47"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indent="1"/>
    </xf>
    <xf numFmtId="0" fontId="20" fillId="0" borderId="0" xfId="0" applyFont="1">
      <alignment vertical="center"/>
    </xf>
    <xf numFmtId="183" fontId="20" fillId="0" borderId="0" xfId="0" applyNumberFormat="1" applyFont="1">
      <alignment vertical="center"/>
    </xf>
    <xf numFmtId="49" fontId="20" fillId="0" borderId="145" xfId="0" applyNumberFormat="1" applyFont="1" applyBorder="1" applyAlignment="1">
      <alignment horizontal="left" vertical="center"/>
    </xf>
    <xf numFmtId="0" fontId="20" fillId="0" borderId="145" xfId="0" applyFont="1" applyBorder="1">
      <alignment vertical="center"/>
    </xf>
    <xf numFmtId="0" fontId="21" fillId="0" borderId="145" xfId="0" applyFont="1" applyBorder="1" applyAlignment="1">
      <alignment horizontal="left" vertical="center"/>
    </xf>
    <xf numFmtId="177" fontId="21" fillId="0" borderId="145" xfId="0" applyNumberFormat="1" applyFont="1" applyFill="1" applyBorder="1" applyAlignment="1">
      <alignment horizontal="right" vertical="center"/>
    </xf>
    <xf numFmtId="183" fontId="20" fillId="0" borderId="0" xfId="0" applyNumberFormat="1" applyFont="1" applyBorder="1" applyAlignment="1">
      <alignment horizontal="right" vertical="center"/>
    </xf>
    <xf numFmtId="0" fontId="20" fillId="2" borderId="0" xfId="0" applyFont="1" applyFill="1">
      <alignment vertical="center"/>
    </xf>
    <xf numFmtId="0" fontId="22" fillId="0" borderId="145" xfId="0" applyFont="1" applyBorder="1" applyAlignment="1">
      <alignment horizontal="left" vertical="center"/>
    </xf>
    <xf numFmtId="177" fontId="22" fillId="0" borderId="145" xfId="0" applyNumberFormat="1" applyFont="1" applyFill="1" applyBorder="1" applyAlignment="1">
      <alignment horizontal="right" vertical="center"/>
    </xf>
    <xf numFmtId="183" fontId="23" fillId="0" borderId="0" xfId="0" applyNumberFormat="1" applyFont="1" applyBorder="1" applyAlignment="1">
      <alignment horizontal="right" vertical="center"/>
    </xf>
    <xf numFmtId="0" fontId="21" fillId="0" borderId="0" xfId="0" applyFont="1" applyBorder="1">
      <alignment vertical="center"/>
    </xf>
    <xf numFmtId="0" fontId="20" fillId="0" borderId="0" xfId="0" applyFont="1" applyBorder="1">
      <alignment vertical="center"/>
    </xf>
    <xf numFmtId="49" fontId="21" fillId="0" borderId="0" xfId="0" applyNumberFormat="1" applyFont="1">
      <alignment vertical="center"/>
    </xf>
    <xf numFmtId="0" fontId="21" fillId="0" borderId="145" xfId="0" applyFont="1" applyBorder="1">
      <alignment vertical="center"/>
    </xf>
    <xf numFmtId="0" fontId="21" fillId="0" borderId="145" xfId="0" applyFont="1" applyBorder="1" applyAlignment="1">
      <alignment vertical="center"/>
    </xf>
    <xf numFmtId="0" fontId="21" fillId="0" borderId="145" xfId="0" applyFont="1" applyBorder="1" applyAlignment="1">
      <alignment horizontal="center" vertical="center"/>
    </xf>
    <xf numFmtId="180" fontId="21" fillId="0" borderId="145" xfId="0" applyNumberFormat="1" applyFont="1" applyBorder="1" applyAlignment="1">
      <alignment horizontal="right" vertical="center"/>
    </xf>
    <xf numFmtId="183" fontId="20" fillId="0" borderId="0" xfId="0" applyNumberFormat="1" applyFont="1" applyBorder="1">
      <alignment vertical="center"/>
    </xf>
    <xf numFmtId="0" fontId="20" fillId="0" borderId="0" xfId="0" applyFont="1" applyBorder="1" applyAlignment="1">
      <alignment vertical="center"/>
    </xf>
    <xf numFmtId="183" fontId="20" fillId="0" borderId="0" xfId="0" applyNumberFormat="1" applyFont="1" applyAlignment="1">
      <alignment horizontal="center" vertical="center"/>
    </xf>
    <xf numFmtId="0" fontId="24" fillId="0" borderId="0" xfId="0" applyFont="1">
      <alignment vertical="center"/>
    </xf>
    <xf numFmtId="49" fontId="20" fillId="0" borderId="0" xfId="0" applyNumberFormat="1" applyFont="1" applyBorder="1" applyAlignment="1">
      <alignment vertical="center"/>
    </xf>
    <xf numFmtId="49" fontId="20" fillId="0" borderId="0" xfId="0" applyNumberFormat="1" applyFont="1">
      <alignment vertical="center"/>
    </xf>
    <xf numFmtId="49" fontId="20" fillId="0" borderId="145" xfId="0" applyNumberFormat="1" applyFont="1" applyBorder="1" applyAlignment="1">
      <alignment vertical="center"/>
    </xf>
    <xf numFmtId="0" fontId="20" fillId="0" borderId="145" xfId="0" applyFont="1" applyBorder="1" applyAlignment="1">
      <alignment horizontal="center" vertical="center"/>
    </xf>
    <xf numFmtId="0" fontId="20" fillId="0" borderId="145" xfId="0" applyFont="1" applyBorder="1" applyAlignment="1">
      <alignment vertical="center" shrinkToFit="1"/>
    </xf>
    <xf numFmtId="179" fontId="21" fillId="0" borderId="145" xfId="0" applyNumberFormat="1" applyFont="1" applyFill="1" applyBorder="1" applyAlignment="1">
      <alignment vertical="center"/>
    </xf>
    <xf numFmtId="183" fontId="21" fillId="0" borderId="0" xfId="0" applyNumberFormat="1" applyFont="1" applyAlignment="1">
      <alignment horizontal="left" vertical="center"/>
    </xf>
    <xf numFmtId="179" fontId="25" fillId="0" borderId="145" xfId="0" applyNumberFormat="1" applyFont="1" applyFill="1" applyBorder="1" applyAlignment="1">
      <alignment horizontal="right" vertical="center"/>
    </xf>
    <xf numFmtId="0" fontId="21" fillId="0" borderId="145" xfId="0" applyFont="1" applyFill="1" applyBorder="1" applyAlignment="1">
      <alignment horizontal="distributed" vertical="center"/>
    </xf>
    <xf numFmtId="0" fontId="20" fillId="0" borderId="145" xfId="0" applyFont="1" applyFill="1" applyBorder="1" applyAlignment="1">
      <alignment horizontal="distributed" vertical="center"/>
    </xf>
    <xf numFmtId="190" fontId="21" fillId="0" borderId="0" xfId="0" applyNumberFormat="1" applyFont="1" applyAlignment="1">
      <alignment horizontal="left" vertical="center"/>
    </xf>
    <xf numFmtId="0" fontId="20" fillId="0" borderId="145" xfId="0" applyNumberFormat="1" applyFont="1" applyFill="1" applyBorder="1" applyAlignment="1">
      <alignment vertical="center" shrinkToFit="1"/>
    </xf>
    <xf numFmtId="0" fontId="25" fillId="0" borderId="145" xfId="0" applyNumberFormat="1" applyFont="1" applyFill="1" applyBorder="1" applyAlignment="1">
      <alignment vertical="center" wrapText="1"/>
    </xf>
    <xf numFmtId="0" fontId="20" fillId="0" borderId="145" xfId="0" applyNumberFormat="1" applyFont="1" applyFill="1" applyBorder="1" applyAlignment="1">
      <alignment vertical="center" wrapText="1"/>
    </xf>
    <xf numFmtId="0" fontId="25" fillId="0" borderId="145" xfId="0" applyNumberFormat="1" applyFont="1" applyFill="1" applyBorder="1" applyAlignment="1">
      <alignment vertical="center" shrinkToFit="1"/>
    </xf>
    <xf numFmtId="0" fontId="25" fillId="0" borderId="145" xfId="0" applyFont="1" applyFill="1" applyBorder="1" applyAlignment="1">
      <alignment vertical="center" wrapText="1"/>
    </xf>
    <xf numFmtId="0" fontId="21" fillId="0" borderId="145" xfId="0" applyFont="1" applyFill="1" applyBorder="1" applyAlignment="1">
      <alignment vertical="center" wrapText="1"/>
    </xf>
    <xf numFmtId="0" fontId="21" fillId="0" borderId="145" xfId="0" applyNumberFormat="1" applyFont="1" applyFill="1" applyBorder="1" applyAlignment="1">
      <alignment vertical="center" wrapText="1"/>
    </xf>
    <xf numFmtId="0" fontId="26" fillId="0" borderId="145" xfId="0" applyNumberFormat="1" applyFont="1" applyFill="1" applyBorder="1" applyAlignment="1">
      <alignment horizontal="right" vertical="center" shrinkToFit="1"/>
    </xf>
    <xf numFmtId="179" fontId="27" fillId="0" borderId="145" xfId="0" applyNumberFormat="1" applyFont="1" applyBorder="1">
      <alignment vertical="center"/>
    </xf>
    <xf numFmtId="183" fontId="20" fillId="0" borderId="0" xfId="0" applyNumberFormat="1" applyFont="1" applyAlignment="1">
      <alignment horizontal="left" vertical="center"/>
    </xf>
    <xf numFmtId="179" fontId="28" fillId="0" borderId="145" xfId="0" applyNumberFormat="1" applyFont="1" applyBorder="1">
      <alignment vertical="center"/>
    </xf>
    <xf numFmtId="183" fontId="20" fillId="0" borderId="0" xfId="0" applyNumberFormat="1" applyFont="1" applyBorder="1" applyAlignment="1">
      <alignment horizontal="center" vertical="center"/>
    </xf>
    <xf numFmtId="0" fontId="23" fillId="0" borderId="0" xfId="0" applyFont="1" applyBorder="1" applyAlignment="1">
      <alignment horizontal="center" vertical="center"/>
    </xf>
    <xf numFmtId="49" fontId="20" fillId="0" borderId="0" xfId="0" applyNumberFormat="1" applyFont="1" applyBorder="1">
      <alignment vertical="center"/>
    </xf>
    <xf numFmtId="0" fontId="20" fillId="0" borderId="0" xfId="0" applyFont="1" applyBorder="1" applyAlignment="1">
      <alignment horizontal="center" vertical="center"/>
    </xf>
    <xf numFmtId="0" fontId="20" fillId="0" borderId="145" xfId="0" applyFont="1" applyBorder="1" applyAlignment="1">
      <alignment vertical="center"/>
    </xf>
    <xf numFmtId="0" fontId="23" fillId="0" borderId="145" xfId="0" applyFont="1" applyBorder="1" applyAlignment="1">
      <alignment horizontal="center" vertical="center"/>
    </xf>
    <xf numFmtId="180" fontId="20" fillId="0" borderId="145" xfId="0" applyNumberFormat="1" applyFont="1" applyBorder="1" applyAlignment="1">
      <alignment vertical="center"/>
    </xf>
    <xf numFmtId="180" fontId="23" fillId="0" borderId="145" xfId="0" applyNumberFormat="1" applyFont="1" applyBorder="1" applyAlignment="1">
      <alignment vertical="center"/>
    </xf>
    <xf numFmtId="180" fontId="23" fillId="0" borderId="145" xfId="0" applyNumberFormat="1" applyFont="1" applyFill="1" applyBorder="1" applyAlignment="1">
      <alignment vertical="center"/>
    </xf>
    <xf numFmtId="180" fontId="25" fillId="0" borderId="145" xfId="0" applyNumberFormat="1" applyFont="1" applyBorder="1" applyAlignment="1">
      <alignment vertical="center"/>
    </xf>
    <xf numFmtId="180" fontId="20" fillId="0" borderId="145" xfId="0" applyNumberFormat="1" applyFont="1" applyBorder="1" applyAlignment="1">
      <alignment horizontal="right" vertical="center"/>
    </xf>
    <xf numFmtId="188" fontId="20" fillId="0" borderId="0" xfId="1" applyNumberFormat="1" applyFont="1">
      <alignment vertical="center"/>
    </xf>
    <xf numFmtId="0" fontId="20" fillId="2" borderId="40" xfId="0" applyFont="1" applyFill="1" applyBorder="1" applyAlignment="1">
      <alignment vertical="center" shrinkToFit="1"/>
    </xf>
    <xf numFmtId="180" fontId="20" fillId="2" borderId="0" xfId="0" applyNumberFormat="1" applyFont="1" applyFill="1">
      <alignment vertical="center"/>
    </xf>
    <xf numFmtId="188" fontId="20" fillId="2" borderId="0" xfId="1" applyNumberFormat="1" applyFont="1" applyFill="1">
      <alignment vertical="center"/>
    </xf>
    <xf numFmtId="0" fontId="23" fillId="0" borderId="0" xfId="0" applyFont="1">
      <alignment vertical="center"/>
    </xf>
    <xf numFmtId="180" fontId="20" fillId="0" borderId="145" xfId="0" applyNumberFormat="1" applyFont="1" applyFill="1" applyBorder="1" applyAlignment="1">
      <alignment horizontal="right" vertical="center"/>
    </xf>
    <xf numFmtId="188" fontId="26" fillId="0" borderId="0" xfId="1" applyNumberFormat="1" applyFont="1">
      <alignment vertical="center"/>
    </xf>
    <xf numFmtId="0" fontId="20" fillId="0" borderId="40" xfId="0" applyFont="1" applyFill="1" applyBorder="1" applyAlignment="1">
      <alignment vertical="center" shrinkToFit="1"/>
    </xf>
    <xf numFmtId="180" fontId="20" fillId="0" borderId="0" xfId="0" applyNumberFormat="1" applyFont="1" applyFill="1">
      <alignment vertical="center"/>
    </xf>
    <xf numFmtId="188" fontId="20" fillId="0" borderId="0" xfId="1" applyNumberFormat="1" applyFont="1" applyFill="1">
      <alignment vertical="center"/>
    </xf>
    <xf numFmtId="0" fontId="20" fillId="0" borderId="0" xfId="0" applyFont="1" applyFill="1" applyBorder="1" applyAlignment="1">
      <alignment vertical="center" shrinkToFit="1"/>
    </xf>
    <xf numFmtId="180" fontId="20" fillId="0" borderId="0" xfId="0" applyNumberFormat="1" applyFont="1">
      <alignment vertical="center"/>
    </xf>
    <xf numFmtId="188" fontId="20" fillId="0" borderId="0" xfId="0" applyNumberFormat="1" applyFont="1">
      <alignment vertical="center"/>
    </xf>
    <xf numFmtId="180" fontId="20" fillId="0" borderId="0" xfId="0" applyNumberFormat="1" applyFont="1" applyBorder="1" applyAlignment="1">
      <alignment horizontal="right" vertical="center"/>
    </xf>
    <xf numFmtId="178" fontId="20" fillId="0" borderId="145" xfId="0" applyNumberFormat="1" applyFont="1" applyBorder="1" applyAlignment="1">
      <alignment vertical="center"/>
    </xf>
    <xf numFmtId="178" fontId="29" fillId="0" borderId="145" xfId="0" applyNumberFormat="1" applyFont="1" applyBorder="1" applyAlignment="1">
      <alignment vertical="center"/>
    </xf>
    <xf numFmtId="180" fontId="20" fillId="0" borderId="0" xfId="0" applyNumberFormat="1" applyFont="1" applyBorder="1" applyAlignment="1">
      <alignment horizontal="right" vertical="center" indent="1" shrinkToFit="1"/>
    </xf>
    <xf numFmtId="0" fontId="20" fillId="0" borderId="145" xfId="0" applyFont="1" applyBorder="1" applyAlignment="1">
      <alignment horizontal="distributed" vertical="center"/>
    </xf>
    <xf numFmtId="0" fontId="20" fillId="0" borderId="145" xfId="0" applyFont="1" applyFill="1" applyBorder="1" applyAlignment="1">
      <alignment vertical="center" shrinkToFit="1"/>
    </xf>
    <xf numFmtId="0" fontId="20" fillId="0" borderId="71" xfId="0" applyFont="1" applyFill="1" applyBorder="1" applyAlignment="1">
      <alignment vertical="center" shrinkToFit="1"/>
    </xf>
    <xf numFmtId="180" fontId="20" fillId="0" borderId="145" xfId="0" applyNumberFormat="1" applyFont="1" applyBorder="1">
      <alignment vertical="center"/>
    </xf>
    <xf numFmtId="178" fontId="20" fillId="0" borderId="145" xfId="0" applyNumberFormat="1" applyFont="1" applyFill="1" applyBorder="1">
      <alignment vertical="center"/>
    </xf>
    <xf numFmtId="0" fontId="23" fillId="0" borderId="0" xfId="0" applyFont="1" applyFill="1" applyBorder="1" applyAlignment="1">
      <alignment horizontal="distributed" vertical="center" shrinkToFit="1"/>
    </xf>
    <xf numFmtId="188" fontId="20" fillId="0" borderId="0" xfId="1" applyNumberFormat="1" applyFont="1" applyBorder="1" applyAlignment="1">
      <alignment horizontal="right" vertical="center"/>
    </xf>
    <xf numFmtId="0" fontId="20" fillId="0" borderId="0" xfId="0" applyFont="1" applyFill="1" applyBorder="1" applyAlignment="1">
      <alignment horizontal="distributed" vertical="center" shrinkToFit="1"/>
    </xf>
    <xf numFmtId="0" fontId="29" fillId="0" borderId="0" xfId="0" applyFont="1" applyFill="1" applyBorder="1" applyAlignment="1">
      <alignment horizontal="distributed" vertical="center" shrinkToFit="1"/>
    </xf>
    <xf numFmtId="41" fontId="20" fillId="0" borderId="0" xfId="0" applyNumberFormat="1" applyFont="1">
      <alignment vertical="center"/>
    </xf>
    <xf numFmtId="0" fontId="30" fillId="0" borderId="0" xfId="0" applyFont="1" applyFill="1" applyBorder="1" applyAlignment="1">
      <alignment vertical="center" shrinkToFit="1"/>
    </xf>
    <xf numFmtId="178" fontId="20" fillId="0" borderId="145" xfId="0" applyNumberFormat="1" applyFont="1" applyBorder="1" applyAlignment="1">
      <alignment horizontal="right" vertical="center"/>
    </xf>
    <xf numFmtId="178" fontId="20" fillId="0" borderId="145" xfId="0" applyNumberFormat="1" applyFont="1" applyFill="1" applyBorder="1" applyAlignment="1">
      <alignment horizontal="right" vertical="center"/>
    </xf>
    <xf numFmtId="188" fontId="20" fillId="0" borderId="0" xfId="0" applyNumberFormat="1" applyFont="1" applyBorder="1" applyAlignment="1">
      <alignment horizontal="right" vertical="center"/>
    </xf>
    <xf numFmtId="180" fontId="20" fillId="0" borderId="0" xfId="0" applyNumberFormat="1" applyFont="1" applyFill="1" applyBorder="1" applyAlignment="1">
      <alignment horizontal="right" vertical="center"/>
    </xf>
    <xf numFmtId="49" fontId="20" fillId="0" borderId="0" xfId="0" applyNumberFormat="1" applyFont="1" applyFill="1" applyBorder="1" applyAlignment="1">
      <alignment vertical="center" shrinkToFit="1"/>
    </xf>
    <xf numFmtId="180" fontId="20" fillId="0" borderId="0" xfId="0" applyNumberFormat="1" applyFont="1" applyFill="1" applyBorder="1" applyAlignment="1">
      <alignment horizontal="left" vertical="center"/>
    </xf>
    <xf numFmtId="41" fontId="20" fillId="0" borderId="0" xfId="0" applyNumberFormat="1" applyFont="1" applyBorder="1">
      <alignment vertical="center"/>
    </xf>
    <xf numFmtId="41" fontId="21" fillId="0" borderId="145" xfId="0" applyNumberFormat="1" applyFont="1" applyBorder="1" applyAlignment="1">
      <alignment vertical="center"/>
    </xf>
    <xf numFmtId="41" fontId="20" fillId="0" borderId="0" xfId="0" applyNumberFormat="1" applyFont="1" applyBorder="1" applyAlignment="1">
      <alignment vertical="center"/>
    </xf>
    <xf numFmtId="178" fontId="21" fillId="0" borderId="145" xfId="0" applyNumberFormat="1" applyFont="1" applyBorder="1">
      <alignment vertical="center"/>
    </xf>
    <xf numFmtId="41" fontId="25" fillId="0" borderId="145" xfId="0" applyNumberFormat="1" applyFont="1" applyBorder="1" applyAlignment="1">
      <alignment horizontal="center" vertical="center"/>
    </xf>
    <xf numFmtId="176" fontId="0" fillId="0" borderId="0" xfId="0" applyNumberFormat="1" applyFont="1" applyFill="1" applyBorder="1" applyAlignment="1">
      <alignment horizontal="right" vertical="center"/>
    </xf>
    <xf numFmtId="0" fontId="1"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horizontal="left" vertical="top" wrapText="1"/>
    </xf>
    <xf numFmtId="0" fontId="0" fillId="0" borderId="54"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5" xfId="0" applyFont="1" applyFill="1" applyBorder="1" applyAlignment="1">
      <alignment horizontal="center" vertical="center" justifyLastLine="1"/>
    </xf>
    <xf numFmtId="0" fontId="0" fillId="0" borderId="53" xfId="0" applyFont="1" applyFill="1" applyBorder="1" applyAlignment="1">
      <alignment horizontal="center" vertical="center" justifyLastLine="1"/>
    </xf>
    <xf numFmtId="0" fontId="0" fillId="0" borderId="89"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4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84"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0" xfId="0" applyFont="1" applyBorder="1" applyAlignment="1">
      <alignment horizontal="left" vertical="center"/>
    </xf>
    <xf numFmtId="0" fontId="0" fillId="0" borderId="6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Border="1" applyAlignment="1">
      <alignment horizontal="right" vertical="center"/>
    </xf>
    <xf numFmtId="0" fontId="0" fillId="0" borderId="115" xfId="0" applyFont="1" applyFill="1" applyBorder="1" applyAlignment="1">
      <alignment horizontal="center" vertical="center"/>
    </xf>
    <xf numFmtId="0" fontId="0" fillId="0" borderId="50" xfId="0" applyFont="1" applyFill="1" applyBorder="1" applyAlignment="1">
      <alignment horizontal="center" vertical="center"/>
    </xf>
    <xf numFmtId="176" fontId="0" fillId="0" borderId="31"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0" fontId="0" fillId="0" borderId="5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25" xfId="0" applyFont="1" applyFill="1" applyBorder="1" applyAlignment="1">
      <alignment horizontal="center" vertical="center"/>
    </xf>
    <xf numFmtId="176" fontId="0" fillId="0" borderId="32" xfId="0" applyNumberFormat="1" applyFont="1" applyFill="1" applyBorder="1" applyAlignment="1">
      <alignment horizontal="right" vertical="center"/>
    </xf>
    <xf numFmtId="179" fontId="8" fillId="0" borderId="0" xfId="0" applyNumberFormat="1" applyFont="1" applyFill="1" applyBorder="1" applyAlignment="1">
      <alignment horizontal="center" vertical="center" shrinkToFit="1"/>
    </xf>
    <xf numFmtId="179" fontId="8" fillId="0" borderId="33" xfId="0" applyNumberFormat="1" applyFont="1" applyFill="1" applyBorder="1" applyAlignment="1">
      <alignment horizontal="center" vertical="center" shrinkToFit="1"/>
    </xf>
    <xf numFmtId="179" fontId="8" fillId="0" borderId="0" xfId="0" applyNumberFormat="1" applyFont="1" applyAlignment="1">
      <alignment horizontal="center" vertical="center"/>
    </xf>
    <xf numFmtId="179" fontId="0" fillId="0" borderId="45"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179" fontId="8" fillId="0" borderId="34" xfId="0" applyNumberFormat="1" applyFont="1" applyFill="1" applyBorder="1" applyAlignment="1">
      <alignment horizontal="center" vertical="center" shrinkToFit="1"/>
    </xf>
    <xf numFmtId="179" fontId="8" fillId="0" borderId="35" xfId="0" applyNumberFormat="1" applyFont="1" applyFill="1" applyBorder="1" applyAlignment="1">
      <alignment horizontal="center" vertical="center" shrinkToFit="1"/>
    </xf>
    <xf numFmtId="176" fontId="8" fillId="0" borderId="31" xfId="0" applyNumberFormat="1" applyFont="1" applyFill="1" applyBorder="1" applyAlignment="1">
      <alignment horizontal="right" vertical="center" shrinkToFit="1"/>
    </xf>
    <xf numFmtId="176" fontId="8" fillId="0" borderId="5" xfId="0" applyNumberFormat="1" applyFont="1" applyFill="1" applyBorder="1" applyAlignment="1">
      <alignment horizontal="right" vertical="center" shrinkToFit="1"/>
    </xf>
    <xf numFmtId="179" fontId="8" fillId="0" borderId="5" xfId="0" applyNumberFormat="1"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79" fontId="0" fillId="0" borderId="91" xfId="0" applyNumberFormat="1" applyFont="1" applyFill="1" applyBorder="1" applyAlignment="1">
      <alignment horizontal="center" vertical="center"/>
    </xf>
    <xf numFmtId="179" fontId="0" fillId="0" borderId="92"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0" fontId="7" fillId="0" borderId="9"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179" fontId="8" fillId="0" borderId="31" xfId="0" applyNumberFormat="1" applyFont="1" applyFill="1" applyBorder="1" applyAlignment="1">
      <alignment horizontal="center" vertical="center" shrinkToFit="1"/>
    </xf>
    <xf numFmtId="179" fontId="8" fillId="0" borderId="32" xfId="0" applyNumberFormat="1" applyFont="1" applyFill="1" applyBorder="1" applyAlignment="1">
      <alignment horizontal="center" vertical="center" shrinkToFit="1"/>
    </xf>
    <xf numFmtId="179" fontId="0" fillId="0" borderId="93"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93" xfId="0" applyNumberFormat="1" applyFont="1" applyFill="1" applyBorder="1" applyAlignment="1">
      <alignment horizontal="center" vertical="center"/>
    </xf>
    <xf numFmtId="179" fontId="0" fillId="0" borderId="94"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Border="1" applyAlignment="1">
      <alignment horizontal="left"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70" xfId="0" applyNumberFormat="1" applyFont="1" applyFill="1" applyBorder="1" applyAlignment="1">
      <alignment horizontal="distributed" vertical="center"/>
    </xf>
    <xf numFmtId="0" fontId="0" fillId="0" borderId="57" xfId="0" applyNumberFormat="1" applyFont="1" applyFill="1" applyBorder="1" applyAlignment="1">
      <alignment horizontal="distributed" vertical="center"/>
    </xf>
    <xf numFmtId="0" fontId="4" fillId="0" borderId="71" xfId="0" applyNumberFormat="1" applyFont="1" applyFill="1" applyBorder="1" applyAlignment="1">
      <alignment horizontal="distributed" vertical="center"/>
    </xf>
    <xf numFmtId="0" fontId="4" fillId="0" borderId="58" xfId="0" applyNumberFormat="1" applyFont="1" applyFill="1" applyBorder="1" applyAlignment="1">
      <alignment horizontal="distributed" vertical="center"/>
    </xf>
    <xf numFmtId="0" fontId="0" fillId="0" borderId="71" xfId="0" applyNumberFormat="1" applyFont="1" applyFill="1" applyBorder="1" applyAlignment="1">
      <alignment horizontal="distributed" vertical="center"/>
    </xf>
    <xf numFmtId="0" fontId="0" fillId="0" borderId="58" xfId="0" applyNumberFormat="1" applyFont="1" applyFill="1" applyBorder="1" applyAlignment="1">
      <alignment horizontal="distributed" vertical="center"/>
    </xf>
    <xf numFmtId="0" fontId="0" fillId="0" borderId="124" xfId="0" applyFont="1" applyBorder="1" applyAlignment="1">
      <alignment horizontal="center" vertical="center"/>
    </xf>
    <xf numFmtId="0" fontId="0" fillId="0" borderId="64" xfId="0" applyFont="1" applyBorder="1" applyAlignment="1">
      <alignment horizontal="center" vertical="center"/>
    </xf>
    <xf numFmtId="0" fontId="0" fillId="0" borderId="52"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1" xfId="0" applyNumberFormat="1" applyFont="1" applyFill="1" applyBorder="1" applyAlignment="1">
      <alignment horizontal="distributed" vertical="center"/>
    </xf>
    <xf numFmtId="0" fontId="0" fillId="0" borderId="102" xfId="0" applyNumberFormat="1" applyFont="1" applyFill="1" applyBorder="1" applyAlignment="1">
      <alignment horizontal="distributed" vertical="center"/>
    </xf>
    <xf numFmtId="0" fontId="0" fillId="0" borderId="67" xfId="0" applyNumberFormat="1" applyFont="1" applyFill="1" applyBorder="1" applyAlignment="1">
      <alignment horizontal="distributed" vertical="center"/>
    </xf>
    <xf numFmtId="0" fontId="0" fillId="0" borderId="75" xfId="0" applyNumberFormat="1" applyFont="1" applyFill="1" applyBorder="1" applyAlignment="1">
      <alignment horizontal="distributed" vertical="center"/>
    </xf>
    <xf numFmtId="0" fontId="0" fillId="0" borderId="71" xfId="0" applyNumberFormat="1" applyFont="1" applyFill="1" applyBorder="1" applyAlignment="1">
      <alignment horizontal="distributed" vertical="center" wrapText="1"/>
    </xf>
    <xf numFmtId="0" fontId="0" fillId="0" borderId="58" xfId="0" applyNumberFormat="1" applyFont="1" applyFill="1" applyBorder="1" applyAlignment="1">
      <alignment horizontal="distributed" vertical="center" wrapText="1"/>
    </xf>
    <xf numFmtId="0" fontId="0" fillId="0" borderId="100" xfId="0" applyFont="1" applyFill="1" applyBorder="1" applyAlignment="1">
      <alignment horizontal="center" vertical="center"/>
    </xf>
    <xf numFmtId="0" fontId="0" fillId="0" borderId="132" xfId="0" applyFont="1" applyFill="1" applyBorder="1" applyAlignment="1">
      <alignment horizontal="center" vertical="center"/>
    </xf>
    <xf numFmtId="0" fontId="13" fillId="0" borderId="71" xfId="0" applyNumberFormat="1" applyFont="1" applyFill="1" applyBorder="1" applyAlignment="1">
      <alignment horizontal="distributed" vertical="center" shrinkToFit="1"/>
    </xf>
    <xf numFmtId="0" fontId="13" fillId="0" borderId="58" xfId="0" applyNumberFormat="1" applyFont="1" applyFill="1" applyBorder="1" applyAlignment="1">
      <alignment horizontal="distributed" vertical="center" shrinkToFit="1"/>
    </xf>
    <xf numFmtId="0" fontId="4" fillId="0" borderId="71" xfId="0" applyNumberFormat="1" applyFont="1" applyFill="1" applyBorder="1" applyAlignment="1">
      <alignment horizontal="distributed" vertical="center" shrinkToFit="1"/>
    </xf>
    <xf numFmtId="0" fontId="4" fillId="0" borderId="58" xfId="0" applyNumberFormat="1" applyFont="1" applyFill="1" applyBorder="1" applyAlignment="1">
      <alignment horizontal="distributed" vertical="center" shrinkToFit="1"/>
    </xf>
    <xf numFmtId="0" fontId="0" fillId="0" borderId="71" xfId="0" applyNumberFormat="1" applyFont="1" applyFill="1" applyBorder="1" applyAlignment="1">
      <alignment horizontal="distributed" vertical="center" shrinkToFit="1"/>
    </xf>
    <xf numFmtId="0" fontId="0" fillId="0" borderId="58" xfId="0" applyNumberFormat="1" applyFont="1" applyFill="1" applyBorder="1" applyAlignment="1">
      <alignment horizontal="distributed" vertical="center" shrinkToFit="1"/>
    </xf>
    <xf numFmtId="0" fontId="0" fillId="0" borderId="77"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103" xfId="0" applyFont="1" applyFill="1" applyBorder="1" applyAlignment="1">
      <alignment horizontal="distributed" vertical="center"/>
    </xf>
    <xf numFmtId="0" fontId="0" fillId="0" borderId="105"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92" xfId="0" applyFont="1" applyFill="1" applyBorder="1" applyAlignment="1">
      <alignment horizontal="center" vertical="center" textRotation="255"/>
    </xf>
    <xf numFmtId="0" fontId="0" fillId="0" borderId="56" xfId="0" applyFont="1" applyFill="1" applyBorder="1" applyAlignment="1">
      <alignment horizontal="center" vertical="center" textRotation="255"/>
    </xf>
    <xf numFmtId="0" fontId="15" fillId="0" borderId="71" xfId="0" applyNumberFormat="1" applyFont="1" applyFill="1" applyBorder="1" applyAlignment="1">
      <alignment horizontal="distributed" vertical="center" wrapText="1"/>
    </xf>
    <xf numFmtId="0" fontId="15" fillId="0" borderId="58" xfId="0" applyNumberFormat="1" applyFont="1" applyFill="1" applyBorder="1" applyAlignment="1">
      <alignment horizontal="distributed" vertical="center" wrapText="1"/>
    </xf>
    <xf numFmtId="0" fontId="0" fillId="0" borderId="97"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88" xfId="0" applyFont="1" applyFill="1" applyBorder="1" applyAlignment="1">
      <alignment horizontal="center" vertical="center"/>
    </xf>
    <xf numFmtId="0" fontId="13" fillId="0" borderId="71" xfId="0" applyNumberFormat="1" applyFont="1" applyFill="1" applyBorder="1" applyAlignment="1">
      <alignment horizontal="distributed" vertical="center" wrapText="1"/>
    </xf>
    <xf numFmtId="0" fontId="13" fillId="0" borderId="58" xfId="0" applyNumberFormat="1" applyFont="1" applyFill="1" applyBorder="1" applyAlignment="1">
      <alignment horizontal="distributed" vertical="center" wrapText="1"/>
    </xf>
    <xf numFmtId="0" fontId="0" fillId="0" borderId="71" xfId="0" applyFont="1" applyFill="1" applyBorder="1" applyAlignment="1">
      <alignment horizontal="distributed" vertical="center" wrapText="1" shrinkToFit="1"/>
    </xf>
    <xf numFmtId="0" fontId="0" fillId="0" borderId="58" xfId="0" applyFont="1" applyFill="1" applyBorder="1" applyAlignment="1">
      <alignment horizontal="distributed" vertical="center" wrapText="1" shrinkToFit="1"/>
    </xf>
    <xf numFmtId="178" fontId="0" fillId="0" borderId="71" xfId="0" applyNumberFormat="1" applyFont="1" applyFill="1" applyBorder="1" applyAlignment="1">
      <alignment horizontal="right" vertical="center"/>
    </xf>
    <xf numFmtId="178" fontId="0" fillId="0" borderId="58"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99" xfId="0" applyFont="1" applyFill="1" applyBorder="1" applyAlignment="1">
      <alignment horizontal="center" vertical="center" textRotation="255"/>
    </xf>
    <xf numFmtId="0" fontId="0" fillId="0" borderId="87" xfId="0" applyFont="1" applyFill="1" applyBorder="1" applyAlignment="1">
      <alignment horizontal="center" vertical="center"/>
    </xf>
    <xf numFmtId="0" fontId="15" fillId="0" borderId="73" xfId="0" applyNumberFormat="1" applyFont="1" applyFill="1" applyBorder="1" applyAlignment="1">
      <alignment horizontal="distributed" vertical="center" wrapText="1"/>
    </xf>
    <xf numFmtId="0" fontId="15" fillId="0" borderId="59" xfId="0" applyNumberFormat="1" applyFont="1" applyFill="1" applyBorder="1" applyAlignment="1">
      <alignment horizontal="distributed" vertical="center" wrapText="1"/>
    </xf>
    <xf numFmtId="0" fontId="15" fillId="0" borderId="71" xfId="0" applyFont="1" applyFill="1" applyBorder="1" applyAlignment="1">
      <alignment horizontal="distributed" vertical="center" wrapText="1"/>
    </xf>
    <xf numFmtId="0" fontId="15" fillId="0" borderId="58" xfId="0" applyFont="1" applyFill="1" applyBorder="1" applyAlignment="1">
      <alignment horizontal="distributed" vertical="center" wrapText="1"/>
    </xf>
    <xf numFmtId="0" fontId="0" fillId="0" borderId="36" xfId="0" applyFont="1" applyFill="1" applyBorder="1" applyAlignment="1">
      <alignment horizontal="center"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106" xfId="0" applyFont="1" applyFill="1" applyBorder="1" applyAlignment="1">
      <alignment horizontal="distributed" vertical="center"/>
    </xf>
    <xf numFmtId="0" fontId="0" fillId="0" borderId="119"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106" xfId="0" applyFont="1" applyFill="1" applyBorder="1" applyAlignment="1">
      <alignment horizontal="distributed" vertical="center" wrapText="1"/>
    </xf>
    <xf numFmtId="0" fontId="0" fillId="0" borderId="92"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18" xfId="0" applyFont="1" applyFill="1" applyBorder="1" applyAlignment="1">
      <alignment horizontal="center" vertical="center"/>
    </xf>
    <xf numFmtId="180" fontId="0" fillId="0" borderId="6" xfId="0" applyNumberFormat="1" applyFont="1" applyFill="1" applyBorder="1" applyAlignment="1">
      <alignment horizontal="right"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textRotation="255"/>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4" fillId="0" borderId="5" xfId="0" applyNumberFormat="1" applyFont="1" applyFill="1" applyBorder="1" applyAlignment="1">
      <alignment vertical="center"/>
    </xf>
    <xf numFmtId="182" fontId="4"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0" fontId="0" fillId="0" borderId="109" xfId="0" applyFont="1" applyFill="1" applyBorder="1" applyAlignment="1">
      <alignment horizontal="center" vertical="center" textRotation="255"/>
    </xf>
    <xf numFmtId="0" fontId="0" fillId="0" borderId="110"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10"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179" fontId="0" fillId="0" borderId="0" xfId="0" applyNumberFormat="1" applyFont="1" applyFill="1" applyBorder="1" applyAlignment="1">
      <alignment horizontal="center" vertical="center" shrinkToFit="1"/>
    </xf>
    <xf numFmtId="0" fontId="0" fillId="0" borderId="111"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79" fontId="0" fillId="0" borderId="22" xfId="0" applyNumberFormat="1" applyFont="1" applyFill="1" applyBorder="1" applyAlignment="1">
      <alignment horizontal="right" vertical="center" shrinkToFit="1"/>
    </xf>
    <xf numFmtId="179" fontId="0" fillId="0" borderId="23" xfId="0" applyNumberFormat="1" applyFont="1" applyFill="1" applyBorder="1" applyAlignment="1">
      <alignment horizontal="right" vertical="center" shrinkToFit="1"/>
    </xf>
    <xf numFmtId="179" fontId="0" fillId="0" borderId="22"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179" fontId="8" fillId="0" borderId="0" xfId="0" applyNumberFormat="1" applyFont="1" applyFill="1" applyBorder="1" applyAlignment="1">
      <alignment horizontal="right" vertical="center" indent="1"/>
    </xf>
    <xf numFmtId="179" fontId="8" fillId="0" borderId="7" xfId="0" applyNumberFormat="1" applyFont="1" applyFill="1" applyBorder="1" applyAlignment="1">
      <alignment horizontal="right" vertical="center" indent="1"/>
    </xf>
    <xf numFmtId="179" fontId="19" fillId="0" borderId="6" xfId="0" applyNumberFormat="1" applyFont="1" applyFill="1" applyBorder="1" applyAlignment="1">
      <alignment horizontal="right" vertical="center" indent="1" shrinkToFit="1"/>
    </xf>
    <xf numFmtId="179" fontId="8" fillId="0" borderId="0" xfId="0" applyNumberFormat="1" applyFont="1" applyFill="1" applyBorder="1" applyAlignment="1">
      <alignment horizontal="right" vertical="center" indent="2"/>
    </xf>
    <xf numFmtId="179" fontId="19" fillId="0" borderId="15" xfId="0" applyNumberFormat="1" applyFont="1" applyFill="1" applyBorder="1" applyAlignment="1">
      <alignment horizontal="right" vertical="center" indent="1" shrinkToFit="1"/>
    </xf>
    <xf numFmtId="179" fontId="8" fillId="0" borderId="7" xfId="0" applyNumberFormat="1" applyFont="1" applyFill="1" applyBorder="1" applyAlignment="1">
      <alignment horizontal="right" vertical="center" indent="2"/>
    </xf>
    <xf numFmtId="0" fontId="3" fillId="0" borderId="0" xfId="0" applyFont="1" applyFill="1" applyBorder="1" applyAlignment="1">
      <alignment horizontal="distributed" vertical="center"/>
    </xf>
    <xf numFmtId="179" fontId="8" fillId="0" borderId="5" xfId="0" applyNumberFormat="1" applyFont="1" applyFill="1" applyBorder="1" applyAlignment="1">
      <alignment horizontal="right" indent="1"/>
    </xf>
    <xf numFmtId="0" fontId="0" fillId="0" borderId="112" xfId="0" applyFont="1" applyFill="1" applyBorder="1" applyAlignment="1">
      <alignment horizontal="center" vertical="center"/>
    </xf>
    <xf numFmtId="0" fontId="3" fillId="0" borderId="0" xfId="0" applyFont="1" applyFill="1" applyBorder="1" applyAlignment="1">
      <alignment horizontal="distributed" vertical="center" shrinkToFit="1"/>
    </xf>
    <xf numFmtId="0" fontId="8" fillId="0" borderId="7" xfId="0" applyFont="1" applyBorder="1" applyAlignment="1">
      <alignment vertical="center"/>
    </xf>
    <xf numFmtId="180" fontId="8" fillId="0" borderId="0" xfId="0" applyNumberFormat="1" applyFont="1" applyFill="1" applyBorder="1" applyAlignment="1">
      <alignment horizontal="center" vertical="center"/>
    </xf>
    <xf numFmtId="179" fontId="19" fillId="0" borderId="4" xfId="0" applyNumberFormat="1" applyFont="1" applyFill="1" applyBorder="1" applyAlignment="1">
      <alignment horizontal="right" indent="1" shrinkToFit="1"/>
    </xf>
    <xf numFmtId="179" fontId="8" fillId="0" borderId="5" xfId="0" applyNumberFormat="1" applyFont="1" applyFill="1" applyBorder="1" applyAlignment="1">
      <alignment horizontal="right" indent="2"/>
    </xf>
    <xf numFmtId="0" fontId="4" fillId="0" borderId="112" xfId="0" applyFont="1" applyFill="1" applyBorder="1" applyAlignment="1">
      <alignment horizontal="center" vertical="center"/>
    </xf>
    <xf numFmtId="0" fontId="0" fillId="0" borderId="107" xfId="0" applyFont="1" applyFill="1" applyBorder="1" applyAlignment="1">
      <alignment horizontal="center" vertical="center" wrapText="1"/>
    </xf>
    <xf numFmtId="0" fontId="0" fillId="0" borderId="24" xfId="0" applyFont="1" applyFill="1"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lignment vertical="center"/>
    </xf>
    <xf numFmtId="0" fontId="0" fillId="0" borderId="0" xfId="0" applyFont="1">
      <alignment vertical="center"/>
    </xf>
    <xf numFmtId="179" fontId="8" fillId="0" borderId="6" xfId="0" applyNumberFormat="1" applyFont="1" applyFill="1" applyBorder="1" applyAlignment="1">
      <alignment horizontal="right" vertical="center" indent="1" shrinkToFit="1"/>
    </xf>
    <xf numFmtId="179" fontId="19" fillId="0" borderId="0" xfId="0" applyNumberFormat="1" applyFont="1" applyFill="1" applyBorder="1" applyAlignment="1">
      <alignment horizontal="right" vertical="center" indent="2"/>
    </xf>
    <xf numFmtId="179" fontId="19" fillId="0" borderId="0" xfId="0" applyNumberFormat="1" applyFont="1" applyFill="1" applyBorder="1" applyAlignment="1">
      <alignment horizontal="right" vertical="center" indent="1"/>
    </xf>
    <xf numFmtId="179" fontId="19" fillId="0" borderId="7" xfId="0" applyNumberFormat="1" applyFont="1" applyFill="1" applyBorder="1" applyAlignment="1">
      <alignment horizontal="right" vertical="center" indent="1"/>
    </xf>
    <xf numFmtId="179" fontId="8" fillId="0" borderId="15" xfId="0" applyNumberFormat="1" applyFont="1" applyFill="1" applyBorder="1" applyAlignment="1">
      <alignment horizontal="right" vertical="center" indent="1" shrinkToFit="1"/>
    </xf>
    <xf numFmtId="179" fontId="19" fillId="0" borderId="7" xfId="0" applyNumberFormat="1" applyFont="1" applyFill="1" applyBorder="1" applyAlignment="1">
      <alignment horizontal="right" vertical="center" indent="2"/>
    </xf>
    <xf numFmtId="179" fontId="8" fillId="0" borderId="4" xfId="0" applyNumberFormat="1" applyFont="1" applyFill="1" applyBorder="1" applyAlignment="1">
      <alignment horizontal="right" indent="1" shrinkToFit="1"/>
    </xf>
    <xf numFmtId="179" fontId="19" fillId="0" borderId="5" xfId="0" applyNumberFormat="1" applyFont="1" applyFill="1" applyBorder="1" applyAlignment="1">
      <alignment horizontal="right" indent="1"/>
    </xf>
    <xf numFmtId="179" fontId="19" fillId="0" borderId="5" xfId="0" applyNumberFormat="1" applyFont="1" applyFill="1" applyBorder="1" applyAlignment="1">
      <alignment horizontal="right" indent="2"/>
    </xf>
    <xf numFmtId="0" fontId="0" fillId="0" borderId="46" xfId="0" applyFont="1" applyFill="1" applyBorder="1" applyAlignment="1">
      <alignment horizontal="center" vertical="center"/>
    </xf>
    <xf numFmtId="0" fontId="0" fillId="0" borderId="108" xfId="0" applyFont="1" applyFill="1" applyBorder="1" applyAlignment="1">
      <alignment horizontal="center" vertical="center" wrapText="1"/>
    </xf>
    <xf numFmtId="178" fontId="0" fillId="0" borderId="5"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7"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7" xfId="0" applyFont="1" applyFill="1" applyBorder="1" applyAlignment="1">
      <alignment horizontal="distributed" vertical="center"/>
    </xf>
    <xf numFmtId="0" fontId="0" fillId="0" borderId="110" xfId="0" applyFont="1" applyFill="1" applyBorder="1" applyAlignment="1">
      <alignment horizontal="distributed" vertical="center"/>
    </xf>
    <xf numFmtId="178" fontId="0"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0" fillId="0" borderId="15" xfId="0" applyNumberFormat="1" applyFont="1" applyFill="1" applyBorder="1" applyAlignment="1">
      <alignment horizontal="right" vertical="center"/>
    </xf>
    <xf numFmtId="0" fontId="0" fillId="0" borderId="135" xfId="0" applyFont="1" applyFill="1" applyBorder="1" applyAlignment="1">
      <alignment horizontal="center" vertical="center"/>
    </xf>
    <xf numFmtId="0" fontId="11" fillId="0" borderId="69" xfId="0" applyFont="1" applyFill="1" applyBorder="1" applyAlignment="1">
      <alignment vertical="center"/>
    </xf>
    <xf numFmtId="0" fontId="0" fillId="0" borderId="13"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48" xfId="0" applyFont="1" applyFill="1" applyBorder="1" applyAlignment="1">
      <alignment horizontal="distributed" vertical="center" shrinkToFit="1"/>
    </xf>
    <xf numFmtId="179" fontId="0" fillId="0" borderId="0" xfId="0" applyNumberFormat="1" applyFont="1" applyFill="1" applyBorder="1" applyAlignment="1">
      <alignment horizontal="right"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7" xfId="0" applyFont="1" applyFill="1" applyBorder="1" applyAlignment="1">
      <alignment horizontal="distributed" vertical="center" shrinkToFit="1"/>
    </xf>
    <xf numFmtId="0" fontId="0" fillId="0" borderId="5" xfId="0" applyFont="1" applyFill="1" applyBorder="1" applyAlignment="1">
      <alignment horizontal="distributed" vertical="center" shrinkToFit="1"/>
    </xf>
    <xf numFmtId="0" fontId="0" fillId="0" borderId="26" xfId="0" applyFont="1" applyFill="1" applyBorder="1" applyAlignment="1">
      <alignment horizontal="distributed" vertical="center" shrinkToFit="1"/>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179" fontId="0" fillId="0" borderId="127"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7" xfId="0" applyFont="1" applyFill="1" applyBorder="1" applyAlignment="1">
      <alignment horizontal="center" vertical="center"/>
    </xf>
    <xf numFmtId="176" fontId="0" fillId="0" borderId="5" xfId="0" applyNumberFormat="1" applyFont="1" applyFill="1" applyBorder="1" applyAlignment="1">
      <alignment horizontal="right" vertical="center" shrinkToFit="1"/>
    </xf>
    <xf numFmtId="176" fontId="0" fillId="0" borderId="21" xfId="0" applyNumberFormat="1" applyFont="1" applyFill="1" applyBorder="1" applyAlignment="1">
      <alignment horizontal="right" vertical="center" shrinkToFit="1"/>
    </xf>
    <xf numFmtId="179" fontId="0" fillId="0" borderId="127"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shrinkToFit="1"/>
    </xf>
    <xf numFmtId="179" fontId="0" fillId="0" borderId="121" xfId="0" applyNumberFormat="1" applyFont="1" applyFill="1" applyBorder="1" applyAlignment="1">
      <alignment horizontal="center" vertical="center" shrinkToFit="1"/>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179" fontId="0" fillId="0" borderId="7" xfId="0" applyNumberFormat="1" applyFont="1" applyFill="1" applyBorder="1" applyAlignment="1">
      <alignment horizontal="right" vertical="center"/>
    </xf>
    <xf numFmtId="0" fontId="0" fillId="0" borderId="48" xfId="0" applyFont="1" applyFill="1" applyBorder="1" applyAlignment="1">
      <alignment horizontal="distributed" vertical="center"/>
    </xf>
    <xf numFmtId="0" fontId="4" fillId="0" borderId="0" xfId="0" applyFont="1" applyFill="1" applyBorder="1" applyAlignment="1">
      <alignment horizontal="distributed" vertical="center" shrinkToFit="1"/>
    </xf>
    <xf numFmtId="0" fontId="4" fillId="0" borderId="48" xfId="0" applyFont="1" applyFill="1" applyBorder="1" applyAlignment="1">
      <alignment horizontal="distributed" vertical="center" shrinkToFit="1"/>
    </xf>
    <xf numFmtId="186" fontId="0" fillId="0" borderId="22" xfId="0" applyNumberFormat="1" applyFont="1" applyFill="1" applyBorder="1" applyAlignment="1">
      <alignment horizontal="right" vertical="center" shrinkToFit="1"/>
    </xf>
    <xf numFmtId="186" fontId="0" fillId="0" borderId="127" xfId="0" applyNumberFormat="1" applyFont="1" applyFill="1" applyBorder="1" applyAlignment="1">
      <alignment horizontal="right" vertical="center" shrinkToFit="1"/>
    </xf>
    <xf numFmtId="0" fontId="0" fillId="0" borderId="25"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49" xfId="0" applyFont="1" applyFill="1" applyBorder="1" applyAlignment="1">
      <alignment horizontal="distributed" vertical="center" shrinkToFit="1"/>
    </xf>
    <xf numFmtId="176" fontId="0" fillId="0" borderId="5" xfId="0" applyNumberFormat="1" applyFont="1" applyFill="1" applyBorder="1" applyAlignment="1">
      <alignment horizontal="right" vertical="center"/>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6" xfId="0" applyFont="1" applyFill="1" applyBorder="1" applyAlignment="1">
      <alignment horizontal="distributed" vertical="center"/>
    </xf>
    <xf numFmtId="0" fontId="10" fillId="0" borderId="0" xfId="0" applyFont="1" applyBorder="1" applyAlignment="1">
      <alignment horizontal="center" vertical="center"/>
    </xf>
  </cellXfs>
  <cellStyles count="10">
    <cellStyle name="パーセント" xfId="1" builtinId="5"/>
    <cellStyle name="パーセント 2" xfId="3" xr:uid="{00000000-0005-0000-0000-000001000000}"/>
    <cellStyle name="桁区切り" xfId="2" builtinId="6"/>
    <cellStyle name="桁区切り 2" xfId="4" xr:uid="{00000000-0005-0000-0000-000003000000}"/>
    <cellStyle name="桁区切り 2 2" xfId="5" xr:uid="{00000000-0005-0000-0000-000004000000}"/>
    <cellStyle name="通貨 2" xfId="6" xr:uid="{00000000-0005-0000-0000-000005000000}"/>
    <cellStyle name="通貨 3" xfId="7" xr:uid="{00000000-0005-0000-0000-000006000000}"/>
    <cellStyle name="標準" xfId="0" builtinId="0"/>
    <cellStyle name="標準 2" xfId="8" xr:uid="{00000000-0005-0000-0000-000008000000}"/>
    <cellStyle name="標準 3" xfId="9"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273-4F36-9EC1-106CF2AB3058}"/>
              </c:ext>
            </c:extLst>
          </c:dPt>
          <c:dPt>
            <c:idx val="1"/>
            <c:bubble3D val="0"/>
            <c:spPr>
              <a:pattFill prst="pct6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273-4F36-9EC1-106CF2AB3058}"/>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273-4F36-9EC1-106CF2AB3058}"/>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273-4F36-9EC1-106CF2AB3058}"/>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273-4F36-9EC1-106CF2AB3058}"/>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8273-4F36-9EC1-106CF2AB3058}"/>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8273-4F36-9EC1-106CF2AB3058}"/>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8273-4F36-9EC1-106CF2AB3058}"/>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8273-4F36-9EC1-106CF2AB3058}"/>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8273-4F36-9EC1-106CF2AB3058}"/>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8273-4F36-9EC1-106CF2AB3058}"/>
              </c:ext>
            </c:extLst>
          </c:dPt>
          <c:dLbls>
            <c:dLbl>
              <c:idx val="0"/>
              <c:layout>
                <c:manualLayout>
                  <c:x val="-1.3536192745371739E-2"/>
                  <c:y val="-8.1338657535559612E-3"/>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427307705806658"/>
                    </c:manualLayout>
                  </c15:layout>
                </c:ext>
                <c:ext xmlns:c16="http://schemas.microsoft.com/office/drawing/2014/chart" uri="{C3380CC4-5D6E-409C-BE32-E72D297353CC}">
                  <c16:uniqueId val="{00000001-8273-4F36-9EC1-106CF2AB3058}"/>
                </c:ext>
              </c:extLst>
            </c:dLbl>
            <c:dLbl>
              <c:idx val="1"/>
              <c:layout>
                <c:manualLayout>
                  <c:x val="1.9233155440517184E-2"/>
                  <c:y val="-6.7867256676014997E-3"/>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273-4F36-9EC1-106CF2AB3058}"/>
                </c:ext>
              </c:extLst>
            </c:dLbl>
            <c:dLbl>
              <c:idx val="2"/>
              <c:layout>
                <c:manualLayout>
                  <c:x val="-5.0512493026269999E-2"/>
                  <c:y val="0.30459316196793951"/>
                </c:manualLayout>
              </c:layout>
              <c:showLegendKey val="0"/>
              <c:showVal val="0"/>
              <c:showCatName val="1"/>
              <c:showSerName val="0"/>
              <c:showPercent val="1"/>
              <c:showBubbleSize val="0"/>
              <c:extLst>
                <c:ext xmlns:c15="http://schemas.microsoft.com/office/drawing/2012/chart" uri="{CE6537A1-D6FC-4f65-9D91-7224C49458BB}">
                  <c15:layout>
                    <c:manualLayout>
                      <c:w val="0.16115711539726507"/>
                      <c:h val="0.10564034274445086"/>
                    </c:manualLayout>
                  </c15:layout>
                </c:ext>
                <c:ext xmlns:c16="http://schemas.microsoft.com/office/drawing/2014/chart" uri="{C3380CC4-5D6E-409C-BE32-E72D297353CC}">
                  <c16:uniqueId val="{00000005-8273-4F36-9EC1-106CF2AB3058}"/>
                </c:ext>
              </c:extLst>
            </c:dLbl>
            <c:dLbl>
              <c:idx val="3"/>
              <c:layout>
                <c:manualLayout>
                  <c:x val="-0.2168120491437843"/>
                  <c:y val="0.167118277680185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273-4F36-9EC1-106CF2AB3058}"/>
                </c:ext>
              </c:extLst>
            </c:dLbl>
            <c:dLbl>
              <c:idx val="4"/>
              <c:layout>
                <c:manualLayout>
                  <c:x val="-0.20296237630532082"/>
                  <c:y val="4.9409886732458039E-2"/>
                </c:manualLayout>
              </c:layout>
              <c:tx>
                <c:rich>
                  <a:bodyPr/>
                  <a:lstStyle/>
                  <a:p>
                    <a:fld id="{49077685-36C2-47E9-B276-BBD90D6868D5}" type="CATEGORYNAME">
                      <a:rPr lang="ja-JP" altLang="en-US" sz="700"/>
                      <a:pPr/>
                      <a:t>[分類名]</a:t>
                    </a:fld>
                    <a:r>
                      <a:rPr lang="ja-JP" altLang="en-US" sz="700" baseline="0"/>
                      <a:t>
</a:t>
                    </a:r>
                    <a:fld id="{410D1E0D-574F-45B2-B238-89845F67DD2B}"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9983232039608967"/>
                      <c:h val="0.13325407783237928"/>
                    </c:manualLayout>
                  </c15:layout>
                  <c15:dlblFieldTable/>
                  <c15:showDataLabelsRange val="0"/>
                </c:ext>
                <c:ext xmlns:c16="http://schemas.microsoft.com/office/drawing/2014/chart" uri="{C3380CC4-5D6E-409C-BE32-E72D297353CC}">
                  <c16:uniqueId val="{00000009-8273-4F36-9EC1-106CF2AB3058}"/>
                </c:ext>
              </c:extLst>
            </c:dLbl>
            <c:dLbl>
              <c:idx val="5"/>
              <c:layout>
                <c:manualLayout>
                  <c:x val="-0.20861989577775666"/>
                  <c:y val="-4.5807882446041726E-2"/>
                </c:manualLayout>
              </c:layout>
              <c:tx>
                <c:rich>
                  <a:bodyPr/>
                  <a:lstStyle/>
                  <a:p>
                    <a:fld id="{BC8096B9-5143-4BE6-A7AA-CB57A2ECB093}" type="CATEGORYNAME">
                      <a:rPr lang="ja-JP" altLang="en-US" sz="700"/>
                      <a:pPr/>
                      <a:t>[分類名]</a:t>
                    </a:fld>
                    <a:r>
                      <a:rPr lang="ja-JP" altLang="en-US" sz="700" baseline="0"/>
                      <a:t>
</a:t>
                    </a:r>
                    <a:fld id="{BC8C5A2B-FE03-4C0D-AB69-BB0AAF469185}"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273-4F36-9EC1-106CF2AB3058}"/>
                </c:ext>
              </c:extLst>
            </c:dLbl>
            <c:dLbl>
              <c:idx val="6"/>
              <c:layout>
                <c:manualLayout>
                  <c:x val="-0.21227394760627477"/>
                  <c:y val="-0.1736512449425928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273-4F36-9EC1-106CF2AB3058}"/>
                </c:ext>
              </c:extLst>
            </c:dLbl>
            <c:dLbl>
              <c:idx val="7"/>
              <c:layout>
                <c:manualLayout>
                  <c:x val="-4.2873213324270527E-2"/>
                  <c:y val="-4.0797933511347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273-4F36-9EC1-106CF2AB3058}"/>
                </c:ext>
              </c:extLst>
            </c:dLbl>
            <c:dLbl>
              <c:idx val="8"/>
              <c:layout>
                <c:manualLayout>
                  <c:x val="-0.30961520579622659"/>
                  <c:y val="-0.2313498026057742"/>
                </c:manualLayout>
              </c:layout>
              <c:showLegendKey val="0"/>
              <c:showVal val="0"/>
              <c:showCatName val="1"/>
              <c:showSerName val="0"/>
              <c:showPercent val="1"/>
              <c:showBubbleSize val="0"/>
              <c:extLst>
                <c:ext xmlns:c15="http://schemas.microsoft.com/office/drawing/2012/chart" uri="{CE6537A1-D6FC-4f65-9D91-7224C49458BB}">
                  <c15:layout>
                    <c:manualLayout>
                      <c:w val="0.17682576412357681"/>
                      <c:h val="0.14386319440122891"/>
                    </c:manualLayout>
                  </c15:layout>
                </c:ext>
                <c:ext xmlns:c16="http://schemas.microsoft.com/office/drawing/2014/chart" uri="{C3380CC4-5D6E-409C-BE32-E72D297353CC}">
                  <c16:uniqueId val="{00000011-8273-4F36-9EC1-106CF2AB3058}"/>
                </c:ext>
              </c:extLst>
            </c:dLbl>
            <c:dLbl>
              <c:idx val="9"/>
              <c:layout>
                <c:manualLayout>
                  <c:x val="-0.10635273309312031"/>
                  <c:y val="-0.24251780419953411"/>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0043466866217507"/>
                    </c:manualLayout>
                  </c15:layout>
                </c:ext>
                <c:ext xmlns:c16="http://schemas.microsoft.com/office/drawing/2014/chart" uri="{C3380CC4-5D6E-409C-BE32-E72D297353CC}">
                  <c16:uniqueId val="{00000013-8273-4F36-9EC1-106CF2AB3058}"/>
                </c:ext>
              </c:extLst>
            </c:dLbl>
            <c:dLbl>
              <c:idx val="10"/>
              <c:layout>
                <c:manualLayout>
                  <c:x val="4.6623496536888215E-2"/>
                  <c:y val="-0.22609508091979544"/>
                </c:manualLayout>
              </c:layout>
              <c:showLegendKey val="0"/>
              <c:showVal val="0"/>
              <c:showCatName val="1"/>
              <c:showSerName val="0"/>
              <c:showPercent val="1"/>
              <c:showBubbleSize val="0"/>
              <c:extLst>
                <c:ext xmlns:c15="http://schemas.microsoft.com/office/drawing/2012/chart" uri="{CE6537A1-D6FC-4f65-9D91-7224C49458BB}">
                  <c15:layout>
                    <c:manualLayout>
                      <c:w val="0.22062019299874047"/>
                      <c:h val="0.10043466866217507"/>
                    </c:manualLayout>
                  </c15:layout>
                </c:ext>
                <c:ext xmlns:c16="http://schemas.microsoft.com/office/drawing/2014/chart" uri="{C3380CC4-5D6E-409C-BE32-E72D297353CC}">
                  <c16:uniqueId val="{00000015-8273-4F36-9EC1-106CF2AB3058}"/>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グラフ!$H$155:$H$165</c:f>
              <c:strCache>
                <c:ptCount val="11"/>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8">
                  <c:v>金属製品製造業</c:v>
                </c:pt>
                <c:pt idx="9">
                  <c:v>機械器具製造</c:v>
                </c:pt>
                <c:pt idx="10">
                  <c:v>その他の製造</c:v>
                </c:pt>
              </c:strCache>
            </c:strRef>
          </c:cat>
          <c:val>
            <c:numRef>
              <c:f>グラフ!$I$155:$I$165</c:f>
              <c:numCache>
                <c:formatCode>#,##0_);[Red]\(#,##0\)</c:formatCode>
                <c:ptCount val="11"/>
                <c:pt idx="0">
                  <c:v>1416</c:v>
                </c:pt>
                <c:pt idx="1">
                  <c:v>366</c:v>
                </c:pt>
                <c:pt idx="2">
                  <c:v>18</c:v>
                </c:pt>
                <c:pt idx="3">
                  <c:v>25</c:v>
                </c:pt>
                <c:pt idx="4">
                  <c:v>114</c:v>
                </c:pt>
                <c:pt idx="5">
                  <c:v>4</c:v>
                </c:pt>
                <c:pt idx="6">
                  <c:v>119</c:v>
                </c:pt>
                <c:pt idx="7">
                  <c:v>151</c:v>
                </c:pt>
                <c:pt idx="8">
                  <c:v>35</c:v>
                </c:pt>
                <c:pt idx="9">
                  <c:v>94</c:v>
                </c:pt>
                <c:pt idx="10">
                  <c:v>94</c:v>
                </c:pt>
              </c:numCache>
            </c:numRef>
          </c:val>
          <c:extLst>
            <c:ext xmlns:c16="http://schemas.microsoft.com/office/drawing/2014/chart" uri="{C3380CC4-5D6E-409C-BE32-E72D297353CC}">
              <c16:uniqueId val="{00000016-8273-4F36-9EC1-106CF2AB3058}"/>
            </c:ext>
          </c:extLst>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4-4FDC-BC92-8CB58E3F9E44}"/>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4-4FDC-BC92-8CB58E3F9E44}"/>
                </c:ext>
              </c:extLst>
            </c:dLbl>
            <c:dLbl>
              <c:idx val="10"/>
              <c:layout>
                <c:manualLayout>
                  <c:x val="-3.92541707556442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B-4E17-B01F-397D2CEC201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17339</c:v>
                </c:pt>
                <c:pt idx="1">
                  <c:v>3661</c:v>
                </c:pt>
                <c:pt idx="2">
                  <c:v>3085</c:v>
                </c:pt>
                <c:pt idx="3">
                  <c:v>5206</c:v>
                </c:pt>
                <c:pt idx="4">
                  <c:v>2874</c:v>
                </c:pt>
                <c:pt idx="5">
                  <c:v>2398</c:v>
                </c:pt>
                <c:pt idx="6">
                  <c:v>5275</c:v>
                </c:pt>
                <c:pt idx="7">
                  <c:v>2043</c:v>
                </c:pt>
                <c:pt idx="8">
                  <c:v>4368</c:v>
                </c:pt>
                <c:pt idx="9">
                  <c:v>2918</c:v>
                </c:pt>
                <c:pt idx="10">
                  <c:v>1366</c:v>
                </c:pt>
              </c:numCache>
            </c:numRef>
          </c:val>
          <c:extLst>
            <c:ext xmlns:c16="http://schemas.microsoft.com/office/drawing/2014/chart" uri="{C3380CC4-5D6E-409C-BE32-E72D297353CC}">
              <c16:uniqueId val="{00000002-F254-4FDC-BC92-8CB58E3F9E44}"/>
            </c:ext>
          </c:extLst>
        </c:ser>
        <c:dLbls>
          <c:showLegendKey val="0"/>
          <c:showVal val="0"/>
          <c:showCatName val="0"/>
          <c:showSerName val="0"/>
          <c:showPercent val="0"/>
          <c:showBubbleSize val="0"/>
        </c:dLbls>
        <c:gapWidth val="30"/>
        <c:axId val="186670440"/>
        <c:axId val="186669656"/>
      </c:barChart>
      <c:catAx>
        <c:axId val="18667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6669656"/>
        <c:crossesAt val="0"/>
        <c:auto val="1"/>
        <c:lblAlgn val="ctr"/>
        <c:lblOffset val="100"/>
        <c:tickLblSkip val="1"/>
        <c:tickMarkSkip val="1"/>
        <c:noMultiLvlLbl val="0"/>
      </c:catAx>
      <c:valAx>
        <c:axId val="186669656"/>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70440"/>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pct25">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933-86E8-DC252D804E63}"/>
                </c:ext>
              </c:extLst>
            </c:dLbl>
            <c:dLbl>
              <c:idx val="1"/>
              <c:layout>
                <c:manualLayout>
                  <c:x val="0"/>
                  <c:y val="0.35972589875944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F-46DF-9728-706628F09135}"/>
                </c:ext>
              </c:extLst>
            </c:dLbl>
            <c:dLbl>
              <c:idx val="2"/>
              <c:layout>
                <c:manualLayout>
                  <c:x val="4.2238648363252373E-3"/>
                  <c:y val="0.309192387002155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F-46DF-9728-706628F09135}"/>
                </c:ext>
              </c:extLst>
            </c:dLbl>
            <c:dLbl>
              <c:idx val="3"/>
              <c:layout>
                <c:manualLayout>
                  <c:x val="7.9671805276796447E-6"/>
                  <c:y val="0.3560600397437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F-46DF-9728-706628F09135}"/>
                </c:ext>
              </c:extLst>
            </c:dLbl>
            <c:dLbl>
              <c:idx val="4"/>
              <c:layout>
                <c:manualLayout>
                  <c:x val="0"/>
                  <c:y val="0.35354642402595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F-46DF-9728-706628F09135}"/>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extLst>
            <c:ext xmlns:c16="http://schemas.microsoft.com/office/drawing/2014/chart" uri="{C3380CC4-5D6E-409C-BE32-E72D297353CC}">
              <c16:uniqueId val="{00000001-45CD-4933-86E8-DC252D804E63}"/>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7.9673006204017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933-86E8-DC252D804E63}"/>
                </c:ext>
              </c:extLst>
            </c:dLbl>
            <c:dLbl>
              <c:idx val="1"/>
              <c:layout>
                <c:manualLayout>
                  <c:x val="-8.579733763480199E-2"/>
                  <c:y val="-5.7300268379642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F-46DF-9728-706628F09135}"/>
                </c:ext>
              </c:extLst>
            </c:dLbl>
            <c:dLbl>
              <c:idx val="2"/>
              <c:layout>
                <c:manualLayout>
                  <c:x val="-7.7349607962151512E-2"/>
                  <c:y val="2.455725787698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F-46DF-9728-706628F09135}"/>
                </c:ext>
              </c:extLst>
            </c:dLbl>
            <c:dLbl>
              <c:idx val="3"/>
              <c:layout>
                <c:manualLayout>
                  <c:x val="-7.7349607962151581E-2"/>
                  <c:y val="-4.7855169196184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933-86E8-DC252D804E63}"/>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933-86E8-DC252D804E6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extLst>
            <c:ext xmlns:c16="http://schemas.microsoft.com/office/drawing/2014/chart" uri="{C3380CC4-5D6E-409C-BE32-E72D297353CC}">
              <c16:uniqueId val="{00000005-45CD-4933-86E8-DC252D804E63}"/>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EC2-4557-92F5-47C3F7955012}"/>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EC2-4557-92F5-47C3F7955012}"/>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EC2-4557-92F5-47C3F7955012}"/>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EC2-4557-92F5-47C3F7955012}"/>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EC2-4557-92F5-47C3F7955012}"/>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EC2-4557-92F5-47C3F7955012}"/>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2EC2-4557-92F5-47C3F7955012}"/>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2EC2-4557-92F5-47C3F7955012}"/>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2EC2-4557-92F5-47C3F7955012}"/>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2EC2-4557-92F5-47C3F7955012}"/>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2EC2-4557-92F5-47C3F7955012}"/>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2EC2-4557-92F5-47C3F7955012}"/>
              </c:ext>
            </c:extLst>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EC2-4557-92F5-47C3F7955012}"/>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9-2EC2-4557-92F5-47C3F7955012}"/>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2-4557-92F5-47C3F7955012}"/>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2-4557-92F5-47C3F7955012}"/>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 xmlns:c16="http://schemas.microsoft.com/office/drawing/2014/chart" uri="{C3380CC4-5D6E-409C-BE32-E72D297353CC}">
                  <c16:uniqueId val="{0000001A-2EC2-4557-92F5-47C3F7955012}"/>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EC2-4557-92F5-47C3F7955012}"/>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2EC2-4557-92F5-47C3F7955012}"/>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C2-4557-92F5-47C3F7955012}"/>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C2-4557-92F5-47C3F7955012}"/>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2EC2-4557-92F5-47C3F7955012}"/>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5.5%</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F-2EC2-4557-92F5-47C3F7955012}"/>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13.3%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2EC2-4557-92F5-47C3F7955012}"/>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8.0%</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3-2EC2-4557-92F5-47C3F7955012}"/>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 xmlns:c16="http://schemas.microsoft.com/office/drawing/2014/chart" uri="{C3380CC4-5D6E-409C-BE32-E72D297353CC}">
                  <c16:uniqueId val="{00000015-2EC2-4557-92F5-47C3F7955012}"/>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EC2-4557-92F5-47C3F7955012}"/>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 xmlns:c16="http://schemas.microsoft.com/office/drawing/2014/chart" uri="{C3380CC4-5D6E-409C-BE32-E72D297353CC}">
                  <c16:uniqueId val="{0000001B-2EC2-4557-92F5-47C3F7955012}"/>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C-2EC2-4557-92F5-47C3F7955012}"/>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1</c:v>
                </c:pt>
                <c:pt idx="1">
                  <c:v>2</c:v>
                </c:pt>
                <c:pt idx="2">
                  <c:v>415</c:v>
                </c:pt>
                <c:pt idx="3">
                  <c:v>156</c:v>
                </c:pt>
                <c:pt idx="4">
                  <c:v>4</c:v>
                </c:pt>
                <c:pt idx="5">
                  <c:v>92</c:v>
                </c:pt>
                <c:pt idx="6">
                  <c:v>122</c:v>
                </c:pt>
                <c:pt idx="7">
                  <c:v>1228</c:v>
                </c:pt>
                <c:pt idx="8">
                  <c:v>85</c:v>
                </c:pt>
                <c:pt idx="9">
                  <c:v>624</c:v>
                </c:pt>
                <c:pt idx="10">
                  <c:v>286</c:v>
                </c:pt>
                <c:pt idx="11">
                  <c:v>690</c:v>
                </c:pt>
                <c:pt idx="12">
                  <c:v>414</c:v>
                </c:pt>
                <c:pt idx="13">
                  <c:v>241</c:v>
                </c:pt>
                <c:pt idx="14">
                  <c:v>467</c:v>
                </c:pt>
                <c:pt idx="15">
                  <c:v>21</c:v>
                </c:pt>
                <c:pt idx="16">
                  <c:v>358</c:v>
                </c:pt>
              </c:numCache>
            </c:numRef>
          </c:val>
          <c:extLst>
            <c:ext xmlns:c16="http://schemas.microsoft.com/office/drawing/2014/chart" uri="{C3380CC4-5D6E-409C-BE32-E72D297353CC}">
              <c16:uniqueId val="{0000001D-2EC2-4557-92F5-47C3F7955012}"/>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DF7-440A-A1BF-ABE82783E910}"/>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DF7-440A-A1BF-ABE82783E910}"/>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DF7-440A-A1BF-ABE82783E910}"/>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DF7-440A-A1BF-ABE82783E910}"/>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DF7-440A-A1BF-ABE82783E910}"/>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7DF7-440A-A1BF-ABE82783E910}"/>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7DF7-440A-A1BF-ABE82783E910}"/>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7DF7-440A-A1BF-ABE82783E910}"/>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7DF7-440A-A1BF-ABE82783E910}"/>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7DF7-440A-A1BF-ABE82783E910}"/>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7DF7-440A-A1BF-ABE82783E910}"/>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7DF7-440A-A1BF-ABE82783E910}"/>
              </c:ext>
            </c:extLst>
          </c:dPt>
          <c:dPt>
            <c:idx val="16"/>
            <c:bubble3D val="0"/>
            <c:spPr>
              <a:solidFill>
                <a:schemeClr val="bg1">
                  <a:lumMod val="85000"/>
                </a:schemeClr>
              </a:solidFill>
              <a:ln w="12700">
                <a:solidFill>
                  <a:srgbClr val="000000"/>
                </a:solidFill>
                <a:prstDash val="solid"/>
              </a:ln>
            </c:spPr>
            <c:extLst>
              <c:ext xmlns:c16="http://schemas.microsoft.com/office/drawing/2014/chart" uri="{C3380CC4-5D6E-409C-BE32-E72D297353CC}">
                <c16:uniqueId val="{00000019-7DF7-440A-A1BF-ABE82783E910}"/>
              </c:ext>
            </c:extLst>
          </c:dPt>
          <c:dLbls>
            <c:dLbl>
              <c:idx val="0"/>
              <c:layout>
                <c:manualLayout>
                  <c:x val="-4.017840632558415E-2"/>
                  <c:y val="-0.212409012217105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7DF7-440A-A1BF-ABE82783E910}"/>
                </c:ext>
              </c:extLst>
            </c:dLbl>
            <c:dLbl>
              <c:idx val="1"/>
              <c:layout>
                <c:manualLayout>
                  <c:x val="0.12837285590656597"/>
                  <c:y val="-0.19816475509436124"/>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B-7DF7-440A-A1BF-ABE82783E910}"/>
                </c:ext>
              </c:extLst>
            </c:dLbl>
            <c:dLbl>
              <c:idx val="2"/>
              <c:layout>
                <c:manualLayout>
                  <c:x val="1.2216432317285074E-2"/>
                  <c:y val="-4.1050509728664135E-2"/>
                </c:manualLayout>
              </c:layout>
              <c:tx>
                <c:rich>
                  <a:bodyPr/>
                  <a:lstStyle/>
                  <a:p>
                    <a:fld id="{CADFE625-F2F8-4133-B6F5-7AE8F46B9CF9}" type="CATEGORYNAME">
                      <a:rPr lang="ja-JP" altLang="en-US" sz="700"/>
                      <a:pPr/>
                      <a:t>[分類名]</a:t>
                    </a:fld>
                    <a:r>
                      <a:rPr lang="ja-JP" altLang="en-US" baseline="0"/>
                      <a:t>
</a:t>
                    </a:r>
                    <a:fld id="{63B636D5-894F-4C83-85DE-B7F8448D66A8}"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DF7-440A-A1BF-ABE82783E910}"/>
                </c:ext>
              </c:extLst>
            </c:dLbl>
            <c:dLbl>
              <c:idx val="3"/>
              <c:layout>
                <c:manualLayout>
                  <c:x val="0.10651975955618895"/>
                  <c:y val="-0.12325578491848332"/>
                </c:manualLayout>
              </c:layout>
              <c:tx>
                <c:rich>
                  <a:bodyPr/>
                  <a:lstStyle/>
                  <a:p>
                    <a:fld id="{46FD6F97-F39A-4064-A081-3C0F887E6EA3}" type="CATEGORYNAME">
                      <a:rPr lang="ja-JP" altLang="en-US" sz="600"/>
                      <a:pPr/>
                      <a:t>[分類名]</a:t>
                    </a:fld>
                    <a:r>
                      <a:rPr lang="ja-JP" altLang="en-US" sz="700" baseline="0"/>
                      <a:t>
</a:t>
                    </a:r>
                    <a:fld id="{D1DDB445-B2C6-4299-810E-7AA1CEDBD87C}" type="PERCENTAGE">
                      <a:rPr lang="en-US" altLang="ja-JP"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2522638160868887"/>
                      <c:h val="0.10472248621848171"/>
                    </c:manualLayout>
                  </c15:layout>
                  <c15:dlblFieldTable/>
                  <c15:showDataLabelsRange val="0"/>
                </c:ext>
                <c:ext xmlns:c16="http://schemas.microsoft.com/office/drawing/2014/chart" uri="{C3380CC4-5D6E-409C-BE32-E72D297353CC}">
                  <c16:uniqueId val="{00000003-7DF7-440A-A1BF-ABE82783E910}"/>
                </c:ext>
              </c:extLst>
            </c:dLbl>
            <c:dLbl>
              <c:idx val="4"/>
              <c:layout>
                <c:manualLayout>
                  <c:x val="0.22754055942915352"/>
                  <c:y val="-0.1341631528350051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1.9%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C-7DF7-440A-A1BF-ABE82783E910}"/>
                </c:ext>
              </c:extLst>
            </c:dLbl>
            <c:dLbl>
              <c:idx val="5"/>
              <c:layout>
                <c:manualLayout>
                  <c:x val="0.21595259072882478"/>
                  <c:y val="-3.2683430539107955E-3"/>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2.8%</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7DF7-440A-A1BF-ABE82783E910}"/>
                </c:ext>
              </c:extLst>
            </c:dLbl>
            <c:dLbl>
              <c:idx val="6"/>
              <c:layout>
                <c:manualLayout>
                  <c:x val="0.19276680563202053"/>
                  <c:y val="0.13194416319242169"/>
                </c:manualLayout>
              </c:layout>
              <c:tx>
                <c:rich>
                  <a:bodyPr/>
                  <a:lstStyle/>
                  <a:p>
                    <a:r>
                      <a:rPr lang="ja-JP" altLang="en-US" sz="700"/>
                      <a:t>運輸業・</a:t>
                    </a:r>
                  </a:p>
                  <a:p>
                    <a:r>
                      <a:rPr lang="ja-JP" altLang="en-US" sz="700"/>
                      <a:t>郵便業
</a:t>
                    </a:r>
                    <a:r>
                      <a:rPr lang="en-US" altLang="ja-JP" sz="700"/>
                      <a:t>5.9%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7DF7-440A-A1BF-ABE82783E910}"/>
                </c:ext>
              </c:extLst>
            </c:dLbl>
            <c:dLbl>
              <c:idx val="7"/>
              <c:layout>
                <c:manualLayout>
                  <c:x val="-4.9118769678081889E-2"/>
                  <c:y val="2.1830875046856938E-2"/>
                </c:manualLayout>
              </c:layout>
              <c:tx>
                <c:rich>
                  <a:bodyPr/>
                  <a:lstStyle/>
                  <a:p>
                    <a:r>
                      <a:rPr lang="ja-JP" altLang="en-US"/>
                      <a:t>卸売業・</a:t>
                    </a:r>
                  </a:p>
                  <a:p>
                    <a:r>
                      <a:rPr lang="ja-JP" altLang="en-US"/>
                      <a:t>小売業
</a:t>
                    </a:r>
                    <a:r>
                      <a:rPr lang="en-US" altLang="ja-JP"/>
                      <a:t>27.8%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7DF7-440A-A1BF-ABE82783E910}"/>
                </c:ext>
              </c:extLst>
            </c:dLbl>
            <c:dLbl>
              <c:idx val="8"/>
              <c:layout>
                <c:manualLayout>
                  <c:x val="0.14151540591383932"/>
                  <c:y val="0.24195282769612991"/>
                </c:manualLayout>
              </c:layout>
              <c:tx>
                <c:rich>
                  <a:bodyPr/>
                  <a:lstStyle/>
                  <a:p>
                    <a:r>
                      <a:rPr lang="ja-JP" altLang="en-US">
                        <a:latin typeface="+mn-ea"/>
                        <a:ea typeface="+mn-ea"/>
                      </a:rPr>
                      <a:t>金</a:t>
                    </a:r>
                    <a:r>
                      <a:rPr lang="ja-JP" altLang="en-US"/>
                      <a:t>融・</a:t>
                    </a:r>
                  </a:p>
                  <a:p>
                    <a:r>
                      <a:rPr lang="ja-JP" altLang="en-US"/>
                      <a:t>保険業
</a:t>
                    </a:r>
                    <a:r>
                      <a:rPr lang="en-US" altLang="ja-JP"/>
                      <a:t>1.8%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7DF7-440A-A1BF-ABE82783E910}"/>
                </c:ext>
              </c:extLst>
            </c:dLbl>
            <c:dLbl>
              <c:idx val="9"/>
              <c:layout>
                <c:manualLayout>
                  <c:x val="-6.1669267809196947E-4"/>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2.9%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7DF7-440A-A1BF-ABE82783E910}"/>
                </c:ext>
              </c:extLst>
            </c:dLbl>
            <c:dLbl>
              <c:idx val="10"/>
              <c:layout>
                <c:manualLayout>
                  <c:x val="-0.16426060982615495"/>
                  <c:y val="0.254170241305851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F7-440A-A1BF-ABE82783E910}"/>
                </c:ext>
              </c:extLst>
            </c:dLbl>
            <c:dLbl>
              <c:idx val="11"/>
              <c:layout>
                <c:manualLayout>
                  <c:x val="-0.28667302775456061"/>
                  <c:y val="0.1668198141659794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7DF7-440A-A1BF-ABE82783E910}"/>
                </c:ext>
              </c:extLst>
            </c:dLbl>
            <c:dLbl>
              <c:idx val="12"/>
              <c:layout>
                <c:manualLayout>
                  <c:x val="-0.24699974851512976"/>
                  <c:y val="7.133768592486199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3.1%</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3-7DF7-440A-A1BF-ABE82783E910}"/>
                </c:ext>
              </c:extLst>
            </c:dLbl>
            <c:dLbl>
              <c:idx val="13"/>
              <c:layout>
                <c:manualLayout>
                  <c:x val="-0.24001210579130208"/>
                  <c:y val="-5.8616794778860962E-2"/>
                </c:manualLayout>
              </c:layout>
              <c:tx>
                <c:rich>
                  <a:bodyPr/>
                  <a:lstStyle/>
                  <a:p>
                    <a:r>
                      <a:rPr lang="ja-JP" altLang="en-US"/>
                      <a:t>教育・</a:t>
                    </a:r>
                  </a:p>
                  <a:p>
                    <a:r>
                      <a:rPr lang="ja-JP" altLang="en-US"/>
                      <a:t>学習支援業
</a:t>
                    </a:r>
                    <a:r>
                      <a:rPr lang="en-US" altLang="ja-JP"/>
                      <a:t>2.2%</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7DF7-440A-A1BF-ABE82783E910}"/>
                </c:ext>
              </c:extLst>
            </c:dLbl>
            <c:dLbl>
              <c:idx val="14"/>
              <c:layout>
                <c:manualLayout>
                  <c:x val="-5.8491805784645122E-3"/>
                  <c:y val="5.569046632181719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851868014822815"/>
                      <c:h val="0.10246306753619958"/>
                    </c:manualLayout>
                  </c15:layout>
                </c:ext>
                <c:ext xmlns:c16="http://schemas.microsoft.com/office/drawing/2014/chart" uri="{C3380CC4-5D6E-409C-BE32-E72D297353CC}">
                  <c16:uniqueId val="{00000017-7DF7-440A-A1BF-ABE82783E910}"/>
                </c:ext>
              </c:extLst>
            </c:dLbl>
            <c:dLbl>
              <c:idx val="15"/>
              <c:layout>
                <c:manualLayout>
                  <c:x val="-0.25393068386625933"/>
                  <c:y val="-0.11804962348502535"/>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7DF7-440A-A1BF-ABE82783E910}"/>
                </c:ext>
              </c:extLst>
            </c:dLbl>
            <c:dLbl>
              <c:idx val="16"/>
              <c:layout>
                <c:manualLayout>
                  <c:x val="-0.14238943911477325"/>
                  <c:y val="-0.20025749719623059"/>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12.6%</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9-7DF7-440A-A1BF-ABE82783E910}"/>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c:v>
                </c:pt>
                <c:pt idx="1">
                  <c:v>2</c:v>
                </c:pt>
                <c:pt idx="2">
                  <c:v>4202</c:v>
                </c:pt>
                <c:pt idx="3">
                  <c:v>2840</c:v>
                </c:pt>
                <c:pt idx="4">
                  <c:v>1072</c:v>
                </c:pt>
                <c:pt idx="5">
                  <c:v>1545</c:v>
                </c:pt>
                <c:pt idx="6">
                  <c:v>3273</c:v>
                </c:pt>
                <c:pt idx="7">
                  <c:v>15407</c:v>
                </c:pt>
                <c:pt idx="8">
                  <c:v>1009</c:v>
                </c:pt>
                <c:pt idx="9">
                  <c:v>1602</c:v>
                </c:pt>
                <c:pt idx="10">
                  <c:v>2175</c:v>
                </c:pt>
                <c:pt idx="11">
                  <c:v>3866</c:v>
                </c:pt>
                <c:pt idx="12">
                  <c:v>1698</c:v>
                </c:pt>
                <c:pt idx="13">
                  <c:v>1226</c:v>
                </c:pt>
                <c:pt idx="14">
                  <c:v>8074</c:v>
                </c:pt>
                <c:pt idx="15">
                  <c:v>367</c:v>
                </c:pt>
                <c:pt idx="16">
                  <c:v>6986</c:v>
                </c:pt>
              </c:numCache>
            </c:numRef>
          </c:val>
          <c:extLst>
            <c:ext xmlns:c16="http://schemas.microsoft.com/office/drawing/2014/chart" uri="{C3380CC4-5D6E-409C-BE32-E72D297353CC}">
              <c16:uniqueId val="{0000001E-7DF7-440A-A1BF-ABE82783E910}"/>
            </c:ext>
          </c:extLst>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1-0319-4326-9DF9-9261379161FC}"/>
              </c:ext>
            </c:extLst>
          </c:dPt>
          <c:dPt>
            <c:idx val="1"/>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319-4326-9DF9-9261379161FC}"/>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319-4326-9DF9-9261379161FC}"/>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319-4326-9DF9-9261379161FC}"/>
              </c:ext>
            </c:extLst>
          </c:dPt>
          <c:dPt>
            <c:idx val="4"/>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319-4326-9DF9-9261379161FC}"/>
              </c:ext>
            </c:extLst>
          </c:dPt>
          <c:dPt>
            <c:idx val="5"/>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319-4326-9DF9-9261379161FC}"/>
              </c:ext>
            </c:extLst>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19-4326-9DF9-9261379161FC}"/>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19-4326-9DF9-9261379161FC}"/>
                </c:ext>
              </c:extLst>
            </c:dLbl>
            <c:dLbl>
              <c:idx val="2"/>
              <c:layout>
                <c:manualLayout>
                  <c:x val="-1.166330415769228E-2"/>
                  <c:y val="-2.0483003648934128E-2"/>
                </c:manualLayout>
              </c:layout>
              <c:showLegendKey val="0"/>
              <c:showVal val="0"/>
              <c:showCatName val="1"/>
              <c:showSerName val="0"/>
              <c:showPercent val="1"/>
              <c:showBubbleSize val="0"/>
              <c:extLst>
                <c:ext xmlns:c15="http://schemas.microsoft.com/office/drawing/2012/chart" uri="{CE6537A1-D6FC-4f65-9D91-7224C49458BB}">
                  <c15:layout>
                    <c:manualLayout>
                      <c:w val="0.16604495790196871"/>
                      <c:h val="0.12926829268292683"/>
                    </c:manualLayout>
                  </c15:layout>
                </c:ext>
                <c:ext xmlns:c16="http://schemas.microsoft.com/office/drawing/2014/chart" uri="{C3380CC4-5D6E-409C-BE32-E72D297353CC}">
                  <c16:uniqueId val="{00000005-0319-4326-9DF9-9261379161FC}"/>
                </c:ext>
              </c:extLst>
            </c:dLbl>
            <c:dLbl>
              <c:idx val="3"/>
              <c:layout>
                <c:manualLayout>
                  <c:x val="2.935109771354616E-3"/>
                  <c:y val="2.2901038125882197E-3"/>
                </c:manualLayout>
              </c:layout>
              <c:tx>
                <c:rich>
                  <a:bodyPr/>
                  <a:lstStyle/>
                  <a:p>
                    <a:fld id="{4CACE679-0DE4-4248-9BB4-3A90D20B69C2}" type="CATEGORYNAME">
                      <a:rPr lang="ja-JP" altLang="en-US" sz="700"/>
                      <a:pPr/>
                      <a:t>[分類名]</a:t>
                    </a:fld>
                    <a:r>
                      <a:rPr lang="ja-JP" altLang="en-US" sz="700" baseline="0"/>
                      <a:t>
</a:t>
                    </a:r>
                    <a:fld id="{49FB813F-D84B-4002-A621-F7F87B554034}" type="PERCENTAGE">
                      <a:rPr lang="en-US" altLang="ja-JP" sz="8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428538049954434"/>
                      <c:h val="0.15829315814050851"/>
                    </c:manualLayout>
                  </c15:layout>
                  <c15:dlblFieldTable/>
                  <c15:showDataLabelsRange val="0"/>
                </c:ext>
                <c:ext xmlns:c16="http://schemas.microsoft.com/office/drawing/2014/chart" uri="{C3380CC4-5D6E-409C-BE32-E72D297353CC}">
                  <c16:uniqueId val="{00000007-0319-4326-9DF9-9261379161FC}"/>
                </c:ext>
              </c:extLst>
            </c:dLbl>
            <c:dLbl>
              <c:idx val="4"/>
              <c:layout>
                <c:manualLayout>
                  <c:x val="-2.663435367782957E-2"/>
                  <c:y val="-3.1925267359716611E-2"/>
                </c:manualLayout>
              </c:layout>
              <c:showLegendKey val="0"/>
              <c:showVal val="0"/>
              <c:showCatName val="1"/>
              <c:showSerName val="0"/>
              <c:showPercent val="1"/>
              <c:showBubbleSize val="0"/>
              <c:extLst>
                <c:ext xmlns:c15="http://schemas.microsoft.com/office/drawing/2012/chart" uri="{CE6537A1-D6FC-4f65-9D91-7224C49458BB}">
                  <c15:layout>
                    <c:manualLayout>
                      <c:w val="0.16999840928058702"/>
                      <c:h val="0.12926829268292683"/>
                    </c:manualLayout>
                  </c15:layout>
                </c:ext>
                <c:ext xmlns:c16="http://schemas.microsoft.com/office/drawing/2014/chart" uri="{C3380CC4-5D6E-409C-BE32-E72D297353CC}">
                  <c16:uniqueId val="{00000009-0319-4326-9DF9-9261379161FC}"/>
                </c:ext>
              </c:extLst>
            </c:dLbl>
            <c:dLbl>
              <c:idx val="5"/>
              <c:layout>
                <c:manualLayout>
                  <c:x val="-1.765183130852898E-3"/>
                  <c:y val="1.8238672543209038E-2"/>
                </c:manualLayout>
              </c:layout>
              <c:showLegendKey val="0"/>
              <c:showVal val="0"/>
              <c:showCatName val="1"/>
              <c:showSerName val="0"/>
              <c:showPercent val="1"/>
              <c:showBubbleSize val="0"/>
              <c:extLst>
                <c:ext xmlns:c15="http://schemas.microsoft.com/office/drawing/2012/chart" uri="{CE6537A1-D6FC-4f65-9D91-7224C49458BB}">
                  <c15:layout>
                    <c:manualLayout>
                      <c:w val="0.1556669923854036"/>
                      <c:h val="0.12520325203252033"/>
                    </c:manualLayout>
                  </c15:layout>
                </c:ext>
                <c:ext xmlns:c16="http://schemas.microsoft.com/office/drawing/2014/chart" uri="{C3380CC4-5D6E-409C-BE32-E72D297353CC}">
                  <c16:uniqueId val="{0000000B-0319-4326-9DF9-9261379161FC}"/>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6</c:v>
                </c:pt>
                <c:pt idx="2">
                  <c:v>81</c:v>
                </c:pt>
                <c:pt idx="3">
                  <c:v>48</c:v>
                </c:pt>
                <c:pt idx="4">
                  <c:v>102</c:v>
                </c:pt>
                <c:pt idx="5">
                  <c:v>69</c:v>
                </c:pt>
              </c:numCache>
            </c:numRef>
          </c:val>
          <c:extLst>
            <c:ext xmlns:c16="http://schemas.microsoft.com/office/drawing/2014/chart" uri="{C3380CC4-5D6E-409C-BE32-E72D297353CC}">
              <c16:uniqueId val="{0000000C-0319-4326-9DF9-9261379161FC}"/>
            </c:ext>
          </c:extLst>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1146"/>
          <c:y val="0.14899723853736999"/>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737-4E45-9FB1-0489CCA81E0D}"/>
              </c:ext>
            </c:extLst>
          </c:dPt>
          <c:dPt>
            <c:idx val="2"/>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737-4E45-9FB1-0489CCA81E0D}"/>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737-4E45-9FB1-0489CCA81E0D}"/>
              </c:ext>
            </c:extLst>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7-4E45-9FB1-0489CCA81E0D}"/>
                </c:ext>
              </c:extLst>
            </c:dLbl>
            <c:dLbl>
              <c:idx val="1"/>
              <c:layout>
                <c:manualLayout>
                  <c:x val="5.4557838581207891E-4"/>
                  <c:y val="-3.84840767968413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37-4E45-9FB1-0489CCA81E0D}"/>
                </c:ext>
              </c:extLst>
            </c:dLbl>
            <c:dLbl>
              <c:idx val="2"/>
              <c:layout>
                <c:manualLayout>
                  <c:x val="-0.22311989758104223"/>
                  <c:y val="-0.182491410593352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37-4E45-9FB1-0489CCA81E0D}"/>
                </c:ext>
              </c:extLst>
            </c:dLbl>
            <c:dLbl>
              <c:idx val="3"/>
              <c:layout>
                <c:manualLayout>
                  <c:x val="-1.0551656908576006E-2"/>
                  <c:y val="-2.26953807382800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37-4E45-9FB1-0489CCA81E0D}"/>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extLst>
            <c:ext xmlns:c16="http://schemas.microsoft.com/office/drawing/2014/chart" uri="{C3380CC4-5D6E-409C-BE32-E72D297353CC}">
              <c16:uniqueId val="{00000007-A737-4E45-9FB1-0489CCA81E0D}"/>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3.007113410823074E-3"/>
                  <c:y val="5.2582934232589824E-3"/>
                </c:manualLayout>
              </c:layout>
              <c:tx>
                <c:rich>
                  <a:bodyPr/>
                  <a:lstStyle/>
                  <a:p>
                    <a:fld id="{C01A0722-BC92-45AA-8FD1-419DE48D6BF1}"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4E-40F9-B969-4F72979299F9}"/>
                </c:ext>
              </c:extLst>
            </c:dLbl>
            <c:dLbl>
              <c:idx val="1"/>
              <c:layout>
                <c:manualLayout>
                  <c:x val="-9.3344406893146568E-3"/>
                  <c:y val="7.2101726317685914E-3"/>
                </c:manualLayout>
              </c:layout>
              <c:tx>
                <c:rich>
                  <a:bodyPr/>
                  <a:lstStyle/>
                  <a:p>
                    <a:fld id="{3F892079-24F1-4F21-BCE6-22699F8F6BDF}"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4E-40F9-B969-4F72979299F9}"/>
                </c:ext>
              </c:extLst>
            </c:dLbl>
            <c:dLbl>
              <c:idx val="2"/>
              <c:layout>
                <c:manualLayout>
                  <c:x val="-5.773420653863868E-3"/>
                  <c:y val="4.1937156188286088E-3"/>
                </c:manualLayout>
              </c:layout>
              <c:tx>
                <c:rich>
                  <a:bodyPr/>
                  <a:lstStyle/>
                  <a:p>
                    <a:fld id="{2145A9A4-0093-461F-850D-A9DA1ED8CAB2}"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4E-40F9-B969-4F72979299F9}"/>
                </c:ext>
              </c:extLst>
            </c:dLbl>
            <c:dLbl>
              <c:idx val="3"/>
              <c:layout>
                <c:manualLayout>
                  <c:x val="-8.1474388519214205E-3"/>
                  <c:y val="6.6808200992832124E-3"/>
                </c:manualLayout>
              </c:layout>
              <c:tx>
                <c:rich>
                  <a:bodyPr/>
                  <a:lstStyle/>
                  <a:p>
                    <a:fld id="{EFFEFECA-D4B6-4CA4-B4C3-D7B40ABBDA19}"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4E-40F9-B969-4F72979299F9}"/>
                </c:ext>
              </c:extLst>
            </c:dLbl>
            <c:dLbl>
              <c:idx val="4"/>
              <c:layout>
                <c:manualLayout>
                  <c:x val="-2.6007640134092873E-3"/>
                  <c:y val="8.9242756726943054E-3"/>
                </c:manualLayout>
              </c:layout>
              <c:tx>
                <c:rich>
                  <a:bodyPr/>
                  <a:lstStyle/>
                  <a:p>
                    <a:fld id="{643E1B0E-6606-4B0F-8F15-F85CFE58A6FD}"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4E-40F9-B969-4F72979299F9}"/>
                </c:ext>
              </c:extLst>
            </c:dLbl>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グラフ!$I$67:$M$67</c:f>
              <c:numCache>
                <c:formatCode>#,##0;[Red]#,##0</c:formatCode>
                <c:ptCount val="5"/>
                <c:pt idx="0">
                  <c:v>1562</c:v>
                </c:pt>
                <c:pt idx="1">
                  <c:v>1596</c:v>
                </c:pt>
                <c:pt idx="2">
                  <c:v>1443</c:v>
                </c:pt>
                <c:pt idx="3">
                  <c:v>1231</c:v>
                </c:pt>
                <c:pt idx="4">
                  <c:v>809</c:v>
                </c:pt>
              </c:numCache>
            </c:numRef>
          </c:val>
          <c:extLst>
            <c:ext xmlns:c16="http://schemas.microsoft.com/office/drawing/2014/chart" uri="{C3380CC4-5D6E-409C-BE32-E72D297353CC}">
              <c16:uniqueId val="{00000005-E54E-40F9-B969-4F72979299F9}"/>
            </c:ext>
          </c:extLst>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1.192250372578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4E-40F9-B969-4F72979299F9}"/>
                </c:ext>
              </c:extLst>
            </c:dLbl>
            <c:dLbl>
              <c:idx val="2"/>
              <c:layout>
                <c:manualLayout>
                  <c:x val="0"/>
                  <c:y val="8.9418777943368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E-40F9-B969-4F72979299F9}"/>
                </c:ext>
              </c:extLst>
            </c:dLbl>
            <c:dLbl>
              <c:idx val="3"/>
              <c:layout>
                <c:manualLayout>
                  <c:x val="0"/>
                  <c:y val="5.9612518628912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4E-40F9-B969-4F72979299F9}"/>
                </c:ext>
              </c:extLst>
            </c:dLbl>
            <c:dLbl>
              <c:idx val="4"/>
              <c:layout>
                <c:manualLayout>
                  <c:x val="-1.4297965229593826E-2"/>
                  <c:y val="1.64375652745343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4E-40F9-B969-4F72979299F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グラフ!$I$68:$M$68</c:f>
              <c:numCache>
                <c:formatCode>#,##0;[Red]#,##0</c:formatCode>
                <c:ptCount val="5"/>
                <c:pt idx="0">
                  <c:v>14687</c:v>
                </c:pt>
                <c:pt idx="1">
                  <c:v>13681</c:v>
                </c:pt>
                <c:pt idx="2">
                  <c:v>14869</c:v>
                </c:pt>
                <c:pt idx="3">
                  <c:v>14132</c:v>
                </c:pt>
                <c:pt idx="4">
                  <c:v>10620</c:v>
                </c:pt>
              </c:numCache>
            </c:numRef>
          </c:val>
          <c:extLst>
            <c:ext xmlns:c16="http://schemas.microsoft.com/office/drawing/2014/chart" uri="{C3380CC4-5D6E-409C-BE32-E72D297353CC}">
              <c16:uniqueId val="{0000000A-E54E-40F9-B969-4F72979299F9}"/>
            </c:ext>
          </c:extLst>
        </c:ser>
        <c:dLbls>
          <c:showLegendKey val="0"/>
          <c:showVal val="1"/>
          <c:showCatName val="0"/>
          <c:showSerName val="0"/>
          <c:showPercent val="0"/>
          <c:showBubbleSize val="0"/>
        </c:dLbls>
        <c:gapWidth val="30"/>
        <c:axId val="185869232"/>
        <c:axId val="184143112"/>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平成6年</c:v>
                </c:pt>
                <c:pt idx="1">
                  <c:v>9年</c:v>
                </c:pt>
                <c:pt idx="2">
                  <c:v>14年</c:v>
                </c:pt>
                <c:pt idx="3">
                  <c:v>19年</c:v>
                </c:pt>
                <c:pt idx="4">
                  <c:v>26年</c:v>
                </c:pt>
              </c:strCache>
            </c:strRef>
          </c:cat>
          <c:val>
            <c:numRef>
              <c:f>グラフ!$I$69:$M$69</c:f>
              <c:numCache>
                <c:formatCode>#,##0;[Red]#,##0</c:formatCode>
                <c:ptCount val="5"/>
                <c:pt idx="0">
                  <c:v>59401448</c:v>
                </c:pt>
                <c:pt idx="1">
                  <c:v>59381725</c:v>
                </c:pt>
                <c:pt idx="2">
                  <c:v>63499645</c:v>
                </c:pt>
                <c:pt idx="3">
                  <c:v>58150659</c:v>
                </c:pt>
                <c:pt idx="4">
                  <c:v>50171554</c:v>
                </c:pt>
              </c:numCache>
            </c:numRef>
          </c:val>
          <c:smooth val="0"/>
          <c:extLst>
            <c:ext xmlns:c16="http://schemas.microsoft.com/office/drawing/2014/chart" uri="{C3380CC4-5D6E-409C-BE32-E72D297353CC}">
              <c16:uniqueId val="{0000000B-E54E-40F9-B969-4F72979299F9}"/>
            </c:ext>
          </c:extLst>
        </c:ser>
        <c:dLbls>
          <c:showLegendKey val="0"/>
          <c:showVal val="1"/>
          <c:showCatName val="0"/>
          <c:showSerName val="0"/>
          <c:showPercent val="0"/>
          <c:showBubbleSize val="0"/>
        </c:dLbls>
        <c:marker val="1"/>
        <c:smooth val="0"/>
        <c:axId val="184141152"/>
        <c:axId val="184143896"/>
      </c:lineChart>
      <c:catAx>
        <c:axId val="18586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3112"/>
        <c:crosses val="autoZero"/>
        <c:auto val="0"/>
        <c:lblAlgn val="ctr"/>
        <c:lblOffset val="100"/>
        <c:tickLblSkip val="1"/>
        <c:tickMarkSkip val="1"/>
        <c:noMultiLvlLbl val="0"/>
      </c:catAx>
      <c:valAx>
        <c:axId val="184143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9232"/>
        <c:crosses val="autoZero"/>
        <c:crossBetween val="between"/>
      </c:valAx>
      <c:catAx>
        <c:axId val="184141152"/>
        <c:scaling>
          <c:orientation val="minMax"/>
        </c:scaling>
        <c:delete val="1"/>
        <c:axPos val="b"/>
        <c:numFmt formatCode="General" sourceLinked="1"/>
        <c:majorTickMark val="out"/>
        <c:minorTickMark val="none"/>
        <c:tickLblPos val="none"/>
        <c:crossAx val="184143896"/>
        <c:crosses val="autoZero"/>
        <c:auto val="0"/>
        <c:lblAlgn val="ctr"/>
        <c:lblOffset val="100"/>
        <c:noMultiLvlLbl val="0"/>
      </c:catAx>
      <c:valAx>
        <c:axId val="18414389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11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0919-42A6-8C5F-9321107C7084}"/>
              </c:ext>
            </c:extLst>
          </c:dPt>
          <c:dPt>
            <c:idx val="1"/>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919-42A6-8C5F-9321107C7084}"/>
              </c:ext>
            </c:extLst>
          </c:dPt>
          <c:dPt>
            <c:idx val="2"/>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919-42A6-8C5F-9321107C7084}"/>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919-42A6-8C5F-9321107C7084}"/>
              </c:ext>
            </c:extLst>
          </c:dPt>
          <c:dPt>
            <c:idx val="4"/>
            <c:bubble3D val="0"/>
            <c:spPr>
              <a:pattFill prst="dk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919-42A6-8C5F-9321107C7084}"/>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919-42A6-8C5F-9321107C7084}"/>
              </c:ext>
            </c:extLst>
          </c:dPt>
          <c:dLbls>
            <c:dLbl>
              <c:idx val="0"/>
              <c:layout>
                <c:manualLayout>
                  <c:x val="5.5015270700241635E-3"/>
                  <c:y val="-0.207901027740842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19-42A6-8C5F-9321107C7084}"/>
                </c:ext>
              </c:extLst>
            </c:dLbl>
            <c:dLbl>
              <c:idx val="1"/>
              <c:layout>
                <c:manualLayout>
                  <c:x val="0.14771934271718087"/>
                  <c:y val="-0.182355835465459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19-42A6-8C5F-9321107C7084}"/>
                </c:ext>
              </c:extLst>
            </c:dLbl>
            <c:dLbl>
              <c:idx val="3"/>
              <c:layout>
                <c:manualLayout>
                  <c:x val="-2.6298623764283791E-3"/>
                  <c:y val="2.7937413894902577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0919-42A6-8C5F-9321107C7084}"/>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36.9%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919-42A6-8C5F-9321107C7084}"/>
                </c:ext>
              </c:extLst>
            </c:dLbl>
            <c:dLbl>
              <c:idx val="5"/>
              <c:layout>
                <c:manualLayout>
                  <c:x val="-0.1373754770502035"/>
                  <c:y val="-0.160260607427959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919-42A6-8C5F-9321107C7084}"/>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グラフ!$I$73:$I$78</c:f>
              <c:numCache>
                <c:formatCode>#,##0;[Red]#,##0</c:formatCode>
                <c:ptCount val="6"/>
                <c:pt idx="0">
                  <c:v>3</c:v>
                </c:pt>
                <c:pt idx="1">
                  <c:v>58</c:v>
                </c:pt>
                <c:pt idx="2">
                  <c:v>161</c:v>
                </c:pt>
                <c:pt idx="3">
                  <c:v>75</c:v>
                </c:pt>
                <c:pt idx="4">
                  <c:v>185</c:v>
                </c:pt>
                <c:pt idx="5">
                  <c:v>20</c:v>
                </c:pt>
              </c:numCache>
            </c:numRef>
          </c:val>
          <c:extLst>
            <c:ext xmlns:c16="http://schemas.microsoft.com/office/drawing/2014/chart" uri="{C3380CC4-5D6E-409C-BE32-E72D297353CC}">
              <c16:uniqueId val="{0000000C-0919-42A6-8C5F-9321107C7084}"/>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28年</c:v>
                </c:pt>
                <c:pt idx="1">
                  <c:v>　　29年</c:v>
                </c:pt>
                <c:pt idx="2">
                  <c:v>　　30年</c:v>
                </c:pt>
                <c:pt idx="3">
                  <c:v>令和元年</c:v>
                </c:pt>
              </c:strCache>
            </c:strRef>
          </c:cat>
          <c:val>
            <c:numRef>
              <c:f>グラフ!$I$131:$I$134</c:f>
              <c:numCache>
                <c:formatCode>#,##0_);[Red]\(#,##0\)</c:formatCode>
                <c:ptCount val="4"/>
                <c:pt idx="0">
                  <c:v>58</c:v>
                </c:pt>
                <c:pt idx="1">
                  <c:v>52</c:v>
                </c:pt>
                <c:pt idx="2">
                  <c:v>56</c:v>
                </c:pt>
                <c:pt idx="3">
                  <c:v>55</c:v>
                </c:pt>
              </c:numCache>
            </c:numRef>
          </c:val>
          <c:extLst>
            <c:ext xmlns:c16="http://schemas.microsoft.com/office/drawing/2014/chart" uri="{C3380CC4-5D6E-409C-BE32-E72D297353CC}">
              <c16:uniqueId val="{00000000-E1D3-4A91-8959-8D1A434ACC29}"/>
            </c:ext>
          </c:extLst>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noFill/>
              <a:ln w="12700">
                <a:no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28年</c:v>
                </c:pt>
                <c:pt idx="1">
                  <c:v>　　29年</c:v>
                </c:pt>
                <c:pt idx="2">
                  <c:v>　　30年</c:v>
                </c:pt>
                <c:pt idx="3">
                  <c:v>令和元年</c:v>
                </c:pt>
              </c:strCache>
            </c:strRef>
          </c:cat>
          <c:val>
            <c:numRef>
              <c:f>グラフ!$J$131:$J$134</c:f>
              <c:numCache>
                <c:formatCode>#,##0_);[Red]\(#,##0\)</c:formatCode>
                <c:ptCount val="4"/>
                <c:pt idx="0">
                  <c:v>2016</c:v>
                </c:pt>
                <c:pt idx="1">
                  <c:v>2102</c:v>
                </c:pt>
                <c:pt idx="2">
                  <c:v>2214</c:v>
                </c:pt>
                <c:pt idx="3">
                  <c:v>2436</c:v>
                </c:pt>
              </c:numCache>
            </c:numRef>
          </c:val>
          <c:extLst>
            <c:ext xmlns:c16="http://schemas.microsoft.com/office/drawing/2014/chart" uri="{C3380CC4-5D6E-409C-BE32-E72D297353CC}">
              <c16:uniqueId val="{00000001-E1D3-4A91-8959-8D1A434ACC29}"/>
            </c:ext>
          </c:extLst>
        </c:ser>
        <c:dLbls>
          <c:showLegendKey val="0"/>
          <c:showVal val="1"/>
          <c:showCatName val="0"/>
          <c:showSerName val="0"/>
          <c:showPercent val="0"/>
          <c:showBubbleSize val="0"/>
        </c:dLbls>
        <c:gapWidth val="30"/>
        <c:axId val="184144680"/>
        <c:axId val="184142720"/>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0.1055052244690276"/>
                  <c:y val="-3.980989780340885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A91-8959-8D1A434ACC29}"/>
                </c:ext>
              </c:extLst>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A91-8959-8D1A434ACC29}"/>
                </c:ext>
              </c:extLst>
            </c:dLbl>
            <c:dLbl>
              <c:idx val="2"/>
              <c:layout>
                <c:manualLayout>
                  <c:x val="-0.113383277488983"/>
                  <c:y val="-2.817718354043744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3-4A91-8959-8D1A434ACC29}"/>
                </c:ext>
              </c:extLst>
            </c:dLbl>
            <c:dLbl>
              <c:idx val="3"/>
              <c:layout>
                <c:manualLayout>
                  <c:x val="-9.4395596927087252E-2"/>
                  <c:y val="-1.854668820598765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3-4A91-8959-8D1A434ACC29}"/>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28年</c:v>
                </c:pt>
                <c:pt idx="1">
                  <c:v>　　29年</c:v>
                </c:pt>
                <c:pt idx="2">
                  <c:v>　　30年</c:v>
                </c:pt>
                <c:pt idx="3">
                  <c:v>令和元年</c:v>
                </c:pt>
              </c:strCache>
            </c:strRef>
          </c:cat>
          <c:val>
            <c:numRef>
              <c:f>グラフ!$K$131:$K$134</c:f>
              <c:numCache>
                <c:formatCode>#,##0_);[Red]\(#,##0\)</c:formatCode>
                <c:ptCount val="4"/>
                <c:pt idx="0">
                  <c:v>5971296</c:v>
                </c:pt>
                <c:pt idx="1">
                  <c:v>6250840</c:v>
                </c:pt>
                <c:pt idx="2">
                  <c:v>6423552</c:v>
                </c:pt>
                <c:pt idx="3">
                  <c:v>6847986</c:v>
                </c:pt>
              </c:numCache>
            </c:numRef>
          </c:val>
          <c:smooth val="0"/>
          <c:extLst>
            <c:ext xmlns:c16="http://schemas.microsoft.com/office/drawing/2014/chart" uri="{C3380CC4-5D6E-409C-BE32-E72D297353CC}">
              <c16:uniqueId val="{00000006-E1D3-4A91-8959-8D1A434ACC29}"/>
            </c:ext>
          </c:extLst>
        </c:ser>
        <c:dLbls>
          <c:showLegendKey val="0"/>
          <c:showVal val="1"/>
          <c:showCatName val="0"/>
          <c:showSerName val="0"/>
          <c:showPercent val="0"/>
          <c:showBubbleSize val="0"/>
        </c:dLbls>
        <c:marker val="1"/>
        <c:smooth val="0"/>
        <c:axId val="255202424"/>
        <c:axId val="255200464"/>
      </c:lineChart>
      <c:catAx>
        <c:axId val="18414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2720"/>
        <c:crosses val="autoZero"/>
        <c:auto val="0"/>
        <c:lblAlgn val="ctr"/>
        <c:lblOffset val="100"/>
        <c:tickLblSkip val="1"/>
        <c:tickMarkSkip val="1"/>
        <c:noMultiLvlLbl val="0"/>
      </c:catAx>
      <c:valAx>
        <c:axId val="184142720"/>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4680"/>
        <c:crosses val="autoZero"/>
        <c:crossBetween val="between"/>
      </c:valAx>
      <c:catAx>
        <c:axId val="255202424"/>
        <c:scaling>
          <c:orientation val="minMax"/>
        </c:scaling>
        <c:delete val="1"/>
        <c:axPos val="b"/>
        <c:numFmt formatCode="General" sourceLinked="1"/>
        <c:majorTickMark val="out"/>
        <c:minorTickMark val="none"/>
        <c:tickLblPos val="none"/>
        <c:crossAx val="255200464"/>
        <c:crosses val="autoZero"/>
        <c:auto val="0"/>
        <c:lblAlgn val="ctr"/>
        <c:lblOffset val="100"/>
        <c:noMultiLvlLbl val="0"/>
      </c:catAx>
      <c:valAx>
        <c:axId val="25520046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2424"/>
        <c:crosses val="max"/>
        <c:crossBetween val="between"/>
      </c:valAx>
      <c:spPr>
        <a:noFill/>
        <a:ln w="12700">
          <a:solidFill>
            <a:srgbClr val="000000"/>
          </a:solidFill>
          <a:prstDash val="solid"/>
        </a:ln>
      </c:spPr>
    </c:plotArea>
    <c:legend>
      <c:legendPos val="r"/>
      <c:layout>
        <c:manualLayout>
          <c:xMode val="edge"/>
          <c:yMode val="edge"/>
          <c:x val="4.3352806705613409E-2"/>
          <c:y val="0.91226865078532537"/>
          <c:w val="0.86116739652255392"/>
          <c:h val="6.2654248236149276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令和元年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2789-491F-B4A6-BAA9625B9E14}"/>
              </c:ext>
            </c:extLst>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2789-491F-B4A6-BAA9625B9E14}"/>
              </c:ext>
            </c:extLst>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5-2789-491F-B4A6-BAA9625B9E14}"/>
              </c:ext>
            </c:extLst>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7-2789-491F-B4A6-BAA9625B9E14}"/>
              </c:ext>
            </c:extLst>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2789-491F-B4A6-BAA9625B9E14}"/>
              </c:ext>
            </c:extLst>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B-2789-491F-B4A6-BAA9625B9E14}"/>
              </c:ext>
            </c:extLst>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D-2789-491F-B4A6-BAA9625B9E14}"/>
              </c:ext>
            </c:extLst>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F-2789-491F-B4A6-BAA9625B9E14}"/>
              </c:ext>
            </c:extLst>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extLst>
              <c:ext xmlns:c16="http://schemas.microsoft.com/office/drawing/2014/chart" uri="{C3380CC4-5D6E-409C-BE32-E72D297353CC}">
                <c16:uniqueId val="{00000011-2789-491F-B4A6-BAA9625B9E14}"/>
              </c:ext>
            </c:extLst>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3-2789-491F-B4A6-BAA9625B9E14}"/>
              </c:ext>
            </c:extLst>
          </c:dPt>
          <c:dPt>
            <c:idx val="10"/>
            <c:bubble3D val="0"/>
            <c:spPr>
              <a:solidFill>
                <a:schemeClr val="bg1">
                  <a:lumMod val="50000"/>
                </a:schemeClr>
              </a:solidFill>
              <a:ln w="9525">
                <a:solidFill>
                  <a:srgbClr val="000000"/>
                </a:solidFill>
              </a:ln>
              <a:effectLst/>
              <a:scene3d>
                <a:camera prst="orthographicFront"/>
                <a:lightRig rig="threePt" dir="t"/>
              </a:scene3d>
            </c:spPr>
            <c:extLst>
              <c:ext xmlns:c16="http://schemas.microsoft.com/office/drawing/2014/chart" uri="{C3380CC4-5D6E-409C-BE32-E72D297353CC}">
                <c16:uniqueId val="{00000015-2789-491F-B4A6-BAA9625B9E14}"/>
              </c:ext>
            </c:extLst>
          </c:dPt>
          <c:dLbls>
            <c:dLbl>
              <c:idx val="0"/>
              <c:layout>
                <c:manualLayout>
                  <c:x val="-3.5251272831920127E-3"/>
                  <c:y val="-1.5596401365803279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FBD05FA-3F79-45C3-BFCA-DE8B7AF9E9FE}" type="CATEGORYNAME">
                      <a:rPr lang="ja-JP" altLang="en-US" sz="90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[分類名]</a:t>
                    </a:fld>
                    <a:r>
                      <a:rPr lang="ja-JP" altLang="en-US" sz="1000" baseline="0"/>
                      <a:t>
</a:t>
                    </a:r>
                    <a:fld id="{4BBE5BBD-F83D-4CEB-ACFE-8D79E6BAB3C0}" type="PERCENTAGE">
                      <a:rPr lang="en-US" altLang="ja-JP" sz="1000" baseline="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[パーセンテージ]</a:t>
                    </a:fld>
                    <a:endParaRPr lang="ja-JP" altLang="en-US" sz="1000" baseline="0"/>
                  </a:p>
                </c:rich>
              </c:tx>
              <c:numFmt formatCode="0.0%" sourceLinked="0"/>
              <c:spPr>
                <a:solidFill>
                  <a:sysClr val="window" lastClr="FFFFFF"/>
                </a:solidFill>
                <a:ln w="12700">
                  <a:solidFill>
                    <a:srgbClr val="000000"/>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939048829637954"/>
                      <c:h val="0.15213881570077689"/>
                    </c:manualLayout>
                  </c15:layout>
                  <c15:dlblFieldTable/>
                  <c15:showDataLabelsRange val="0"/>
                </c:ext>
                <c:ext xmlns:c16="http://schemas.microsoft.com/office/drawing/2014/chart" uri="{C3380CC4-5D6E-409C-BE32-E72D297353CC}">
                  <c16:uniqueId val="{00000001-2789-491F-B4A6-BAA9625B9E14}"/>
                </c:ext>
              </c:extLst>
            </c:dLbl>
            <c:dLbl>
              <c:idx val="1"/>
              <c:layout>
                <c:manualLayout>
                  <c:x val="0.16493378077493809"/>
                  <c:y val="0.15594635902139395"/>
                </c:manualLayout>
              </c:layout>
              <c:tx>
                <c:rich>
                  <a:bodyPr/>
                  <a:lstStyle/>
                  <a:p>
                    <a:pPr>
                      <a:defRPr/>
                    </a:pPr>
                    <a:fld id="{367E1209-8B2A-4510-AD03-3A37728FC402}" type="CATEGORYNAME">
                      <a:rPr lang="ja-JP" altLang="en-US" sz="900"/>
                      <a:pPr>
                        <a:defRPr/>
                      </a:pPr>
                      <a:t>[分類名]</a:t>
                    </a:fld>
                    <a:r>
                      <a:rPr lang="ja-JP" altLang="en-US" sz="700" baseline="0"/>
                      <a:t>
</a:t>
                    </a:r>
                    <a:fld id="{D4E7828D-3A19-4241-BDC8-2BAF87B42627}" type="PERCENTAGE">
                      <a:rPr lang="en-US" altLang="ja-JP" sz="900" baseline="0"/>
                      <a:pPr>
                        <a:defRPr/>
                      </a:pPr>
                      <a:t>[パーセンテージ]</a:t>
                    </a:fld>
                    <a:endParaRPr lang="ja-JP" altLang="en-US" sz="700" baseline="0"/>
                  </a:p>
                </c:rich>
              </c:tx>
              <c:numFmt formatCode="0.0%" sourceLinked="0"/>
              <c:spPr>
                <a:xfrm>
                  <a:off x="2789843" y="3155687"/>
                  <a:ext cx="674009" cy="518036"/>
                </a:xfrm>
                <a:solidFill>
                  <a:sysClr val="window" lastClr="FFFFFF"/>
                </a:solidFill>
                <a:ln w="9525" cap="flat" cmpd="sng" algn="ctr">
                  <a:solidFill>
                    <a:sysClr val="windowText" lastClr="000000"/>
                  </a:solidFill>
                  <a:prstDash val="solid"/>
                  <a:round/>
                  <a:headEnd type="none" w="med" len="med"/>
                  <a:tailEnd type="none" w="med" len="med"/>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495319525318789"/>
                      <c:h val="0.13254158704478902"/>
                    </c:manualLayout>
                  </c15:layout>
                  <c15:dlblFieldTable/>
                  <c15:showDataLabelsRange val="0"/>
                </c:ext>
                <c:ext xmlns:c16="http://schemas.microsoft.com/office/drawing/2014/chart" uri="{C3380CC4-5D6E-409C-BE32-E72D297353CC}">
                  <c16:uniqueId val="{00000003-2789-491F-B4A6-BAA9625B9E14}"/>
                </c:ext>
              </c:extLst>
            </c:dLbl>
            <c:dLbl>
              <c:idx val="2"/>
              <c:layout>
                <c:manualLayout>
                  <c:x val="4.2755131890073572E-2"/>
                  <c:y val="0.2109320203747192"/>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249195119678575"/>
                      <c:h val="0.10870696648573069"/>
                    </c:manualLayout>
                  </c15:layout>
                </c:ext>
                <c:ext xmlns:c16="http://schemas.microsoft.com/office/drawing/2014/chart" uri="{C3380CC4-5D6E-409C-BE32-E72D297353CC}">
                  <c16:uniqueId val="{00000005-2789-491F-B4A6-BAA9625B9E14}"/>
                </c:ext>
              </c:extLst>
            </c:dLbl>
            <c:dLbl>
              <c:idx val="3"/>
              <c:layout>
                <c:manualLayout>
                  <c:x val="-0.16585290899380989"/>
                  <c:y val="0.19036628909623762"/>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2789-491F-B4A6-BAA9625B9E14}"/>
                </c:ext>
              </c:extLst>
            </c:dLbl>
            <c:dLbl>
              <c:idx val="4"/>
              <c:layout>
                <c:manualLayout>
                  <c:x val="-0.2932734952040954"/>
                  <c:y val="0.15535733112879654"/>
                </c:manualLayout>
              </c:layout>
              <c:tx>
                <c:rich>
                  <a:bodyPr/>
                  <a:lstStyle/>
                  <a:p>
                    <a:fld id="{6B7ED0D8-8E62-406E-B64A-E8836B673E6A}" type="CATEGORYNAME">
                      <a:rPr lang="ja-JP" altLang="en-US" sz="800"/>
                      <a:pPr/>
                      <a:t>[分類名]</a:t>
                    </a:fld>
                    <a:r>
                      <a:rPr lang="ja-JP" altLang="en-US" baseline="0"/>
                      <a:t>
</a:t>
                    </a:r>
                    <a:fld id="{82AE6019-761D-43DB-9FE2-1290E91B0C5D}" type="PERCENTAGE">
                      <a:rPr lang="en-US" altLang="ja-JP" sz="105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15:dlblFieldTable/>
                  <c15:showDataLabelsRange val="0"/>
                </c:ext>
                <c:ext xmlns:c16="http://schemas.microsoft.com/office/drawing/2014/chart" uri="{C3380CC4-5D6E-409C-BE32-E72D297353CC}">
                  <c16:uniqueId val="{00000009-2789-491F-B4A6-BAA9625B9E14}"/>
                </c:ext>
              </c:extLst>
            </c:dLbl>
            <c:dLbl>
              <c:idx val="5"/>
              <c:layout>
                <c:manualLayout>
                  <c:x val="-0.24776031400339321"/>
                  <c:y val="6.739336761978712E-2"/>
                </c:manualLayout>
              </c:layout>
              <c:tx>
                <c:rich>
                  <a:bodyPr/>
                  <a:lstStyle/>
                  <a:p>
                    <a:fld id="{EF5A0FF1-25CD-4365-93AC-FEEF133FECBF}" type="CATEGORYNAME">
                      <a:rPr lang="ja-JP" altLang="en-US" sz="800"/>
                      <a:pPr/>
                      <a:t>[分類名]</a:t>
                    </a:fld>
                    <a:r>
                      <a:rPr lang="ja-JP" altLang="en-US" baseline="0"/>
                      <a:t>
</a:t>
                    </a:r>
                    <a:fld id="{C9C9769B-F7A2-405A-8346-F6477312BC4F}" type="PERCENTAGE">
                      <a:rPr lang="en-US" altLang="ja-JP" sz="110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789-491F-B4A6-BAA9625B9E14}"/>
                </c:ext>
              </c:extLst>
            </c:dLbl>
            <c:dLbl>
              <c:idx val="6"/>
              <c:layout>
                <c:manualLayout>
                  <c:x val="-0.21239953772402792"/>
                  <c:y val="-1.2023386856248581E-2"/>
                </c:manualLayout>
              </c:layout>
              <c:tx>
                <c:rich>
                  <a:bodyPr wrap="square" lIns="38100" tIns="19050" rIns="38100" bIns="19050" anchor="ctr">
                    <a:noAutofit/>
                  </a:bodyPr>
                  <a:lstStyle/>
                  <a:p>
                    <a:pPr>
                      <a:defRPr/>
                    </a:pPr>
                    <a:fld id="{5F4336F0-BF8B-4D79-B60C-B854839B2A7F}" type="CATEGORYNAME">
                      <a:rPr lang="ja-JP" altLang="en-US" sz="800"/>
                      <a:pPr>
                        <a:defRPr/>
                      </a:pPr>
                      <a:t>[分類名]</a:t>
                    </a:fld>
                    <a:r>
                      <a:rPr lang="ja-JP" altLang="en-US" baseline="0"/>
                      <a:t>
</a:t>
                    </a:r>
                    <a:fld id="{895A0F42-E439-4BC9-AD2E-345D0531253A}" type="PERCENTAGE">
                      <a:rPr lang="en-US" altLang="ja-JP" baseline="0"/>
                      <a:pPr>
                        <a:defRPr/>
                      </a:pPr>
                      <a:t>[パーセンテージ]</a:t>
                    </a:fld>
                    <a:endParaRPr lang="ja-JP" altLang="en-US" baseline="0"/>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182941126568209"/>
                      <c:h val="0.14510270352202589"/>
                    </c:manualLayout>
                  </c15:layout>
                  <c15:dlblFieldTable/>
                  <c15:showDataLabelsRange val="0"/>
                </c:ext>
                <c:ext xmlns:c16="http://schemas.microsoft.com/office/drawing/2014/chart" uri="{C3380CC4-5D6E-409C-BE32-E72D297353CC}">
                  <c16:uniqueId val="{0000000D-2789-491F-B4A6-BAA9625B9E14}"/>
                </c:ext>
              </c:extLst>
            </c:dLbl>
            <c:dLbl>
              <c:idx val="7"/>
              <c:layout>
                <c:manualLayout>
                  <c:x val="-0.24743077271042435"/>
                  <c:y val="-6.4787740354920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789-491F-B4A6-BAA9625B9E14}"/>
                </c:ext>
              </c:extLst>
            </c:dLbl>
            <c:dLbl>
              <c:idx val="8"/>
              <c:layout>
                <c:manualLayout>
                  <c:x val="-0.21963704888825661"/>
                  <c:y val="-0.12087061914849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789-491F-B4A6-BAA9625B9E14}"/>
                </c:ext>
              </c:extLst>
            </c:dLbl>
            <c:dLbl>
              <c:idx val="9"/>
              <c:layout>
                <c:manualLayout>
                  <c:x val="-0.21577050862873426"/>
                  <c:y val="-0.23201847356450553"/>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752872883842732"/>
                      <c:h val="0.11403399554504154"/>
                    </c:manualLayout>
                  </c15:layout>
                </c:ext>
                <c:ext xmlns:c16="http://schemas.microsoft.com/office/drawing/2014/chart" uri="{C3380CC4-5D6E-409C-BE32-E72D297353CC}">
                  <c16:uniqueId val="{00000013-2789-491F-B4A6-BAA9625B9E14}"/>
                </c:ext>
              </c:extLst>
            </c:dLbl>
            <c:dLbl>
              <c:idx val="10"/>
              <c:layout>
                <c:manualLayout>
                  <c:x val="-2.8143483563752843E-2"/>
                  <c:y val="-0.17788333020130317"/>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5393108416509"/>
                      <c:h val="0.14292626479239795"/>
                    </c:manualLayout>
                  </c15:layout>
                </c:ext>
                <c:ext xmlns:c16="http://schemas.microsoft.com/office/drawing/2014/chart" uri="{C3380CC4-5D6E-409C-BE32-E72D297353CC}">
                  <c16:uniqueId val="{00000015-2789-491F-B4A6-BAA9625B9E14}"/>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19</c:v>
                </c:pt>
                <c:pt idx="1">
                  <c:v>5</c:v>
                </c:pt>
                <c:pt idx="2">
                  <c:v>2</c:v>
                </c:pt>
                <c:pt idx="3">
                  <c:v>3</c:v>
                </c:pt>
                <c:pt idx="4">
                  <c:v>7</c:v>
                </c:pt>
                <c:pt idx="5">
                  <c:v>1</c:v>
                </c:pt>
                <c:pt idx="6">
                  <c:v>6</c:v>
                </c:pt>
                <c:pt idx="7">
                  <c:v>1</c:v>
                </c:pt>
                <c:pt idx="8">
                  <c:v>3</c:v>
                </c:pt>
                <c:pt idx="9">
                  <c:v>3</c:v>
                </c:pt>
                <c:pt idx="10">
                  <c:v>5</c:v>
                </c:pt>
              </c:numCache>
            </c:numRef>
          </c:val>
          <c:extLst>
            <c:ext xmlns:c16="http://schemas.microsoft.com/office/drawing/2014/chart" uri="{C3380CC4-5D6E-409C-BE32-E72D297353CC}">
              <c16:uniqueId val="{00000016-2789-491F-B4A6-BAA9625B9E14}"/>
            </c:ext>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グラフ!$I$169</c:f>
              <c:strCache>
                <c:ptCount val="1"/>
                <c:pt idx="0">
                  <c:v>令和元年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3C1D-4C46-8BBF-CFBD1A858CD2}"/>
              </c:ext>
            </c:extLst>
          </c:dPt>
          <c:dPt>
            <c:idx val="1"/>
            <c:bubble3D val="0"/>
            <c:spPr>
              <a:pattFill prst="pct6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3C1D-4C46-8BBF-CFBD1A858CD2}"/>
              </c:ext>
            </c:extLst>
          </c:dPt>
          <c:dPt>
            <c:idx val="2"/>
            <c:bubble3D val="0"/>
            <c:spPr>
              <a:solidFill>
                <a:schemeClr val="bg1"/>
              </a:solidFill>
              <a:ln>
                <a:solidFill>
                  <a:schemeClr val="tx1"/>
                </a:solidFill>
              </a:ln>
              <a:scene3d>
                <a:camera prst="orthographicFront"/>
                <a:lightRig rig="threePt" dir="t"/>
              </a:scene3d>
            </c:spPr>
            <c:extLst>
              <c:ext xmlns:c16="http://schemas.microsoft.com/office/drawing/2014/chart" uri="{C3380CC4-5D6E-409C-BE32-E72D297353CC}">
                <c16:uniqueId val="{00000005-3C1D-4C46-8BBF-CFBD1A858CD2}"/>
              </c:ext>
            </c:extLst>
          </c:dPt>
          <c:dPt>
            <c:idx val="3"/>
            <c:bubble3D val="0"/>
            <c:spPr>
              <a:pattFill prst="dashHorz">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7-3C1D-4C46-8BBF-CFBD1A858CD2}"/>
              </c:ext>
            </c:extLst>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3C1D-4C46-8BBF-CFBD1A858CD2}"/>
              </c:ext>
            </c:extLst>
          </c:dPt>
          <c:dPt>
            <c:idx val="5"/>
            <c:bubble3D val="0"/>
            <c:spPr>
              <a:pattFill prst="openDmnd">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B-3C1D-4C46-8BBF-CFBD1A858CD2}"/>
              </c:ext>
            </c:extLst>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extLst>
              <c:ext xmlns:c16="http://schemas.microsoft.com/office/drawing/2014/chart" uri="{C3380CC4-5D6E-409C-BE32-E72D297353CC}">
                <c16:uniqueId val="{0000000D-3C1D-4C46-8BBF-CFBD1A858CD2}"/>
              </c:ext>
            </c:extLst>
          </c:dPt>
          <c:dPt>
            <c:idx val="7"/>
            <c:bubble3D val="0"/>
            <c:spPr>
              <a:pattFill prst="pct5">
                <a:fgClr>
                  <a:schemeClr val="tx1"/>
                </a:fgClr>
                <a:bgClr>
                  <a:schemeClr val="bg1"/>
                </a:bgClr>
              </a:pattFill>
              <a:ln>
                <a:solidFill>
                  <a:srgbClr val="000000"/>
                </a:solidFill>
              </a:ln>
              <a:scene3d>
                <a:camera prst="orthographicFront"/>
                <a:lightRig rig="threePt" dir="t"/>
              </a:scene3d>
            </c:spPr>
            <c:extLst>
              <c:ext xmlns:c16="http://schemas.microsoft.com/office/drawing/2014/chart" uri="{C3380CC4-5D6E-409C-BE32-E72D297353CC}">
                <c16:uniqueId val="{0000000F-3C1D-4C46-8BBF-CFBD1A858CD2}"/>
              </c:ext>
            </c:extLst>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1-3C1D-4C46-8BBF-CFBD1A858CD2}"/>
              </c:ext>
            </c:extLst>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extLst>
              <c:ext xmlns:c16="http://schemas.microsoft.com/office/drawing/2014/chart" uri="{C3380CC4-5D6E-409C-BE32-E72D297353CC}">
                <c16:uniqueId val="{00000013-3C1D-4C46-8BBF-CFBD1A858CD2}"/>
              </c:ext>
            </c:extLst>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5-3C1D-4C46-8BBF-CFBD1A858CD2}"/>
              </c:ext>
            </c:extLst>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 xmlns:c16="http://schemas.microsoft.com/office/drawing/2014/chart" uri="{C3380CC4-5D6E-409C-BE32-E72D297353CC}">
                  <c16:uniqueId val="{00000001-3C1D-4C46-8BBF-CFBD1A858CD2}"/>
                </c:ext>
              </c:extLst>
            </c:dLbl>
            <c:dLbl>
              <c:idx val="1"/>
              <c:layout>
                <c:manualLayout>
                  <c:x val="4.3705002702884813E-2"/>
                  <c:y val="3.75443067162921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1D-4C46-8BBF-CFBD1A858CD2}"/>
                </c:ext>
              </c:extLst>
            </c:dLbl>
            <c:dLbl>
              <c:idx val="2"/>
              <c:layout>
                <c:manualLayout>
                  <c:x val="-0.21123046374051324"/>
                  <c:y val="0.4137295913838742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077228280602828"/>
                      <c:h val="0.14635536294171411"/>
                    </c:manualLayout>
                  </c15:layout>
                </c:ext>
                <c:ext xmlns:c16="http://schemas.microsoft.com/office/drawing/2014/chart" uri="{C3380CC4-5D6E-409C-BE32-E72D297353CC}">
                  <c16:uniqueId val="{00000005-3C1D-4C46-8BBF-CFBD1A858CD2}"/>
                </c:ext>
              </c:extLst>
            </c:dLbl>
            <c:dLbl>
              <c:idx val="3"/>
              <c:layout>
                <c:manualLayout>
                  <c:x val="-0.22761990134326873"/>
                  <c:y val="0.120774573835656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89376013581816"/>
                      <c:h val="0.1452795357728443"/>
                    </c:manualLayout>
                  </c15:layout>
                </c:ext>
                <c:ext xmlns:c16="http://schemas.microsoft.com/office/drawing/2014/chart" uri="{C3380CC4-5D6E-409C-BE32-E72D297353CC}">
                  <c16:uniqueId val="{00000007-3C1D-4C46-8BBF-CFBD1A858CD2}"/>
                </c:ext>
              </c:extLst>
            </c:dLbl>
            <c:dLbl>
              <c:idx val="4"/>
              <c:layout>
                <c:manualLayout>
                  <c:x val="-0.24401191813205031"/>
                  <c:y val="2.62427622097187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C1D-4C46-8BBF-CFBD1A858CD2}"/>
                </c:ext>
              </c:extLst>
            </c:dLbl>
            <c:dLbl>
              <c:idx val="5"/>
              <c:layout>
                <c:manualLayout>
                  <c:x val="-0.26040121244669323"/>
                  <c:y val="-0.1288584555702364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031459572155555"/>
                      <c:h val="0.15210577335762471"/>
                    </c:manualLayout>
                  </c15:layout>
                </c:ext>
                <c:ext xmlns:c16="http://schemas.microsoft.com/office/drawing/2014/chart" uri="{C3380CC4-5D6E-409C-BE32-E72D297353CC}">
                  <c16:uniqueId val="{0000000B-3C1D-4C46-8BBF-CFBD1A858CD2}"/>
                </c:ext>
              </c:extLst>
            </c:dLbl>
            <c:dLbl>
              <c:idx val="6"/>
              <c:layout>
                <c:manualLayout>
                  <c:x val="-8.554271662225213E-2"/>
                  <c:y val="-0.2609077627708032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617044178304289"/>
                      <c:h val="0.16564654128049347"/>
                    </c:manualLayout>
                  </c15:layout>
                </c:ext>
                <c:ext xmlns:c16="http://schemas.microsoft.com/office/drawing/2014/chart" uri="{C3380CC4-5D6E-409C-BE32-E72D297353CC}">
                  <c16:uniqueId val="{0000000D-3C1D-4C46-8BBF-CFBD1A858CD2}"/>
                </c:ext>
              </c:extLst>
            </c:dLbl>
            <c:dLbl>
              <c:idx val="7"/>
              <c:layout>
                <c:manualLayout>
                  <c:x val="-3.6369388730046722E-3"/>
                  <c:y val="-4.403513855055747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C1D-4C46-8BBF-CFBD1A858CD2}"/>
                </c:ext>
              </c:extLst>
            </c:dLbl>
            <c:numFmt formatCode="0.0%" sourceLinked="0"/>
            <c:spPr>
              <a:ln>
                <a:solidFill>
                  <a:schemeClr val="tx1"/>
                </a:solidFill>
              </a:ln>
            </c:spPr>
            <c:txPr>
              <a:bodyPr lIns="36000" tIns="36000" rIns="36000" bIns="36000"/>
              <a:lstStyle/>
              <a:p>
                <a:pPr>
                  <a:defRPr sz="800"/>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グラフ!$H$170:$H$177</c:f>
              <c:strCache>
                <c:ptCount val="8"/>
                <c:pt idx="0">
                  <c:v>食料品製造業</c:v>
                </c:pt>
                <c:pt idx="1">
                  <c:v>飲料･たばこ･飼料製造業</c:v>
                </c:pt>
                <c:pt idx="2">
                  <c:v>家具・装備品製造業</c:v>
                </c:pt>
                <c:pt idx="3">
                  <c:v>印刷・同関連業</c:v>
                </c:pt>
                <c:pt idx="4">
                  <c:v>窯業・土石製造業</c:v>
                </c:pt>
                <c:pt idx="5">
                  <c:v>金属製品製造業</c:v>
                </c:pt>
                <c:pt idx="6">
                  <c:v>その他の製造業</c:v>
                </c:pt>
                <c:pt idx="7">
                  <c:v>未公表</c:v>
                </c:pt>
              </c:strCache>
            </c:strRef>
          </c:cat>
          <c:val>
            <c:numRef>
              <c:f>グラフ!$I$170:$I$177</c:f>
              <c:numCache>
                <c:formatCode>_(* #,##0_);_(* \(#,##0\);_(* "-"_);_(@_)</c:formatCode>
                <c:ptCount val="8"/>
                <c:pt idx="0">
                  <c:v>3677220</c:v>
                </c:pt>
                <c:pt idx="1">
                  <c:v>1877907</c:v>
                </c:pt>
                <c:pt idx="2">
                  <c:v>20471</c:v>
                </c:pt>
                <c:pt idx="3">
                  <c:v>165310</c:v>
                </c:pt>
                <c:pt idx="4">
                  <c:v>362649</c:v>
                </c:pt>
                <c:pt idx="5">
                  <c:v>45727</c:v>
                </c:pt>
                <c:pt idx="6">
                  <c:v>172064</c:v>
                </c:pt>
                <c:pt idx="7">
                  <c:v>526638</c:v>
                </c:pt>
              </c:numCache>
            </c:numRef>
          </c:val>
          <c:extLst>
            <c:ext xmlns:c16="http://schemas.microsoft.com/office/drawing/2014/chart" uri="{C3380CC4-5D6E-409C-BE32-E72D297353CC}">
              <c16:uniqueId val="{00000016-3C1D-4C46-8BBF-CFBD1A858CD2}"/>
            </c:ext>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ltUpDiag">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3-4D19-8334-377767DEF480}"/>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extLst>
            <c:ext xmlns:c16="http://schemas.microsoft.com/office/drawing/2014/chart" uri="{C3380CC4-5D6E-409C-BE32-E72D297353CC}">
              <c16:uniqueId val="{00000001-3853-4D19-8334-377767DEF480}"/>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4.5040975864672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3-4D19-8334-377767DEF480}"/>
                </c:ext>
              </c:extLst>
            </c:dLbl>
            <c:dLbl>
              <c:idx val="1"/>
              <c:layout>
                <c:manualLayout>
                  <c:x val="-8.579733763480199E-2"/>
                  <c:y val="-5.7300268379642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3-4D19-8334-377767DEF480}"/>
                </c:ext>
              </c:extLst>
            </c:dLbl>
            <c:dLbl>
              <c:idx val="3"/>
              <c:layout>
                <c:manualLayout>
                  <c:x val="-7.3125743125826356E-2"/>
                  <c:y val="-6.359700116861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3-4D19-8334-377767DEF480}"/>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3-4D19-8334-377767DEF48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extLst>
            <c:ext xmlns:c16="http://schemas.microsoft.com/office/drawing/2014/chart" uri="{C3380CC4-5D6E-409C-BE32-E72D297353CC}">
              <c16:uniqueId val="{00000006-3853-4D19-8334-377767DEF480}"/>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a:extLst>
            <a:ext uri="{FF2B5EF4-FFF2-40B4-BE49-F238E27FC236}">
              <a16:creationId xmlns:a16="http://schemas.microsoft.com/office/drawing/2014/main" id="{00000000-0008-0000-0700-00000108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a:extLst>
            <a:ext uri="{FF2B5EF4-FFF2-40B4-BE49-F238E27FC236}">
              <a16:creationId xmlns:a16="http://schemas.microsoft.com/office/drawing/2014/main" id="{00000000-0008-0000-0700-00000208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a:extLst>
            <a:ext uri="{FF2B5EF4-FFF2-40B4-BE49-F238E27FC236}">
              <a16:creationId xmlns:a16="http://schemas.microsoft.com/office/drawing/2014/main" id="{00000000-0008-0000-0800-0000010C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75765</xdr:colOff>
      <xdr:row>158</xdr:row>
      <xdr:rowOff>42068</xdr:rowOff>
    </xdr:from>
    <xdr:to>
      <xdr:col>3</xdr:col>
      <xdr:colOff>41130</xdr:colOff>
      <xdr:row>183</xdr:row>
      <xdr:rowOff>104775</xdr:rowOff>
    </xdr:to>
    <xdr:graphicFrame macro="">
      <xdr:nvGraphicFramePr>
        <xdr:cNvPr id="73" name="グラフ 72">
          <a:extLst>
            <a:ext uri="{FF2B5EF4-FFF2-40B4-BE49-F238E27FC236}">
              <a16:creationId xmlns:a16="http://schemas.microsoft.com/office/drawing/2014/main" id="{00000000-0008-0000-0F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a:extLst>
            <a:ext uri="{FF2B5EF4-FFF2-40B4-BE49-F238E27FC236}">
              <a16:creationId xmlns:a16="http://schemas.microsoft.com/office/drawing/2014/main" id="{00000000-0008-0000-0F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a:extLst>
            <a:ext uri="{FF2B5EF4-FFF2-40B4-BE49-F238E27FC236}">
              <a16:creationId xmlns:a16="http://schemas.microsoft.com/office/drawing/2014/main" id="{00000000-0008-0000-0F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a:extLst>
            <a:ext uri="{FF2B5EF4-FFF2-40B4-BE49-F238E27FC236}">
              <a16:creationId xmlns:a16="http://schemas.microsoft.com/office/drawing/2014/main" id="{00000000-0008-0000-0F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a:extLst>
            <a:ext uri="{FF2B5EF4-FFF2-40B4-BE49-F238E27FC236}">
              <a16:creationId xmlns:a16="http://schemas.microsoft.com/office/drawing/2014/main" id="{00000000-0008-0000-0F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a:extLst>
            <a:ext uri="{FF2B5EF4-FFF2-40B4-BE49-F238E27FC236}">
              <a16:creationId xmlns:a16="http://schemas.microsoft.com/office/drawing/2014/main" id="{00000000-0008-0000-0F00-00007E5C0A00}"/>
            </a:ext>
          </a:extLst>
        </xdr:cNvPr>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a:extLst>
            <a:ext uri="{FF2B5EF4-FFF2-40B4-BE49-F238E27FC236}">
              <a16:creationId xmlns:a16="http://schemas.microsoft.com/office/drawing/2014/main" id="{00000000-0008-0000-0F00-00007A2B0000}"/>
            </a:ext>
          </a:extLst>
        </xdr:cNvPr>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0</xdr:col>
      <xdr:colOff>909637</xdr:colOff>
      <xdr:row>97</xdr:row>
      <xdr:rowOff>95250</xdr:rowOff>
    </xdr:from>
    <xdr:to>
      <xdr:col>2</xdr:col>
      <xdr:colOff>273050</xdr:colOff>
      <xdr:row>98</xdr:row>
      <xdr:rowOff>150812</xdr:rowOff>
    </xdr:to>
    <xdr:sp macro="" textlink="" fLocksText="0">
      <xdr:nvSpPr>
        <xdr:cNvPr id="11131" name="Text Box 30">
          <a:extLst>
            <a:ext uri="{FF2B5EF4-FFF2-40B4-BE49-F238E27FC236}">
              <a16:creationId xmlns:a16="http://schemas.microsoft.com/office/drawing/2014/main" id="{00000000-0008-0000-0F00-00007B2B0000}"/>
            </a:ext>
          </a:extLst>
        </xdr:cNvPr>
        <xdr:cNvSpPr txBox="1">
          <a:spLocks noChangeArrowheads="1"/>
        </xdr:cNvSpPr>
      </xdr:nvSpPr>
      <xdr:spPr bwMode="auto">
        <a:xfrm>
          <a:off x="909637"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158750</xdr:colOff>
      <xdr:row>46</xdr:row>
      <xdr:rowOff>63499</xdr:rowOff>
    </xdr:from>
    <xdr:to>
      <xdr:col>2</xdr:col>
      <xdr:colOff>431800</xdr:colOff>
      <xdr:row>46</xdr:row>
      <xdr:rowOff>120648</xdr:rowOff>
    </xdr:to>
    <xdr:sp macro="" textlink="">
      <xdr:nvSpPr>
        <xdr:cNvPr id="1033" name="直線コネクタ 24">
          <a:extLst>
            <a:ext uri="{FF2B5EF4-FFF2-40B4-BE49-F238E27FC236}">
              <a16:creationId xmlns:a16="http://schemas.microsoft.com/office/drawing/2014/main" id="{00000000-0008-0000-0F00-000009040000}"/>
            </a:ext>
          </a:extLst>
        </xdr:cNvPr>
        <xdr:cNvSpPr>
          <a:spLocks noChangeShapeType="1"/>
        </xdr:cNvSpPr>
      </xdr:nvSpPr>
      <xdr:spPr bwMode="auto">
        <a:xfrm flipH="1" flipV="1">
          <a:off x="2365375" y="7096124"/>
          <a:ext cx="273050" cy="57149"/>
        </a:xfrm>
        <a:prstGeom prst="line">
          <a:avLst/>
        </a:prstGeom>
        <a:noFill/>
        <a:ln w="12700">
          <a:solidFill>
            <a:srgbClr val="000000"/>
          </a:solidFill>
          <a:miter lim="800000"/>
          <a:headEnd/>
          <a:tailEnd/>
        </a:ln>
      </xdr:spPr>
    </xdr:sp>
    <xdr:clientData/>
  </xdr:twoCellAnchor>
  <xdr:twoCellAnchor>
    <xdr:from>
      <xdr:col>4</xdr:col>
      <xdr:colOff>261938</xdr:colOff>
      <xdr:row>42</xdr:row>
      <xdr:rowOff>111125</xdr:rowOff>
    </xdr:from>
    <xdr:to>
      <xdr:col>4</xdr:col>
      <xdr:colOff>482110</xdr:colOff>
      <xdr:row>43</xdr:row>
      <xdr:rowOff>144340</xdr:rowOff>
    </xdr:to>
    <xdr:sp macro="" textlink="">
      <xdr:nvSpPr>
        <xdr:cNvPr id="1034" name="Line 574">
          <a:extLst>
            <a:ext uri="{FF2B5EF4-FFF2-40B4-BE49-F238E27FC236}">
              <a16:creationId xmlns:a16="http://schemas.microsoft.com/office/drawing/2014/main" id="{00000000-0008-0000-0F00-00000A040000}"/>
            </a:ext>
          </a:extLst>
        </xdr:cNvPr>
        <xdr:cNvSpPr>
          <a:spLocks noChangeShapeType="1"/>
        </xdr:cNvSpPr>
      </xdr:nvSpPr>
      <xdr:spPr bwMode="auto">
        <a:xfrm flipH="1" flipV="1">
          <a:off x="4675188" y="6532563"/>
          <a:ext cx="220172" cy="184027"/>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a:extLst>
            <a:ext uri="{FF2B5EF4-FFF2-40B4-BE49-F238E27FC236}">
              <a16:creationId xmlns:a16="http://schemas.microsoft.com/office/drawing/2014/main" id="{00000000-0008-0000-0F00-00000C040000}"/>
            </a:ext>
          </a:extLst>
        </xdr:cNvPr>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a:extLst>
            <a:ext uri="{FF2B5EF4-FFF2-40B4-BE49-F238E27FC236}">
              <a16:creationId xmlns:a16="http://schemas.microsoft.com/office/drawing/2014/main" id="{00000000-0008-0000-0F00-00000D040000}"/>
            </a:ext>
          </a:extLst>
        </xdr:cNvPr>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a:extLst>
            <a:ext uri="{FF2B5EF4-FFF2-40B4-BE49-F238E27FC236}">
              <a16:creationId xmlns:a16="http://schemas.microsoft.com/office/drawing/2014/main" id="{00000000-0008-0000-0F00-00000E040000}"/>
            </a:ext>
          </a:extLst>
        </xdr:cNvPr>
        <xdr:cNvSpPr>
          <a:spLocks noChangeShapeType="1"/>
        </xdr:cNvSpPr>
      </xdr:nvSpPr>
      <xdr:spPr bwMode="auto">
        <a:xfrm flipH="1">
          <a:off x="2279893" y="6865938"/>
          <a:ext cx="434731" cy="96472"/>
        </a:xfrm>
        <a:prstGeom prst="line">
          <a:avLst/>
        </a:prstGeom>
        <a:ln w="1270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a:extLst>
            <a:ext uri="{FF2B5EF4-FFF2-40B4-BE49-F238E27FC236}">
              <a16:creationId xmlns:a16="http://schemas.microsoft.com/office/drawing/2014/main" id="{00000000-0008-0000-0F00-00000F040000}"/>
            </a:ext>
          </a:extLst>
        </xdr:cNvPr>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a:extLst>
            <a:ext uri="{FF2B5EF4-FFF2-40B4-BE49-F238E27FC236}">
              <a16:creationId xmlns:a16="http://schemas.microsoft.com/office/drawing/2014/main" id="{00000000-0008-0000-0F00-00005B5D0A00}"/>
            </a:ext>
          </a:extLst>
        </xdr:cNvPr>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5,206</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714376</xdr:colOff>
      <xdr:row>51</xdr:row>
      <xdr:rowOff>142875</xdr:rowOff>
    </xdr:from>
    <xdr:to>
      <xdr:col>3</xdr:col>
      <xdr:colOff>1039812</xdr:colOff>
      <xdr:row>52</xdr:row>
      <xdr:rowOff>142875</xdr:rowOff>
    </xdr:to>
    <xdr:sp macro="" textlink="">
      <xdr:nvSpPr>
        <xdr:cNvPr id="1041" name="Line 581">
          <a:extLst>
            <a:ext uri="{FF2B5EF4-FFF2-40B4-BE49-F238E27FC236}">
              <a16:creationId xmlns:a16="http://schemas.microsoft.com/office/drawing/2014/main" id="{00000000-0008-0000-0F00-000011040000}"/>
            </a:ext>
          </a:extLst>
        </xdr:cNvPr>
        <xdr:cNvSpPr>
          <a:spLocks noChangeShapeType="1"/>
        </xdr:cNvSpPr>
      </xdr:nvSpPr>
      <xdr:spPr bwMode="auto">
        <a:xfrm flipV="1">
          <a:off x="4024314" y="7929563"/>
          <a:ext cx="325436" cy="150812"/>
        </a:xfrm>
        <a:prstGeom prst="line">
          <a:avLst/>
        </a:prstGeom>
        <a:noFill/>
        <a:ln w="9525">
          <a:solidFill>
            <a:srgbClr val="000000"/>
          </a:solidFill>
          <a:round/>
          <a:headEnd/>
          <a:tailEnd/>
        </a:ln>
      </xdr:spPr>
    </xdr:sp>
    <xdr:clientData/>
  </xdr:twoCellAnchor>
  <xdr:twoCellAnchor>
    <xdr:from>
      <xdr:col>3</xdr:col>
      <xdr:colOff>762000</xdr:colOff>
      <xdr:row>52</xdr:row>
      <xdr:rowOff>149592</xdr:rowOff>
    </xdr:from>
    <xdr:to>
      <xdr:col>4</xdr:col>
      <xdr:colOff>101966</xdr:colOff>
      <xdr:row>55</xdr:row>
      <xdr:rowOff>0</xdr:rowOff>
    </xdr:to>
    <xdr:sp macro="" textlink="">
      <xdr:nvSpPr>
        <xdr:cNvPr id="1042" name="Line 582">
          <a:extLst>
            <a:ext uri="{FF2B5EF4-FFF2-40B4-BE49-F238E27FC236}">
              <a16:creationId xmlns:a16="http://schemas.microsoft.com/office/drawing/2014/main" id="{00000000-0008-0000-0F00-000012040000}"/>
            </a:ext>
          </a:extLst>
        </xdr:cNvPr>
        <xdr:cNvSpPr>
          <a:spLocks noChangeShapeType="1"/>
        </xdr:cNvSpPr>
      </xdr:nvSpPr>
      <xdr:spPr bwMode="auto">
        <a:xfrm flipH="1">
          <a:off x="4071938" y="8087092"/>
          <a:ext cx="443278" cy="302846"/>
        </a:xfrm>
        <a:prstGeom prst="line">
          <a:avLst/>
        </a:prstGeom>
        <a:noFill/>
        <a:ln w="9525">
          <a:solidFill>
            <a:srgbClr val="000000"/>
          </a:solidFill>
          <a:round/>
          <a:headEnd/>
          <a:tailEnd/>
        </a:ln>
      </xdr:spPr>
    </xdr:sp>
    <xdr:clientData/>
  </xdr:twoCellAnchor>
  <xdr:twoCellAnchor>
    <xdr:from>
      <xdr:col>3</xdr:col>
      <xdr:colOff>1095374</xdr:colOff>
      <xdr:row>54</xdr:row>
      <xdr:rowOff>142875</xdr:rowOff>
    </xdr:from>
    <xdr:to>
      <xdr:col>4</xdr:col>
      <xdr:colOff>349249</xdr:colOff>
      <xdr:row>56</xdr:row>
      <xdr:rowOff>127000</xdr:rowOff>
    </xdr:to>
    <xdr:sp macro="" textlink="">
      <xdr:nvSpPr>
        <xdr:cNvPr id="1043" name="Line 583">
          <a:extLst>
            <a:ext uri="{FF2B5EF4-FFF2-40B4-BE49-F238E27FC236}">
              <a16:creationId xmlns:a16="http://schemas.microsoft.com/office/drawing/2014/main" id="{00000000-0008-0000-0F00-000013040000}"/>
            </a:ext>
          </a:extLst>
        </xdr:cNvPr>
        <xdr:cNvSpPr>
          <a:spLocks noChangeShapeType="1"/>
        </xdr:cNvSpPr>
      </xdr:nvSpPr>
      <xdr:spPr bwMode="auto">
        <a:xfrm flipH="1">
          <a:off x="4405312" y="8382000"/>
          <a:ext cx="357187" cy="285750"/>
        </a:xfrm>
        <a:prstGeom prst="line">
          <a:avLst/>
        </a:prstGeom>
        <a:noFill/>
        <a:ln w="9525">
          <a:solidFill>
            <a:srgbClr val="000000"/>
          </a:solidFill>
          <a:round/>
          <a:headEnd/>
          <a:tailEnd/>
        </a:ln>
      </xdr:spPr>
    </xdr:sp>
    <xdr:clientData/>
  </xdr:twoCellAnchor>
  <xdr:twoCellAnchor>
    <xdr:from>
      <xdr:col>3</xdr:col>
      <xdr:colOff>888998</xdr:colOff>
      <xdr:row>43</xdr:row>
      <xdr:rowOff>126999</xdr:rowOff>
    </xdr:from>
    <xdr:to>
      <xdr:col>4</xdr:col>
      <xdr:colOff>61451</xdr:colOff>
      <xdr:row>45</xdr:row>
      <xdr:rowOff>7680</xdr:rowOff>
    </xdr:to>
    <xdr:sp macro="" textlink="">
      <xdr:nvSpPr>
        <xdr:cNvPr id="1044" name="Line 584">
          <a:extLst>
            <a:ext uri="{FF2B5EF4-FFF2-40B4-BE49-F238E27FC236}">
              <a16:creationId xmlns:a16="http://schemas.microsoft.com/office/drawing/2014/main" id="{00000000-0008-0000-0F00-000014040000}"/>
            </a:ext>
          </a:extLst>
        </xdr:cNvPr>
        <xdr:cNvSpPr>
          <a:spLocks noChangeShapeType="1"/>
        </xdr:cNvSpPr>
      </xdr:nvSpPr>
      <xdr:spPr bwMode="auto">
        <a:xfrm flipH="1" flipV="1">
          <a:off x="4207385" y="6817543"/>
          <a:ext cx="278582" cy="195621"/>
        </a:xfrm>
        <a:prstGeom prst="line">
          <a:avLst/>
        </a:prstGeom>
        <a:noFill/>
        <a:ln w="9525">
          <a:solidFill>
            <a:srgbClr val="000000"/>
          </a:solidFill>
          <a:round/>
          <a:headEnd/>
          <a:tailEnd/>
        </a:ln>
      </xdr:spPr>
    </xdr:sp>
    <xdr:clientData/>
  </xdr:twoCellAnchor>
  <xdr:twoCellAnchor>
    <xdr:from>
      <xdr:col>5</xdr:col>
      <xdr:colOff>470633</xdr:colOff>
      <xdr:row>47</xdr:row>
      <xdr:rowOff>140068</xdr:rowOff>
    </xdr:from>
    <xdr:to>
      <xdr:col>5</xdr:col>
      <xdr:colOff>771525</xdr:colOff>
      <xdr:row>49</xdr:row>
      <xdr:rowOff>114300</xdr:rowOff>
    </xdr:to>
    <xdr:sp macro="" textlink="">
      <xdr:nvSpPr>
        <xdr:cNvPr id="1045" name="Line 585">
          <a:extLst>
            <a:ext uri="{FF2B5EF4-FFF2-40B4-BE49-F238E27FC236}">
              <a16:creationId xmlns:a16="http://schemas.microsoft.com/office/drawing/2014/main" id="{00000000-0008-0000-0F00-000015040000}"/>
            </a:ext>
          </a:extLst>
        </xdr:cNvPr>
        <xdr:cNvSpPr>
          <a:spLocks noChangeShapeType="1"/>
        </xdr:cNvSpPr>
      </xdr:nvSpPr>
      <xdr:spPr bwMode="auto">
        <a:xfrm>
          <a:off x="5995133" y="7398118"/>
          <a:ext cx="300892" cy="279032"/>
        </a:xfrm>
        <a:prstGeom prst="line">
          <a:avLst/>
        </a:prstGeom>
        <a:noFill/>
        <a:ln w="9525">
          <a:solidFill>
            <a:srgbClr val="000000"/>
          </a:solidFill>
          <a:round/>
          <a:headEnd/>
          <a:tailEnd/>
        </a:ln>
      </xdr:spPr>
    </xdr:sp>
    <xdr:clientData/>
  </xdr:twoCellAnchor>
  <xdr:twoCellAnchor>
    <xdr:from>
      <xdr:col>4</xdr:col>
      <xdr:colOff>648432</xdr:colOff>
      <xdr:row>55</xdr:row>
      <xdr:rowOff>83038</xdr:rowOff>
    </xdr:from>
    <xdr:to>
      <xdr:col>4</xdr:col>
      <xdr:colOff>1000126</xdr:colOff>
      <xdr:row>57</xdr:row>
      <xdr:rowOff>71437</xdr:rowOff>
    </xdr:to>
    <xdr:sp macro="" textlink="">
      <xdr:nvSpPr>
        <xdr:cNvPr id="1046" name="Line 586">
          <a:extLst>
            <a:ext uri="{FF2B5EF4-FFF2-40B4-BE49-F238E27FC236}">
              <a16:creationId xmlns:a16="http://schemas.microsoft.com/office/drawing/2014/main" id="{00000000-0008-0000-0F00-000016040000}"/>
            </a:ext>
          </a:extLst>
        </xdr:cNvPr>
        <xdr:cNvSpPr>
          <a:spLocks noChangeShapeType="1"/>
        </xdr:cNvSpPr>
      </xdr:nvSpPr>
      <xdr:spPr bwMode="auto">
        <a:xfrm>
          <a:off x="5061682" y="8472976"/>
          <a:ext cx="351694" cy="290024"/>
        </a:xfrm>
        <a:prstGeom prst="line">
          <a:avLst/>
        </a:prstGeom>
        <a:noFill/>
        <a:ln w="9525">
          <a:solidFill>
            <a:srgbClr val="000000"/>
          </a:solidFill>
          <a:round/>
          <a:headEnd/>
          <a:tailEnd/>
        </a:ln>
      </xdr:spPr>
    </xdr:sp>
    <xdr:clientData/>
  </xdr:twoCellAnchor>
  <xdr:twoCellAnchor>
    <xdr:from>
      <xdr:col>4</xdr:col>
      <xdr:colOff>539751</xdr:colOff>
      <xdr:row>48</xdr:row>
      <xdr:rowOff>66856</xdr:rowOff>
    </xdr:from>
    <xdr:to>
      <xdr:col>4</xdr:col>
      <xdr:colOff>1002413</xdr:colOff>
      <xdr:row>50</xdr:row>
      <xdr:rowOff>143596</xdr:rowOff>
    </xdr:to>
    <xdr:sp macro="" textlink="">
      <xdr:nvSpPr>
        <xdr:cNvPr id="500382" name="Rectangle 588">
          <a:extLst>
            <a:ext uri="{FF2B5EF4-FFF2-40B4-BE49-F238E27FC236}">
              <a16:creationId xmlns:a16="http://schemas.microsoft.com/office/drawing/2014/main" id="{00000000-0008-0000-0F00-00009EA20700}"/>
            </a:ext>
          </a:extLst>
        </xdr:cNvPr>
        <xdr:cNvSpPr>
          <a:spLocks noChangeArrowheads="1"/>
        </xdr:cNvSpPr>
      </xdr:nvSpPr>
      <xdr:spPr bwMode="auto">
        <a:xfrm>
          <a:off x="4953001" y="7401106"/>
          <a:ext cx="462662" cy="3783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55,345</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a:extLst>
            <a:ext uri="{FF2B5EF4-FFF2-40B4-BE49-F238E27FC236}">
              <a16:creationId xmlns:a16="http://schemas.microsoft.com/office/drawing/2014/main" id="{00000000-0008-0000-0F00-000018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a:extLst>
            <a:ext uri="{FF2B5EF4-FFF2-40B4-BE49-F238E27FC236}">
              <a16:creationId xmlns:a16="http://schemas.microsoft.com/office/drawing/2014/main" id="{00000000-0008-0000-0F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85725</xdr:rowOff>
    </xdr:to>
    <xdr:graphicFrame macro="">
      <xdr:nvGraphicFramePr>
        <xdr:cNvPr id="1050" name="Chart 8">
          <a:extLst>
            <a:ext uri="{FF2B5EF4-FFF2-40B4-BE49-F238E27FC236}">
              <a16:creationId xmlns:a16="http://schemas.microsoft.com/office/drawing/2014/main" id="{00000000-0008-0000-0F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a:extLst>
            <a:ext uri="{FF2B5EF4-FFF2-40B4-BE49-F238E27FC236}">
              <a16:creationId xmlns:a16="http://schemas.microsoft.com/office/drawing/2014/main" id="{00000000-0008-0000-0F00-00001B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a:extLst>
            <a:ext uri="{FF2B5EF4-FFF2-40B4-BE49-F238E27FC236}">
              <a16:creationId xmlns:a16="http://schemas.microsoft.com/office/drawing/2014/main" id="{00000000-0008-0000-0F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a:extLst>
            <a:ext uri="{FF2B5EF4-FFF2-40B4-BE49-F238E27FC236}">
              <a16:creationId xmlns:a16="http://schemas.microsoft.com/office/drawing/2014/main" id="{00000000-0008-0000-0F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a:extLst>
            <a:ext uri="{FF2B5EF4-FFF2-40B4-BE49-F238E27FC236}">
              <a16:creationId xmlns:a16="http://schemas.microsoft.com/office/drawing/2014/main" id="{00000000-0008-0000-0F00-0000942B0000}"/>
            </a:ext>
          </a:extLst>
        </xdr:cNvPr>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502</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a:extLst>
            <a:ext uri="{FF2B5EF4-FFF2-40B4-BE49-F238E27FC236}">
              <a16:creationId xmlns:a16="http://schemas.microsoft.com/office/drawing/2014/main" id="{00000000-0008-0000-0F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a:extLst>
            <a:ext uri="{FF2B5EF4-FFF2-40B4-BE49-F238E27FC236}">
              <a16:creationId xmlns:a16="http://schemas.microsoft.com/office/drawing/2014/main" id="{00000000-0008-0000-0F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500062</xdr:colOff>
      <xdr:row>55</xdr:row>
      <xdr:rowOff>55561</xdr:rowOff>
    </xdr:from>
    <xdr:to>
      <xdr:col>4</xdr:col>
      <xdr:colOff>507999</xdr:colOff>
      <xdr:row>57</xdr:row>
      <xdr:rowOff>55562</xdr:rowOff>
    </xdr:to>
    <xdr:sp macro="" textlink="">
      <xdr:nvSpPr>
        <xdr:cNvPr id="1077" name="Line 651">
          <a:extLst>
            <a:ext uri="{FF2B5EF4-FFF2-40B4-BE49-F238E27FC236}">
              <a16:creationId xmlns:a16="http://schemas.microsoft.com/office/drawing/2014/main" id="{00000000-0008-0000-0F00-000035040000}"/>
            </a:ext>
          </a:extLst>
        </xdr:cNvPr>
        <xdr:cNvSpPr>
          <a:spLocks noChangeShapeType="1"/>
        </xdr:cNvSpPr>
      </xdr:nvSpPr>
      <xdr:spPr bwMode="auto">
        <a:xfrm flipH="1">
          <a:off x="4913312" y="8445499"/>
          <a:ext cx="7937" cy="301626"/>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a:extLst>
            <a:ext uri="{FF2B5EF4-FFF2-40B4-BE49-F238E27FC236}">
              <a16:creationId xmlns:a16="http://schemas.microsoft.com/office/drawing/2014/main" id="{00000000-0008-0000-0F00-0000792B0000}"/>
            </a:ext>
          </a:extLst>
        </xdr:cNvPr>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718411</xdr:colOff>
      <xdr:row>125</xdr:row>
      <xdr:rowOff>96865</xdr:rowOff>
    </xdr:to>
    <xdr:sp macro="" textlink="" fLocksText="0">
      <xdr:nvSpPr>
        <xdr:cNvPr id="11201" name="Text Box 30">
          <a:extLst>
            <a:ext uri="{FF2B5EF4-FFF2-40B4-BE49-F238E27FC236}">
              <a16:creationId xmlns:a16="http://schemas.microsoft.com/office/drawing/2014/main" id="{00000000-0008-0000-0F00-0000C12B0000}"/>
            </a:ext>
          </a:extLst>
        </xdr:cNvPr>
        <xdr:cNvSpPr txBox="1">
          <a:spLocks noChangeArrowheads="1"/>
        </xdr:cNvSpPr>
      </xdr:nvSpPr>
      <xdr:spPr bwMode="auto">
        <a:xfrm>
          <a:off x="4062288" y="19250007"/>
          <a:ext cx="2185466" cy="219739"/>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en-US" altLang="ja-JP" sz="1000" b="0" i="0" u="none" strike="noStrike" baseline="0">
              <a:solidFill>
                <a:srgbClr val="000000"/>
              </a:solidFill>
              <a:latin typeface="ＭＳ Ｐゴシック"/>
              <a:ea typeface="ＭＳ Ｐゴシック"/>
            </a:rPr>
            <a:t>2019</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a:extLst>
            <a:ext uri="{FF2B5EF4-FFF2-40B4-BE49-F238E27FC236}">
              <a16:creationId xmlns:a16="http://schemas.microsoft.com/office/drawing/2014/main" id="{00000000-0008-0000-0F00-000047040000}"/>
            </a:ext>
          </a:extLst>
        </xdr:cNvPr>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762000</xdr:colOff>
      <xdr:row>50</xdr:row>
      <xdr:rowOff>55563</xdr:rowOff>
    </xdr:from>
    <xdr:to>
      <xdr:col>3</xdr:col>
      <xdr:colOff>968376</xdr:colOff>
      <xdr:row>50</xdr:row>
      <xdr:rowOff>150812</xdr:rowOff>
    </xdr:to>
    <xdr:sp macro="" textlink="">
      <xdr:nvSpPr>
        <xdr:cNvPr id="72" name="Line 581">
          <a:extLst>
            <a:ext uri="{FF2B5EF4-FFF2-40B4-BE49-F238E27FC236}">
              <a16:creationId xmlns:a16="http://schemas.microsoft.com/office/drawing/2014/main" id="{00000000-0008-0000-0F00-000048000000}"/>
            </a:ext>
          </a:extLst>
        </xdr:cNvPr>
        <xdr:cNvSpPr>
          <a:spLocks noChangeShapeType="1"/>
        </xdr:cNvSpPr>
      </xdr:nvSpPr>
      <xdr:spPr bwMode="auto">
        <a:xfrm>
          <a:off x="4071938" y="7691438"/>
          <a:ext cx="206376" cy="95249"/>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a:extLst>
            <a:ext uri="{FF2B5EF4-FFF2-40B4-BE49-F238E27FC236}">
              <a16:creationId xmlns:a16="http://schemas.microsoft.com/office/drawing/2014/main" id="{00000000-0008-0000-0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473545</xdr:colOff>
      <xdr:row>156</xdr:row>
      <xdr:rowOff>76334</xdr:rowOff>
    </xdr:from>
    <xdr:to>
      <xdr:col>4</xdr:col>
      <xdr:colOff>702267</xdr:colOff>
      <xdr:row>157</xdr:row>
      <xdr:rowOff>113008</xdr:rowOff>
    </xdr:to>
    <xdr:sp macro="" textlink="" fLocksText="0">
      <xdr:nvSpPr>
        <xdr:cNvPr id="11202" name="Text Box 30">
          <a:extLst>
            <a:ext uri="{FF2B5EF4-FFF2-40B4-BE49-F238E27FC236}">
              <a16:creationId xmlns:a16="http://schemas.microsoft.com/office/drawing/2014/main" id="{00000000-0008-0000-0F00-0000C22B0000}"/>
            </a:ext>
          </a:extLst>
        </xdr:cNvPr>
        <xdr:cNvSpPr txBox="1">
          <a:spLocks noChangeArrowheads="1"/>
        </xdr:cNvSpPr>
      </xdr:nvSpPr>
      <xdr:spPr bwMode="auto">
        <a:xfrm>
          <a:off x="2685282" y="24203643"/>
          <a:ext cx="2440460" cy="190043"/>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en-US" altLang="ja-JP" sz="1000" b="0" i="0" u="none" strike="noStrike" baseline="0">
              <a:solidFill>
                <a:srgbClr val="000000"/>
              </a:solidFill>
              <a:latin typeface="ＭＳ Ｐゴシック"/>
              <a:ea typeface="ＭＳ Ｐゴシック"/>
            </a:rPr>
            <a:t>2019</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100540</xdr:colOff>
      <xdr:row>43</xdr:row>
      <xdr:rowOff>31750</xdr:rowOff>
    </xdr:from>
    <xdr:to>
      <xdr:col>2</xdr:col>
      <xdr:colOff>514348</xdr:colOff>
      <xdr:row>45</xdr:row>
      <xdr:rowOff>5291</xdr:rowOff>
    </xdr:to>
    <xdr:sp macro="" textlink="">
      <xdr:nvSpPr>
        <xdr:cNvPr id="63" name="直線コネクタ 24">
          <a:extLst>
            <a:ext uri="{FF2B5EF4-FFF2-40B4-BE49-F238E27FC236}">
              <a16:creationId xmlns:a16="http://schemas.microsoft.com/office/drawing/2014/main" id="{00000000-0008-0000-0F00-00003F000000}"/>
            </a:ext>
          </a:extLst>
        </xdr:cNvPr>
        <xdr:cNvSpPr>
          <a:spLocks noChangeShapeType="1"/>
        </xdr:cNvSpPr>
      </xdr:nvSpPr>
      <xdr:spPr bwMode="auto">
        <a:xfrm flipH="1">
          <a:off x="2312457" y="6715125"/>
          <a:ext cx="413808" cy="291041"/>
        </a:xfrm>
        <a:prstGeom prst="line">
          <a:avLst/>
        </a:prstGeom>
        <a:noFill/>
        <a:ln w="12700">
          <a:solidFill>
            <a:srgbClr val="000000"/>
          </a:solidFill>
          <a:miter lim="800000"/>
          <a:headEnd/>
          <a:tailEnd/>
        </a:ln>
      </xdr:spPr>
    </xdr:sp>
    <xdr:clientData/>
  </xdr:twoCellAnchor>
  <xdr:twoCellAnchor>
    <xdr:from>
      <xdr:col>3</xdr:col>
      <xdr:colOff>920750</xdr:colOff>
      <xdr:row>97</xdr:row>
      <xdr:rowOff>95250</xdr:rowOff>
    </xdr:from>
    <xdr:to>
      <xdr:col>5</xdr:col>
      <xdr:colOff>284163</xdr:colOff>
      <xdr:row>98</xdr:row>
      <xdr:rowOff>150812</xdr:rowOff>
    </xdr:to>
    <xdr:sp macro="" textlink="" fLocksText="0">
      <xdr:nvSpPr>
        <xdr:cNvPr id="70" name="Text Box 30">
          <a:extLst>
            <a:ext uri="{FF2B5EF4-FFF2-40B4-BE49-F238E27FC236}">
              <a16:creationId xmlns:a16="http://schemas.microsoft.com/office/drawing/2014/main" id="{00000000-0008-0000-0F00-000046000000}"/>
            </a:ext>
          </a:extLst>
        </xdr:cNvPr>
        <xdr:cNvSpPr txBox="1">
          <a:spLocks noChangeArrowheads="1"/>
        </xdr:cNvSpPr>
      </xdr:nvSpPr>
      <xdr:spPr bwMode="auto">
        <a:xfrm>
          <a:off x="4230688"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4</xdr:col>
      <xdr:colOff>399296</xdr:colOff>
      <xdr:row>170</xdr:row>
      <xdr:rowOff>29888</xdr:rowOff>
    </xdr:from>
    <xdr:to>
      <xdr:col>5</xdr:col>
      <xdr:colOff>165500</xdr:colOff>
      <xdr:row>173</xdr:row>
      <xdr:rowOff>12679</xdr:rowOff>
    </xdr:to>
    <xdr:sp macro="" textlink="">
      <xdr:nvSpPr>
        <xdr:cNvPr id="76" name="テキスト ボックス 1">
          <a:extLst>
            <a:ext uri="{FF2B5EF4-FFF2-40B4-BE49-F238E27FC236}">
              <a16:creationId xmlns:a16="http://schemas.microsoft.com/office/drawing/2014/main" id="{00000000-0008-0000-0F00-00004C000000}"/>
            </a:ext>
          </a:extLst>
        </xdr:cNvPr>
        <xdr:cNvSpPr txBox="1"/>
      </xdr:nvSpPr>
      <xdr:spPr>
        <a:xfrm>
          <a:off x="4823812" y="26346541"/>
          <a:ext cx="872333" cy="443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6,847,986</a:t>
          </a:r>
          <a:r>
            <a:rPr lang="ja-JP" altLang="en-US" sz="900">
              <a:latin typeface="+mn-ea"/>
              <a:ea typeface="+mn-ea"/>
            </a:rPr>
            <a:t>万円</a:t>
          </a:r>
          <a:endParaRPr lang="en-US" altLang="ja-JP" sz="900">
            <a:latin typeface="+mn-ea"/>
            <a:ea typeface="+mn-ea"/>
          </a:endParaRPr>
        </a:p>
      </xdr:txBody>
    </xdr:sp>
    <xdr:clientData/>
  </xdr:twoCellAnchor>
  <xdr:twoCellAnchor>
    <xdr:from>
      <xdr:col>16</xdr:col>
      <xdr:colOff>0</xdr:colOff>
      <xdr:row>15</xdr:row>
      <xdr:rowOff>0</xdr:rowOff>
    </xdr:from>
    <xdr:to>
      <xdr:col>20</xdr:col>
      <xdr:colOff>561975</xdr:colOff>
      <xdr:row>41</xdr:row>
      <xdr:rowOff>96838</xdr:rowOff>
    </xdr:to>
    <xdr:graphicFrame macro="">
      <xdr:nvGraphicFramePr>
        <xdr:cNvPr id="45" name="Chart 2">
          <a:extLst>
            <a:ext uri="{FF2B5EF4-FFF2-40B4-BE49-F238E27FC236}">
              <a16:creationId xmlns:a16="http://schemas.microsoft.com/office/drawing/2014/main" id="{A21C2E53-751F-41F4-9934-3F4A292B6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2,436</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0.76177</cdr:x>
      <cdr:y>0.24654</cdr:y>
    </cdr:from>
    <cdr:to>
      <cdr:x>0.85006</cdr:x>
      <cdr:y>0.29135</cdr:y>
    </cdr:to>
    <cdr:sp macro="" textlink="">
      <cdr:nvSpPr>
        <cdr:cNvPr id="4" name="直線コネクタ 3"/>
        <cdr:cNvSpPr/>
      </cdr:nvSpPr>
      <cdr:spPr bwMode="auto">
        <a:xfrm xmlns:a="http://schemas.openxmlformats.org/drawingml/2006/main" flipV="1">
          <a:off x="2475365" y="809625"/>
          <a:ext cx="286886" cy="147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0.87058</cdr:x>
      <cdr:y>0.35386</cdr:y>
    </cdr:to>
    <cdr:sp macro="" textlink="">
      <cdr:nvSpPr>
        <cdr:cNvPr id="6" name="直線コネクタ 5"/>
        <cdr:cNvSpPr/>
      </cdr:nvSpPr>
      <cdr:spPr bwMode="auto">
        <a:xfrm xmlns:a="http://schemas.openxmlformats.org/drawingml/2006/main">
          <a:off x="2564401" y="1106321"/>
          <a:ext cx="264525" cy="557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307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0.20272</cdr:x>
      <cdr:y>0.24428</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655073" y="718676"/>
          <a:ext cx="235833" cy="147183"/>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N46"/>
  <sheetViews>
    <sheetView tabSelected="1" view="pageBreakPreview" zoomScaleNormal="100" zoomScaleSheetLayoutView="100" workbookViewId="0">
      <selection activeCell="F30" sqref="F30"/>
    </sheetView>
  </sheetViews>
  <sheetFormatPr defaultRowHeight="17.100000000000001" customHeight="1" x14ac:dyDescent="0.15"/>
  <cols>
    <col min="1" max="1" width="1.7109375" style="7" customWidth="1"/>
    <col min="2" max="2" width="11.140625" style="7" customWidth="1"/>
    <col min="3" max="4" width="9.28515625" style="7" customWidth="1"/>
    <col min="5" max="5" width="10.85546875" style="7" customWidth="1"/>
    <col min="6" max="6" width="9.7109375" style="7" bestFit="1" customWidth="1"/>
    <col min="7" max="7" width="10.140625" style="7" customWidth="1"/>
    <col min="8" max="8" width="10.5703125" style="7" customWidth="1"/>
    <col min="9" max="9" width="9.7109375" style="7" customWidth="1"/>
    <col min="10" max="10" width="10.42578125" style="7" customWidth="1"/>
    <col min="11" max="11" width="9.7109375" style="7" customWidth="1"/>
    <col min="12" max="16384" width="9.140625" style="7"/>
  </cols>
  <sheetData>
    <row r="1" spans="1:14" ht="17.100000000000001" customHeight="1" x14ac:dyDescent="0.15">
      <c r="B1" s="603" t="s">
        <v>9</v>
      </c>
      <c r="C1" s="603"/>
      <c r="D1" s="603"/>
      <c r="E1" s="603"/>
      <c r="F1" s="603"/>
      <c r="G1" s="603"/>
      <c r="H1" s="603"/>
      <c r="I1" s="603"/>
      <c r="J1" s="603"/>
      <c r="K1" s="603"/>
    </row>
    <row r="2" spans="1:14" ht="15" customHeight="1" x14ac:dyDescent="0.15"/>
    <row r="3" spans="1:14" ht="15" customHeight="1" x14ac:dyDescent="0.15">
      <c r="A3" s="604" t="s">
        <v>410</v>
      </c>
      <c r="B3" s="604"/>
      <c r="C3" s="604"/>
      <c r="D3" s="604"/>
      <c r="E3" s="604"/>
      <c r="F3" s="604"/>
      <c r="G3" s="604"/>
      <c r="H3" s="604"/>
      <c r="I3" s="604"/>
      <c r="J3" s="604"/>
      <c r="K3" s="604"/>
    </row>
    <row r="4" spans="1:14" ht="5.0999999999999996" customHeight="1" x14ac:dyDescent="0.15">
      <c r="A4" s="2"/>
      <c r="B4" s="2"/>
      <c r="C4" s="2"/>
      <c r="D4" s="2"/>
      <c r="E4" s="2"/>
      <c r="F4" s="2"/>
      <c r="G4" s="2"/>
      <c r="H4" s="2"/>
      <c r="I4" s="2"/>
      <c r="J4" s="2"/>
      <c r="K4" s="2"/>
    </row>
    <row r="5" spans="1:14" ht="50.1" customHeight="1" x14ac:dyDescent="0.15">
      <c r="A5" s="605" t="s">
        <v>375</v>
      </c>
      <c r="B5" s="605"/>
      <c r="C5" s="605"/>
      <c r="D5" s="605"/>
      <c r="E5" s="605"/>
      <c r="F5" s="605"/>
      <c r="G5" s="605"/>
      <c r="H5" s="605"/>
      <c r="I5" s="605"/>
      <c r="J5" s="605"/>
      <c r="K5" s="605"/>
    </row>
    <row r="6" spans="1:14" ht="45" customHeight="1" x14ac:dyDescent="0.15">
      <c r="A6" s="605"/>
      <c r="B6" s="605"/>
      <c r="C6" s="605"/>
      <c r="D6" s="605"/>
      <c r="E6" s="605"/>
      <c r="F6" s="605"/>
      <c r="G6" s="605"/>
      <c r="H6" s="605"/>
      <c r="I6" s="605"/>
      <c r="J6" s="605"/>
      <c r="K6" s="605"/>
    </row>
    <row r="7" spans="1:14" ht="15" customHeight="1" thickBot="1" x14ac:dyDescent="0.2">
      <c r="A7" s="7" t="s">
        <v>369</v>
      </c>
      <c r="K7" s="3" t="s">
        <v>10</v>
      </c>
    </row>
    <row r="8" spans="1:14" ht="22.5" customHeight="1" x14ac:dyDescent="0.15">
      <c r="A8" s="606" t="s">
        <v>11</v>
      </c>
      <c r="B8" s="607"/>
      <c r="C8" s="612" t="s">
        <v>488</v>
      </c>
      <c r="D8" s="613"/>
      <c r="E8" s="613"/>
      <c r="F8" s="612" t="s">
        <v>572</v>
      </c>
      <c r="G8" s="613"/>
      <c r="H8" s="613"/>
      <c r="I8" s="610" t="s">
        <v>242</v>
      </c>
      <c r="J8" s="610"/>
      <c r="K8" s="611"/>
    </row>
    <row r="9" spans="1:14" ht="22.5" customHeight="1" x14ac:dyDescent="0.15">
      <c r="A9" s="608"/>
      <c r="B9" s="609"/>
      <c r="C9" s="106" t="s">
        <v>318</v>
      </c>
      <c r="D9" s="371" t="s">
        <v>12</v>
      </c>
      <c r="E9" s="199" t="s">
        <v>487</v>
      </c>
      <c r="F9" s="106" t="s">
        <v>318</v>
      </c>
      <c r="G9" s="371" t="s">
        <v>12</v>
      </c>
      <c r="H9" s="199" t="s">
        <v>487</v>
      </c>
      <c r="I9" s="107" t="s">
        <v>318</v>
      </c>
      <c r="J9" s="385" t="s">
        <v>12</v>
      </c>
      <c r="K9" s="202" t="s">
        <v>487</v>
      </c>
    </row>
    <row r="10" spans="1:14" ht="18.75" customHeight="1" x14ac:dyDescent="0.15">
      <c r="A10" s="616" t="s">
        <v>14</v>
      </c>
      <c r="B10" s="617"/>
      <c r="C10" s="253">
        <f t="shared" ref="C10:E10" si="0">SUM(C11:C12)</f>
        <v>68117</v>
      </c>
      <c r="D10" s="410">
        <f t="shared" si="0"/>
        <v>65164</v>
      </c>
      <c r="E10" s="410">
        <f t="shared" si="0"/>
        <v>543072</v>
      </c>
      <c r="F10" s="253">
        <f>SUM(F11:F12)</f>
        <v>67648</v>
      </c>
      <c r="G10" s="410">
        <f t="shared" ref="G10:H10" si="1">SUM(G11:G12)</f>
        <v>64285</v>
      </c>
      <c r="H10" s="410">
        <f t="shared" si="1"/>
        <v>553619</v>
      </c>
      <c r="I10" s="4">
        <f>F10-C10</f>
        <v>-469</v>
      </c>
      <c r="J10" s="411">
        <f>G10-D10</f>
        <v>-879</v>
      </c>
      <c r="K10" s="412">
        <f>H10-E10</f>
        <v>10547</v>
      </c>
      <c r="M10" s="370"/>
      <c r="N10" s="58"/>
    </row>
    <row r="11" spans="1:14" ht="17.100000000000001" customHeight="1" x14ac:dyDescent="0.15">
      <c r="A11" s="614" t="s">
        <v>15</v>
      </c>
      <c r="B11" s="615"/>
      <c r="C11" s="368">
        <f t="shared" ref="C11:E11" si="2">SUM(C13:C23)</f>
        <v>54006</v>
      </c>
      <c r="D11" s="4">
        <f t="shared" si="2"/>
        <v>51474</v>
      </c>
      <c r="E11" s="4">
        <f t="shared" si="2"/>
        <v>433884</v>
      </c>
      <c r="F11" s="4">
        <f t="shared" ref="F11:H11" si="3">SUM(F13:F23)</f>
        <v>53330</v>
      </c>
      <c r="G11" s="4">
        <f t="shared" si="3"/>
        <v>50533</v>
      </c>
      <c r="H11" s="4">
        <f t="shared" si="3"/>
        <v>439566</v>
      </c>
      <c r="I11" s="4">
        <f>F11-C11</f>
        <v>-676</v>
      </c>
      <c r="J11" s="4">
        <f>G11-D11</f>
        <v>-941</v>
      </c>
      <c r="K11" s="133">
        <f t="shared" ref="K11:K23" si="4">H11-E11</f>
        <v>5682</v>
      </c>
      <c r="M11" s="370"/>
      <c r="N11" s="58"/>
    </row>
    <row r="12" spans="1:14" ht="17.100000000000001" customHeight="1" x14ac:dyDescent="0.15">
      <c r="A12" s="614" t="s">
        <v>16</v>
      </c>
      <c r="B12" s="615"/>
      <c r="C12" s="4">
        <v>14111</v>
      </c>
      <c r="D12" s="4">
        <v>13690</v>
      </c>
      <c r="E12" s="4">
        <v>109188</v>
      </c>
      <c r="F12" s="4">
        <v>14318</v>
      </c>
      <c r="G12" s="4">
        <v>13752</v>
      </c>
      <c r="H12" s="4">
        <v>114053</v>
      </c>
      <c r="I12" s="4">
        <f>F12-C12</f>
        <v>207</v>
      </c>
      <c r="J12" s="4">
        <f>G12-D12</f>
        <v>62</v>
      </c>
      <c r="K12" s="133">
        <f t="shared" si="4"/>
        <v>4865</v>
      </c>
      <c r="M12" s="370"/>
      <c r="N12" s="58"/>
    </row>
    <row r="13" spans="1:14" ht="17.100000000000001" customHeight="1" x14ac:dyDescent="0.15">
      <c r="A13" s="136"/>
      <c r="B13" s="398" t="s">
        <v>411</v>
      </c>
      <c r="C13" s="4">
        <v>19298</v>
      </c>
      <c r="D13" s="4">
        <v>17995</v>
      </c>
      <c r="E13" s="4">
        <v>156511</v>
      </c>
      <c r="F13" s="4">
        <v>18536</v>
      </c>
      <c r="G13" s="4">
        <v>17339</v>
      </c>
      <c r="H13" s="4">
        <v>156031</v>
      </c>
      <c r="I13" s="4">
        <f>F13-C13</f>
        <v>-762</v>
      </c>
      <c r="J13" s="4">
        <f t="shared" ref="J13:J23" si="5">G13-D13</f>
        <v>-656</v>
      </c>
      <c r="K13" s="133">
        <f t="shared" si="4"/>
        <v>-480</v>
      </c>
      <c r="M13" s="370"/>
      <c r="N13" s="58"/>
    </row>
    <row r="14" spans="1:14" ht="17.100000000000001" customHeight="1" x14ac:dyDescent="0.15">
      <c r="A14" s="136"/>
      <c r="B14" s="398" t="s">
        <v>412</v>
      </c>
      <c r="C14" s="4">
        <v>3953</v>
      </c>
      <c r="D14" s="4">
        <v>3709</v>
      </c>
      <c r="E14" s="4">
        <v>32435</v>
      </c>
      <c r="F14" s="4">
        <v>3920</v>
      </c>
      <c r="G14" s="4">
        <v>3661</v>
      </c>
      <c r="H14" s="4">
        <v>32121</v>
      </c>
      <c r="I14" s="4">
        <f t="shared" ref="I14:I23" si="6">F14-C14</f>
        <v>-33</v>
      </c>
      <c r="J14" s="4">
        <f t="shared" si="5"/>
        <v>-48</v>
      </c>
      <c r="K14" s="133">
        <f>H14-E14</f>
        <v>-314</v>
      </c>
      <c r="M14" s="370"/>
      <c r="N14" s="58"/>
    </row>
    <row r="15" spans="1:14" ht="17.100000000000001" customHeight="1" x14ac:dyDescent="0.15">
      <c r="A15" s="136"/>
      <c r="B15" s="398" t="s">
        <v>413</v>
      </c>
      <c r="C15" s="4">
        <v>3167</v>
      </c>
      <c r="D15" s="4">
        <v>3070</v>
      </c>
      <c r="E15" s="4">
        <v>19712</v>
      </c>
      <c r="F15" s="4">
        <v>3214</v>
      </c>
      <c r="G15" s="4">
        <v>3085</v>
      </c>
      <c r="H15" s="4">
        <v>19879</v>
      </c>
      <c r="I15" s="4">
        <f t="shared" si="6"/>
        <v>47</v>
      </c>
      <c r="J15" s="4">
        <f t="shared" si="5"/>
        <v>15</v>
      </c>
      <c r="K15" s="133">
        <f t="shared" si="4"/>
        <v>167</v>
      </c>
      <c r="M15" s="370"/>
      <c r="N15" s="58"/>
    </row>
    <row r="16" spans="1:14" ht="17.100000000000001" customHeight="1" x14ac:dyDescent="0.15">
      <c r="A16" s="136"/>
      <c r="B16" s="398" t="s">
        <v>414</v>
      </c>
      <c r="C16" s="4">
        <v>5388</v>
      </c>
      <c r="D16" s="4">
        <v>5254</v>
      </c>
      <c r="E16" s="4">
        <v>55002</v>
      </c>
      <c r="F16" s="4">
        <v>5391</v>
      </c>
      <c r="G16" s="4">
        <v>5206</v>
      </c>
      <c r="H16" s="4">
        <v>55345</v>
      </c>
      <c r="I16" s="4">
        <f t="shared" si="6"/>
        <v>3</v>
      </c>
      <c r="J16" s="4">
        <f t="shared" si="5"/>
        <v>-48</v>
      </c>
      <c r="K16" s="133">
        <f t="shared" si="4"/>
        <v>343</v>
      </c>
      <c r="M16" s="370"/>
      <c r="N16" s="58"/>
    </row>
    <row r="17" spans="1:14" ht="17.100000000000001" customHeight="1" x14ac:dyDescent="0.15">
      <c r="A17" s="136"/>
      <c r="B17" s="398" t="s">
        <v>415</v>
      </c>
      <c r="C17" s="4">
        <v>3018</v>
      </c>
      <c r="D17" s="4">
        <v>2929</v>
      </c>
      <c r="E17" s="4">
        <v>24228</v>
      </c>
      <c r="F17" s="4">
        <v>2993</v>
      </c>
      <c r="G17" s="4">
        <v>2874</v>
      </c>
      <c r="H17" s="4">
        <v>24455</v>
      </c>
      <c r="I17" s="4">
        <f t="shared" si="6"/>
        <v>-25</v>
      </c>
      <c r="J17" s="4">
        <f t="shared" si="5"/>
        <v>-55</v>
      </c>
      <c r="K17" s="133">
        <f t="shared" si="4"/>
        <v>227</v>
      </c>
      <c r="M17" s="370"/>
      <c r="N17" s="58"/>
    </row>
    <row r="18" spans="1:14" ht="17.100000000000001" customHeight="1" x14ac:dyDescent="0.15">
      <c r="A18" s="136"/>
      <c r="B18" s="398" t="s">
        <v>416</v>
      </c>
      <c r="C18" s="4">
        <v>2391</v>
      </c>
      <c r="D18" s="4">
        <v>2343</v>
      </c>
      <c r="E18" s="4">
        <v>19427</v>
      </c>
      <c r="F18" s="4">
        <v>2425</v>
      </c>
      <c r="G18" s="4">
        <v>2398</v>
      </c>
      <c r="H18" s="4">
        <v>20501</v>
      </c>
      <c r="I18" s="4">
        <f t="shared" si="6"/>
        <v>34</v>
      </c>
      <c r="J18" s="4">
        <f t="shared" si="5"/>
        <v>55</v>
      </c>
      <c r="K18" s="133">
        <f>H18-E18</f>
        <v>1074</v>
      </c>
      <c r="M18" s="370"/>
      <c r="N18" s="58"/>
    </row>
    <row r="19" spans="1:14" ht="17.100000000000001" customHeight="1" x14ac:dyDescent="0.15">
      <c r="A19" s="136"/>
      <c r="B19" s="398" t="s">
        <v>417</v>
      </c>
      <c r="C19" s="4">
        <v>5758</v>
      </c>
      <c r="D19" s="4">
        <v>5453</v>
      </c>
      <c r="E19" s="4">
        <v>43387</v>
      </c>
      <c r="F19" s="4">
        <v>5710</v>
      </c>
      <c r="G19" s="4">
        <v>5275</v>
      </c>
      <c r="H19" s="4">
        <v>44432</v>
      </c>
      <c r="I19" s="4">
        <f t="shared" si="6"/>
        <v>-48</v>
      </c>
      <c r="J19" s="4">
        <f t="shared" si="5"/>
        <v>-178</v>
      </c>
      <c r="K19" s="133">
        <f t="shared" si="4"/>
        <v>1045</v>
      </c>
      <c r="M19" s="370"/>
      <c r="N19" s="58"/>
    </row>
    <row r="20" spans="1:14" ht="17.100000000000001" customHeight="1" x14ac:dyDescent="0.15">
      <c r="A20" s="136"/>
      <c r="B20" s="398" t="s">
        <v>418</v>
      </c>
      <c r="C20" s="4">
        <v>2183</v>
      </c>
      <c r="D20" s="4">
        <v>2093</v>
      </c>
      <c r="E20" s="4">
        <v>22175</v>
      </c>
      <c r="F20" s="4">
        <v>2155</v>
      </c>
      <c r="G20" s="4">
        <v>2043</v>
      </c>
      <c r="H20" s="4">
        <v>21729</v>
      </c>
      <c r="I20" s="4">
        <f t="shared" si="6"/>
        <v>-28</v>
      </c>
      <c r="J20" s="4">
        <f t="shared" si="5"/>
        <v>-50</v>
      </c>
      <c r="K20" s="133">
        <f>H20-E20</f>
        <v>-446</v>
      </c>
      <c r="M20" s="370"/>
      <c r="N20" s="58"/>
    </row>
    <row r="21" spans="1:14" ht="17.100000000000001" customHeight="1" x14ac:dyDescent="0.15">
      <c r="A21" s="136"/>
      <c r="B21" s="398" t="s">
        <v>419</v>
      </c>
      <c r="C21" s="4">
        <v>4560</v>
      </c>
      <c r="D21" s="4">
        <v>4436</v>
      </c>
      <c r="E21" s="4">
        <v>34235</v>
      </c>
      <c r="F21" s="4">
        <v>4543</v>
      </c>
      <c r="G21" s="4">
        <v>4368</v>
      </c>
      <c r="H21" s="4">
        <v>37062</v>
      </c>
      <c r="I21" s="4">
        <f t="shared" si="6"/>
        <v>-17</v>
      </c>
      <c r="J21" s="4">
        <f t="shared" si="5"/>
        <v>-68</v>
      </c>
      <c r="K21" s="133">
        <f>H21-E21</f>
        <v>2827</v>
      </c>
    </row>
    <row r="22" spans="1:14" ht="20.25" customHeight="1" x14ac:dyDescent="0.15">
      <c r="A22" s="136"/>
      <c r="B22" s="398" t="s">
        <v>420</v>
      </c>
      <c r="C22" s="4">
        <v>2948</v>
      </c>
      <c r="D22" s="4">
        <v>2877</v>
      </c>
      <c r="E22" s="4">
        <v>17896</v>
      </c>
      <c r="F22" s="4">
        <v>3055</v>
      </c>
      <c r="G22" s="4">
        <v>2918</v>
      </c>
      <c r="H22" s="4">
        <v>18360</v>
      </c>
      <c r="I22" s="4">
        <f t="shared" si="6"/>
        <v>107</v>
      </c>
      <c r="J22" s="4">
        <f t="shared" si="5"/>
        <v>41</v>
      </c>
      <c r="K22" s="133">
        <f t="shared" si="4"/>
        <v>464</v>
      </c>
    </row>
    <row r="23" spans="1:14" ht="20.25" customHeight="1" thickBot="1" x14ac:dyDescent="0.2">
      <c r="A23" s="137"/>
      <c r="B23" s="138" t="s">
        <v>421</v>
      </c>
      <c r="C23" s="134">
        <v>1342</v>
      </c>
      <c r="D23" s="134">
        <v>1315</v>
      </c>
      <c r="E23" s="134">
        <v>8876</v>
      </c>
      <c r="F23" s="134">
        <v>1388</v>
      </c>
      <c r="G23" s="134">
        <v>1366</v>
      </c>
      <c r="H23" s="134">
        <v>9651</v>
      </c>
      <c r="I23" s="134">
        <f t="shared" si="6"/>
        <v>46</v>
      </c>
      <c r="J23" s="134">
        <f t="shared" si="5"/>
        <v>51</v>
      </c>
      <c r="K23" s="135">
        <f t="shared" si="4"/>
        <v>775</v>
      </c>
    </row>
    <row r="24" spans="1:14" ht="15" customHeight="1" x14ac:dyDescent="0.15">
      <c r="A24" s="618" t="s">
        <v>317</v>
      </c>
      <c r="B24" s="618"/>
      <c r="C24" s="618"/>
      <c r="D24" s="618"/>
      <c r="E24" s="618"/>
      <c r="F24" s="618"/>
      <c r="G24" s="618"/>
      <c r="H24" s="621" t="s">
        <v>573</v>
      </c>
      <c r="I24" s="621"/>
      <c r="J24" s="621"/>
      <c r="K24" s="621"/>
    </row>
    <row r="25" spans="1:14" ht="15" customHeight="1" x14ac:dyDescent="0.15">
      <c r="A25" s="618" t="s">
        <v>486</v>
      </c>
      <c r="B25" s="618"/>
      <c r="C25" s="618"/>
      <c r="D25" s="618"/>
      <c r="E25" s="618"/>
      <c r="F25" s="618"/>
      <c r="G25" s="618"/>
      <c r="H25" s="621" t="s">
        <v>575</v>
      </c>
      <c r="I25" s="621"/>
      <c r="J25" s="621"/>
      <c r="K25" s="621"/>
    </row>
    <row r="26" spans="1:14" ht="15" customHeight="1" x14ac:dyDescent="0.15">
      <c r="B26" s="9"/>
      <c r="C26" s="9"/>
      <c r="D26" s="9"/>
      <c r="E26" s="9"/>
      <c r="F26" s="9"/>
      <c r="G26" s="9"/>
      <c r="K26" s="3"/>
    </row>
    <row r="27" spans="1:14" ht="15" customHeight="1" thickBot="1" x14ac:dyDescent="0.2">
      <c r="A27" s="7" t="s">
        <v>496</v>
      </c>
      <c r="K27" s="3" t="s">
        <v>10</v>
      </c>
    </row>
    <row r="28" spans="1:14" ht="22.5" customHeight="1" x14ac:dyDescent="0.15">
      <c r="A28" s="606" t="s">
        <v>11</v>
      </c>
      <c r="B28" s="619"/>
      <c r="C28" s="622" t="s">
        <v>489</v>
      </c>
      <c r="D28" s="622"/>
      <c r="E28" s="622"/>
      <c r="F28" s="622" t="s">
        <v>492</v>
      </c>
      <c r="G28" s="622"/>
      <c r="H28" s="622"/>
      <c r="I28" s="622" t="s">
        <v>495</v>
      </c>
      <c r="J28" s="622"/>
      <c r="K28" s="628"/>
    </row>
    <row r="29" spans="1:14" ht="22.5" customHeight="1" x14ac:dyDescent="0.15">
      <c r="A29" s="608"/>
      <c r="B29" s="620"/>
      <c r="C29" s="295" t="s">
        <v>490</v>
      </c>
      <c r="D29" s="623" t="s">
        <v>491</v>
      </c>
      <c r="E29" s="623"/>
      <c r="F29" s="295" t="s">
        <v>493</v>
      </c>
      <c r="G29" s="623" t="s">
        <v>494</v>
      </c>
      <c r="H29" s="623"/>
      <c r="I29" s="295" t="s">
        <v>493</v>
      </c>
      <c r="J29" s="629" t="s">
        <v>494</v>
      </c>
      <c r="K29" s="630"/>
    </row>
    <row r="30" spans="1:14" ht="15" customHeight="1" x14ac:dyDescent="0.15">
      <c r="A30" s="616" t="s">
        <v>14</v>
      </c>
      <c r="B30" s="617"/>
      <c r="C30" s="413">
        <f>SUM(C32:C43)</f>
        <v>13073</v>
      </c>
      <c r="D30" s="602">
        <f>SUM(D32:E43)</f>
        <v>189255</v>
      </c>
      <c r="E30" s="602"/>
      <c r="F30" s="304">
        <f>SUM(F32:F43)</f>
        <v>10634</v>
      </c>
      <c r="G30" s="624">
        <f>SUM(G32:H43)</f>
        <v>116348</v>
      </c>
      <c r="H30" s="624"/>
      <c r="I30" s="346">
        <f>SUM(I32:I43)</f>
        <v>2439</v>
      </c>
      <c r="J30" s="624">
        <f>SUM(J32:K43)</f>
        <v>72907</v>
      </c>
      <c r="K30" s="631"/>
    </row>
    <row r="31" spans="1:14" ht="15" customHeight="1" x14ac:dyDescent="0.15">
      <c r="A31" s="614" t="s">
        <v>15</v>
      </c>
      <c r="B31" s="615"/>
      <c r="C31" s="413">
        <f>SUM(C33:C43)</f>
        <v>10493</v>
      </c>
      <c r="D31" s="602">
        <f>SUM(D33:E43)</f>
        <v>153923</v>
      </c>
      <c r="E31" s="602"/>
      <c r="F31" s="304">
        <f>SUM(F33:F43)</f>
        <v>8456</v>
      </c>
      <c r="G31" s="602">
        <f>SUM(G33:H43)</f>
        <v>92246</v>
      </c>
      <c r="H31" s="602"/>
      <c r="I31" s="92">
        <f>SUM(I33:I43)</f>
        <v>2037</v>
      </c>
      <c r="J31" s="602">
        <f>SUM(J33:K43)</f>
        <v>61677</v>
      </c>
      <c r="K31" s="626"/>
    </row>
    <row r="32" spans="1:14" ht="15" customHeight="1" x14ac:dyDescent="0.15">
      <c r="A32" s="614" t="s">
        <v>16</v>
      </c>
      <c r="B32" s="615"/>
      <c r="C32" s="413">
        <v>2580</v>
      </c>
      <c r="D32" s="602">
        <v>35332</v>
      </c>
      <c r="E32" s="602"/>
      <c r="F32" s="304">
        <v>2178</v>
      </c>
      <c r="G32" s="602">
        <v>24102</v>
      </c>
      <c r="H32" s="602"/>
      <c r="I32" s="92">
        <v>402</v>
      </c>
      <c r="J32" s="602">
        <v>11230</v>
      </c>
      <c r="K32" s="626"/>
    </row>
    <row r="33" spans="1:11" ht="15" customHeight="1" x14ac:dyDescent="0.15">
      <c r="A33" s="136"/>
      <c r="B33" s="398" t="s">
        <v>411</v>
      </c>
      <c r="C33" s="413">
        <v>3597</v>
      </c>
      <c r="D33" s="602">
        <v>51370</v>
      </c>
      <c r="E33" s="602"/>
      <c r="F33" s="304">
        <v>2744</v>
      </c>
      <c r="G33" s="602">
        <v>27500</v>
      </c>
      <c r="H33" s="602"/>
      <c r="I33" s="92">
        <v>853</v>
      </c>
      <c r="J33" s="602">
        <v>23870</v>
      </c>
      <c r="K33" s="626"/>
    </row>
    <row r="34" spans="1:11" ht="15" customHeight="1" x14ac:dyDescent="0.15">
      <c r="A34" s="136"/>
      <c r="B34" s="398" t="s">
        <v>412</v>
      </c>
      <c r="C34" s="413">
        <v>848</v>
      </c>
      <c r="D34" s="602">
        <v>12224</v>
      </c>
      <c r="E34" s="602"/>
      <c r="F34" s="304">
        <v>685</v>
      </c>
      <c r="G34" s="602">
        <v>7212</v>
      </c>
      <c r="H34" s="602"/>
      <c r="I34" s="92">
        <v>163</v>
      </c>
      <c r="J34" s="602">
        <v>5012</v>
      </c>
      <c r="K34" s="626"/>
    </row>
    <row r="35" spans="1:11" ht="15" customHeight="1" x14ac:dyDescent="0.15">
      <c r="A35" s="136"/>
      <c r="B35" s="398" t="s">
        <v>413</v>
      </c>
      <c r="C35" s="413">
        <v>638</v>
      </c>
      <c r="D35" s="602">
        <v>7272</v>
      </c>
      <c r="E35" s="602"/>
      <c r="F35" s="304">
        <v>531</v>
      </c>
      <c r="G35" s="602">
        <v>5392</v>
      </c>
      <c r="H35" s="602"/>
      <c r="I35" s="92">
        <v>107</v>
      </c>
      <c r="J35" s="602">
        <v>1880</v>
      </c>
      <c r="K35" s="626"/>
    </row>
    <row r="36" spans="1:11" ht="15" customHeight="1" x14ac:dyDescent="0.15">
      <c r="A36" s="136"/>
      <c r="B36" s="398" t="s">
        <v>422</v>
      </c>
      <c r="C36" s="413">
        <v>1411</v>
      </c>
      <c r="D36" s="602">
        <v>26596</v>
      </c>
      <c r="E36" s="602"/>
      <c r="F36" s="304">
        <v>1131</v>
      </c>
      <c r="G36" s="602">
        <v>13700</v>
      </c>
      <c r="H36" s="602"/>
      <c r="I36" s="92">
        <v>280</v>
      </c>
      <c r="J36" s="602">
        <v>12896</v>
      </c>
      <c r="K36" s="626"/>
    </row>
    <row r="37" spans="1:11" ht="15" customHeight="1" x14ac:dyDescent="0.15">
      <c r="A37" s="136"/>
      <c r="B37" s="398" t="s">
        <v>423</v>
      </c>
      <c r="C37" s="413">
        <v>461</v>
      </c>
      <c r="D37" s="602">
        <v>7150</v>
      </c>
      <c r="E37" s="602"/>
      <c r="F37" s="304">
        <v>389</v>
      </c>
      <c r="G37" s="602">
        <v>4781</v>
      </c>
      <c r="H37" s="602"/>
      <c r="I37" s="92">
        <v>72</v>
      </c>
      <c r="J37" s="602">
        <v>2369</v>
      </c>
      <c r="K37" s="626"/>
    </row>
    <row r="38" spans="1:11" ht="15" customHeight="1" x14ac:dyDescent="0.15">
      <c r="A38" s="136"/>
      <c r="B38" s="398" t="s">
        <v>424</v>
      </c>
      <c r="C38" s="413">
        <v>482</v>
      </c>
      <c r="D38" s="602">
        <v>6842</v>
      </c>
      <c r="E38" s="602"/>
      <c r="F38" s="304">
        <v>409</v>
      </c>
      <c r="G38" s="602">
        <v>5204</v>
      </c>
      <c r="H38" s="602"/>
      <c r="I38" s="92">
        <v>73</v>
      </c>
      <c r="J38" s="602">
        <v>1638</v>
      </c>
      <c r="K38" s="626"/>
    </row>
    <row r="39" spans="1:11" ht="15" customHeight="1" x14ac:dyDescent="0.15">
      <c r="A39" s="136"/>
      <c r="B39" s="398" t="s">
        <v>425</v>
      </c>
      <c r="C39" s="413">
        <v>1024</v>
      </c>
      <c r="D39" s="602">
        <v>13134</v>
      </c>
      <c r="E39" s="602"/>
      <c r="F39" s="304">
        <v>854</v>
      </c>
      <c r="G39" s="602">
        <v>9079</v>
      </c>
      <c r="H39" s="602"/>
      <c r="I39" s="92">
        <v>170</v>
      </c>
      <c r="J39" s="602">
        <v>4055</v>
      </c>
      <c r="K39" s="626"/>
    </row>
    <row r="40" spans="1:11" ht="15" customHeight="1" x14ac:dyDescent="0.15">
      <c r="A40" s="136"/>
      <c r="B40" s="398" t="s">
        <v>426</v>
      </c>
      <c r="C40" s="413">
        <v>451</v>
      </c>
      <c r="D40" s="602">
        <v>6221</v>
      </c>
      <c r="E40" s="602"/>
      <c r="F40" s="304">
        <v>357</v>
      </c>
      <c r="G40" s="602">
        <v>3944</v>
      </c>
      <c r="H40" s="602"/>
      <c r="I40" s="92">
        <v>94</v>
      </c>
      <c r="J40" s="602">
        <v>2277</v>
      </c>
      <c r="K40" s="626"/>
    </row>
    <row r="41" spans="1:11" ht="15" customHeight="1" x14ac:dyDescent="0.15">
      <c r="A41" s="136"/>
      <c r="B41" s="398" t="s">
        <v>427</v>
      </c>
      <c r="C41" s="413">
        <v>720</v>
      </c>
      <c r="D41" s="602">
        <v>13277</v>
      </c>
      <c r="E41" s="602"/>
      <c r="F41" s="304">
        <v>610</v>
      </c>
      <c r="G41" s="602">
        <v>7741</v>
      </c>
      <c r="H41" s="602"/>
      <c r="I41" s="92">
        <v>110</v>
      </c>
      <c r="J41" s="602">
        <v>5536</v>
      </c>
      <c r="K41" s="626"/>
    </row>
    <row r="42" spans="1:11" ht="15" customHeight="1" x14ac:dyDescent="0.15">
      <c r="A42" s="136"/>
      <c r="B42" s="398" t="s">
        <v>428</v>
      </c>
      <c r="C42" s="413">
        <v>640</v>
      </c>
      <c r="D42" s="602">
        <v>6851</v>
      </c>
      <c r="E42" s="602"/>
      <c r="F42" s="304">
        <v>562</v>
      </c>
      <c r="G42" s="602">
        <v>5412</v>
      </c>
      <c r="H42" s="602"/>
      <c r="I42" s="92">
        <v>78</v>
      </c>
      <c r="J42" s="602">
        <v>1439</v>
      </c>
      <c r="K42" s="626"/>
    </row>
    <row r="43" spans="1:11" ht="15" customHeight="1" thickBot="1" x14ac:dyDescent="0.2">
      <c r="A43" s="137"/>
      <c r="B43" s="138" t="s">
        <v>429</v>
      </c>
      <c r="C43" s="305">
        <v>221</v>
      </c>
      <c r="D43" s="625">
        <v>2986</v>
      </c>
      <c r="E43" s="625"/>
      <c r="F43" s="306">
        <v>184</v>
      </c>
      <c r="G43" s="625">
        <v>2281</v>
      </c>
      <c r="H43" s="625"/>
      <c r="I43" s="307">
        <v>37</v>
      </c>
      <c r="J43" s="625">
        <v>705</v>
      </c>
      <c r="K43" s="627"/>
    </row>
    <row r="44" spans="1:11" ht="15" customHeight="1" x14ac:dyDescent="0.15">
      <c r="A44" s="200"/>
      <c r="B44" s="7" t="s">
        <v>534</v>
      </c>
      <c r="C44" s="201"/>
      <c r="D44" s="274"/>
      <c r="E44" s="274"/>
      <c r="F44" s="92"/>
      <c r="G44" s="196"/>
      <c r="H44" s="196"/>
      <c r="I44" s="92"/>
      <c r="J44" s="196"/>
      <c r="K44" s="3" t="s">
        <v>574</v>
      </c>
    </row>
    <row r="45" spans="1:11" ht="15" customHeight="1" x14ac:dyDescent="0.15">
      <c r="A45" s="200"/>
      <c r="B45" s="7" t="s">
        <v>535</v>
      </c>
      <c r="C45" s="201"/>
      <c r="D45" s="274"/>
      <c r="E45" s="274"/>
      <c r="F45" s="92"/>
      <c r="G45" s="196"/>
      <c r="H45" s="196"/>
      <c r="I45" s="92"/>
      <c r="J45" s="196"/>
      <c r="K45" s="196"/>
    </row>
    <row r="46" spans="1:11" ht="15" customHeight="1" x14ac:dyDescent="0.15">
      <c r="B46" s="1"/>
      <c r="K46" s="3"/>
    </row>
  </sheetData>
  <sheetProtection sheet="1" selectLockedCells="1" selectUnlockedCells="1"/>
  <mergeCells count="66">
    <mergeCell ref="J42:K42"/>
    <mergeCell ref="J43:K43"/>
    <mergeCell ref="G42:H42"/>
    <mergeCell ref="G43:H43"/>
    <mergeCell ref="I28:K28"/>
    <mergeCell ref="J29:K29"/>
    <mergeCell ref="J30:K30"/>
    <mergeCell ref="J31:K31"/>
    <mergeCell ref="J32:K32"/>
    <mergeCell ref="J33:K33"/>
    <mergeCell ref="J34:K34"/>
    <mergeCell ref="J35:K35"/>
    <mergeCell ref="J36:K36"/>
    <mergeCell ref="J37:K37"/>
    <mergeCell ref="J38:K38"/>
    <mergeCell ref="J39:K39"/>
    <mergeCell ref="J40:K40"/>
    <mergeCell ref="J41:K41"/>
    <mergeCell ref="G37:H37"/>
    <mergeCell ref="G38:H38"/>
    <mergeCell ref="G39:H39"/>
    <mergeCell ref="G40:H40"/>
    <mergeCell ref="G41:H41"/>
    <mergeCell ref="G32:H32"/>
    <mergeCell ref="G33:H33"/>
    <mergeCell ref="G34:H34"/>
    <mergeCell ref="G35:H35"/>
    <mergeCell ref="G36:H36"/>
    <mergeCell ref="D34:E34"/>
    <mergeCell ref="D35:E35"/>
    <mergeCell ref="D36:E36"/>
    <mergeCell ref="D37:E37"/>
    <mergeCell ref="D43:E43"/>
    <mergeCell ref="D39:E39"/>
    <mergeCell ref="D40:E40"/>
    <mergeCell ref="D41:E41"/>
    <mergeCell ref="D42:E42"/>
    <mergeCell ref="D38:E38"/>
    <mergeCell ref="A28:B29"/>
    <mergeCell ref="D30:E30"/>
    <mergeCell ref="D31:E31"/>
    <mergeCell ref="H24:K24"/>
    <mergeCell ref="H25:K25"/>
    <mergeCell ref="C28:E28"/>
    <mergeCell ref="D29:E29"/>
    <mergeCell ref="A25:G25"/>
    <mergeCell ref="F28:H28"/>
    <mergeCell ref="G29:H29"/>
    <mergeCell ref="G30:H30"/>
    <mergeCell ref="G31:H31"/>
    <mergeCell ref="D32:E32"/>
    <mergeCell ref="D33:E33"/>
    <mergeCell ref="B1:K1"/>
    <mergeCell ref="A3:K3"/>
    <mergeCell ref="A5:K6"/>
    <mergeCell ref="A8:B9"/>
    <mergeCell ref="I8:K8"/>
    <mergeCell ref="F8:H8"/>
    <mergeCell ref="C8:E8"/>
    <mergeCell ref="A32:B32"/>
    <mergeCell ref="A12:B12"/>
    <mergeCell ref="A11:B11"/>
    <mergeCell ref="A10:B10"/>
    <mergeCell ref="A24:G24"/>
    <mergeCell ref="A30:B30"/>
    <mergeCell ref="A31:B31"/>
  </mergeCells>
  <phoneticPr fontId="13"/>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scaleWithDoc="0" alignWithMargins="0">
    <oddHeader>&amp;R事業所</oddHeader>
    <oddFooter>&amp;C&amp;11－&amp;12&amp;P&amp;11－</oddFooter>
  </headerFooter>
  <ignoredErrors>
    <ignoredError sqref="F31 I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N56"/>
  <sheetViews>
    <sheetView view="pageBreakPreview" zoomScaleNormal="100" zoomScaleSheetLayoutView="100" workbookViewId="0">
      <selection activeCell="F30" sqref="F30"/>
    </sheetView>
  </sheetViews>
  <sheetFormatPr defaultRowHeight="15" customHeight="1" x14ac:dyDescent="0.15"/>
  <cols>
    <col min="1" max="1" width="10.5703125" style="7" customWidth="1"/>
    <col min="2" max="2" width="7.7109375" style="7" customWidth="1"/>
    <col min="3" max="3" width="8.7109375" style="7" customWidth="1"/>
    <col min="4" max="4" width="4.85546875" style="7" customWidth="1"/>
    <col min="5" max="5" width="5.42578125" style="7" customWidth="1"/>
    <col min="6" max="7" width="7" style="7" hidden="1" customWidth="1"/>
    <col min="8" max="8" width="5.140625" style="7" customWidth="1"/>
    <col min="9" max="9" width="5.5703125" style="7" customWidth="1"/>
    <col min="10" max="10" width="7" style="7" customWidth="1"/>
    <col min="11" max="11" width="8.42578125" style="7" customWidth="1"/>
    <col min="12" max="12" width="5.7109375" style="7" customWidth="1"/>
    <col min="13" max="13" width="9.42578125" style="7" customWidth="1"/>
    <col min="14" max="14" width="5.5703125" style="7" customWidth="1"/>
    <col min="15" max="15" width="7.7109375" style="7" customWidth="1"/>
    <col min="16" max="16" width="5.28515625" style="7" customWidth="1"/>
    <col min="17" max="17" width="7.85546875" style="7" customWidth="1"/>
    <col min="18" max="18" width="6.28515625" style="7" customWidth="1"/>
    <col min="19" max="20" width="7.7109375" style="7" customWidth="1"/>
    <col min="21" max="21" width="8.7109375" style="7" customWidth="1"/>
    <col min="22" max="22" width="5.140625" style="7" hidden="1" customWidth="1"/>
    <col min="23" max="23" width="6.85546875" style="7" hidden="1" customWidth="1"/>
    <col min="24" max="24" width="6.5703125" style="7" hidden="1" customWidth="1"/>
    <col min="25" max="25" width="7" style="7" hidden="1" customWidth="1"/>
    <col min="26" max="27" width="7.140625" style="7" hidden="1" customWidth="1"/>
    <col min="28" max="29" width="6.85546875" style="7" hidden="1" customWidth="1"/>
    <col min="30" max="30" width="7.140625" style="7" hidden="1" customWidth="1"/>
    <col min="31" max="31" width="7.7109375" style="7" hidden="1" customWidth="1"/>
    <col min="32" max="32" width="7.28515625" style="7" hidden="1" customWidth="1"/>
    <col min="33" max="33" width="7.7109375" style="7" hidden="1" customWidth="1"/>
    <col min="34" max="34" width="7" style="7" hidden="1" customWidth="1"/>
    <col min="35" max="35" width="8.7109375" style="7" hidden="1" customWidth="1"/>
    <col min="36" max="36" width="5.7109375" style="7" hidden="1" customWidth="1"/>
    <col min="37" max="37" width="7.5703125" style="7" hidden="1" customWidth="1"/>
    <col min="38" max="38" width="7.7109375" style="7" hidden="1" customWidth="1"/>
    <col min="39" max="39" width="7.5703125" style="7" hidden="1" customWidth="1"/>
    <col min="40" max="40" width="9.140625" style="6" hidden="1" customWidth="1"/>
    <col min="41" max="41" width="9.140625" style="6" customWidth="1"/>
    <col min="42" max="16384" width="9.140625" style="6"/>
  </cols>
  <sheetData>
    <row r="1" spans="1:40" ht="5.0999999999999996" customHeight="1" x14ac:dyDescent="0.15"/>
    <row r="2" spans="1:40" ht="15" customHeight="1" thickBot="1" x14ac:dyDescent="0.2">
      <c r="A2" s="684" t="s">
        <v>331</v>
      </c>
      <c r="B2" s="684"/>
      <c r="C2" s="684"/>
      <c r="D2" s="684"/>
      <c r="E2" s="684"/>
      <c r="F2" s="684"/>
      <c r="G2" s="684"/>
      <c r="H2" s="684"/>
      <c r="I2" s="684"/>
      <c r="J2" s="684"/>
      <c r="K2" s="684"/>
      <c r="L2" s="684"/>
      <c r="AK2" s="3"/>
      <c r="AM2" s="3" t="s">
        <v>10</v>
      </c>
    </row>
    <row r="3" spans="1:40" ht="14.25" customHeight="1" thickBot="1" x14ac:dyDescent="0.2">
      <c r="A3" s="685" t="s">
        <v>17</v>
      </c>
      <c r="B3" s="686" t="s">
        <v>319</v>
      </c>
      <c r="C3" s="687"/>
      <c r="D3" s="686" t="s">
        <v>376</v>
      </c>
      <c r="E3" s="687"/>
      <c r="F3" s="108"/>
      <c r="G3" s="109"/>
      <c r="H3" s="654" t="s">
        <v>377</v>
      </c>
      <c r="I3" s="655"/>
      <c r="J3" s="655"/>
      <c r="K3" s="655"/>
      <c r="L3" s="655"/>
      <c r="M3" s="656"/>
      <c r="N3" s="654" t="s">
        <v>20</v>
      </c>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89"/>
    </row>
    <row r="4" spans="1:40" ht="28.5" customHeight="1" thickBot="1" x14ac:dyDescent="0.2">
      <c r="A4" s="685"/>
      <c r="B4" s="687"/>
      <c r="C4" s="687"/>
      <c r="D4" s="687"/>
      <c r="E4" s="687"/>
      <c r="F4" s="653" t="s">
        <v>18</v>
      </c>
      <c r="G4" s="653"/>
      <c r="H4" s="652" t="s">
        <v>320</v>
      </c>
      <c r="I4" s="653"/>
      <c r="J4" s="652" t="s">
        <v>378</v>
      </c>
      <c r="K4" s="653"/>
      <c r="L4" s="688" t="s">
        <v>379</v>
      </c>
      <c r="M4" s="683"/>
      <c r="N4" s="657" t="s">
        <v>472</v>
      </c>
      <c r="O4" s="668"/>
      <c r="P4" s="657" t="s">
        <v>324</v>
      </c>
      <c r="Q4" s="668"/>
      <c r="R4" s="657" t="s">
        <v>473</v>
      </c>
      <c r="S4" s="668"/>
      <c r="T4" s="657" t="s">
        <v>321</v>
      </c>
      <c r="U4" s="668"/>
      <c r="V4" s="657" t="s">
        <v>322</v>
      </c>
      <c r="W4" s="668"/>
      <c r="X4" s="657" t="s">
        <v>323</v>
      </c>
      <c r="Y4" s="658"/>
      <c r="Z4" s="657" t="s">
        <v>325</v>
      </c>
      <c r="AA4" s="658"/>
      <c r="AB4" s="657" t="s">
        <v>326</v>
      </c>
      <c r="AC4" s="658"/>
      <c r="AD4" s="657" t="s">
        <v>327</v>
      </c>
      <c r="AE4" s="658"/>
      <c r="AF4" s="657" t="s">
        <v>328</v>
      </c>
      <c r="AG4" s="658"/>
      <c r="AH4" s="667" t="s">
        <v>471</v>
      </c>
      <c r="AI4" s="667"/>
      <c r="AJ4" s="661" t="s">
        <v>329</v>
      </c>
      <c r="AK4" s="683"/>
      <c r="AL4" s="661" t="s">
        <v>330</v>
      </c>
      <c r="AM4" s="662"/>
    </row>
    <row r="5" spans="1:40" ht="28.5" customHeight="1" thickBot="1" x14ac:dyDescent="0.2">
      <c r="A5" s="685"/>
      <c r="B5" s="687"/>
      <c r="C5" s="687"/>
      <c r="D5" s="687"/>
      <c r="E5" s="687"/>
      <c r="F5" s="653"/>
      <c r="G5" s="653"/>
      <c r="H5" s="653"/>
      <c r="I5" s="653"/>
      <c r="J5" s="653"/>
      <c r="K5" s="653"/>
      <c r="L5" s="683"/>
      <c r="M5" s="683"/>
      <c r="N5" s="669"/>
      <c r="O5" s="609"/>
      <c r="P5" s="669"/>
      <c r="Q5" s="609"/>
      <c r="R5" s="669"/>
      <c r="S5" s="609"/>
      <c r="T5" s="669"/>
      <c r="U5" s="609"/>
      <c r="V5" s="669"/>
      <c r="W5" s="609"/>
      <c r="X5" s="659"/>
      <c r="Y5" s="660"/>
      <c r="Z5" s="659"/>
      <c r="AA5" s="660"/>
      <c r="AB5" s="659"/>
      <c r="AC5" s="660"/>
      <c r="AD5" s="659"/>
      <c r="AE5" s="660"/>
      <c r="AF5" s="659"/>
      <c r="AG5" s="660"/>
      <c r="AH5" s="667"/>
      <c r="AI5" s="667"/>
      <c r="AJ5" s="662"/>
      <c r="AK5" s="683"/>
      <c r="AL5" s="662"/>
      <c r="AM5" s="662"/>
    </row>
    <row r="6" spans="1:40" ht="15" customHeight="1" x14ac:dyDescent="0.15">
      <c r="A6" s="685"/>
      <c r="B6" s="70" t="s">
        <v>12</v>
      </c>
      <c r="C6" s="71" t="s">
        <v>23</v>
      </c>
      <c r="D6" s="70" t="s">
        <v>12</v>
      </c>
      <c r="E6" s="70" t="s">
        <v>23</v>
      </c>
      <c r="F6" s="70" t="s">
        <v>12</v>
      </c>
      <c r="G6" s="70" t="s">
        <v>23</v>
      </c>
      <c r="H6" s="70" t="s">
        <v>12</v>
      </c>
      <c r="I6" s="70" t="s">
        <v>23</v>
      </c>
      <c r="J6" s="70" t="s">
        <v>12</v>
      </c>
      <c r="K6" s="70" t="s">
        <v>23</v>
      </c>
      <c r="L6" s="70" t="s">
        <v>12</v>
      </c>
      <c r="M6" s="70" t="s">
        <v>23</v>
      </c>
      <c r="N6" s="70" t="s">
        <v>12</v>
      </c>
      <c r="O6" s="70" t="s">
        <v>23</v>
      </c>
      <c r="P6" s="70" t="s">
        <v>12</v>
      </c>
      <c r="Q6" s="70" t="s">
        <v>23</v>
      </c>
      <c r="R6" s="70" t="s">
        <v>12</v>
      </c>
      <c r="S6" s="70" t="s">
        <v>23</v>
      </c>
      <c r="T6" s="70" t="s">
        <v>12</v>
      </c>
      <c r="U6" s="181" t="s">
        <v>23</v>
      </c>
      <c r="V6" s="180" t="s">
        <v>12</v>
      </c>
      <c r="W6" s="70" t="s">
        <v>23</v>
      </c>
      <c r="X6" s="70" t="s">
        <v>12</v>
      </c>
      <c r="Y6" s="70" t="s">
        <v>23</v>
      </c>
      <c r="Z6" s="70" t="s">
        <v>12</v>
      </c>
      <c r="AA6" s="70" t="s">
        <v>23</v>
      </c>
      <c r="AB6" s="70" t="s">
        <v>12</v>
      </c>
      <c r="AC6" s="70" t="s">
        <v>23</v>
      </c>
      <c r="AD6" s="70" t="s">
        <v>12</v>
      </c>
      <c r="AE6" s="70" t="s">
        <v>23</v>
      </c>
      <c r="AF6" s="70" t="s">
        <v>12</v>
      </c>
      <c r="AG6" s="70" t="s">
        <v>23</v>
      </c>
      <c r="AH6" s="70" t="s">
        <v>12</v>
      </c>
      <c r="AI6" s="70" t="s">
        <v>23</v>
      </c>
      <c r="AJ6" s="70" t="s">
        <v>380</v>
      </c>
      <c r="AK6" s="70" t="s">
        <v>23</v>
      </c>
      <c r="AL6" s="70" t="s">
        <v>380</v>
      </c>
      <c r="AM6" s="72" t="s">
        <v>23</v>
      </c>
    </row>
    <row r="7" spans="1:40" s="74" customFormat="1" ht="22.5" customHeight="1" x14ac:dyDescent="0.15">
      <c r="A7" s="414" t="s">
        <v>381</v>
      </c>
      <c r="B7" s="415">
        <f t="shared" ref="B7:M7" si="0">SUM(B8:B27)</f>
        <v>5206</v>
      </c>
      <c r="C7" s="416">
        <f t="shared" si="0"/>
        <v>55345</v>
      </c>
      <c r="D7" s="416">
        <f>SUM(D8:D27)</f>
        <v>1</v>
      </c>
      <c r="E7" s="416">
        <f>SUM(E8:E27)</f>
        <v>1</v>
      </c>
      <c r="F7" s="416">
        <f t="shared" si="0"/>
        <v>0</v>
      </c>
      <c r="G7" s="416">
        <f t="shared" si="0"/>
        <v>0</v>
      </c>
      <c r="H7" s="416">
        <f t="shared" si="0"/>
        <v>2</v>
      </c>
      <c r="I7" s="416">
        <f t="shared" si="0"/>
        <v>2</v>
      </c>
      <c r="J7" s="416">
        <f t="shared" si="0"/>
        <v>415</v>
      </c>
      <c r="K7" s="416">
        <f t="shared" si="0"/>
        <v>4202</v>
      </c>
      <c r="L7" s="416">
        <f t="shared" si="0"/>
        <v>156</v>
      </c>
      <c r="M7" s="416">
        <f t="shared" si="0"/>
        <v>2840</v>
      </c>
      <c r="N7" s="416">
        <f>SUM(N8:N27)</f>
        <v>4</v>
      </c>
      <c r="O7" s="416">
        <f>SUM(O8:O27)</f>
        <v>1072</v>
      </c>
      <c r="P7" s="416">
        <f t="shared" ref="P7:AM7" si="1">SUM(P8:P27)</f>
        <v>92</v>
      </c>
      <c r="Q7" s="416">
        <f t="shared" si="1"/>
        <v>1545</v>
      </c>
      <c r="R7" s="416">
        <f t="shared" si="1"/>
        <v>122</v>
      </c>
      <c r="S7" s="416">
        <f t="shared" si="1"/>
        <v>3273</v>
      </c>
      <c r="T7" s="416">
        <f t="shared" si="1"/>
        <v>1228</v>
      </c>
      <c r="U7" s="416">
        <f t="shared" si="1"/>
        <v>15407</v>
      </c>
      <c r="V7" s="416">
        <f t="shared" si="1"/>
        <v>85</v>
      </c>
      <c r="W7" s="416">
        <f t="shared" si="1"/>
        <v>1009</v>
      </c>
      <c r="X7" s="416">
        <f t="shared" si="1"/>
        <v>624</v>
      </c>
      <c r="Y7" s="416">
        <f t="shared" si="1"/>
        <v>1602</v>
      </c>
      <c r="Z7" s="416">
        <f t="shared" si="1"/>
        <v>286</v>
      </c>
      <c r="AA7" s="416">
        <f t="shared" si="1"/>
        <v>2175</v>
      </c>
      <c r="AB7" s="416">
        <f t="shared" si="1"/>
        <v>690</v>
      </c>
      <c r="AC7" s="416">
        <f t="shared" si="1"/>
        <v>3866</v>
      </c>
      <c r="AD7" s="416">
        <f t="shared" si="1"/>
        <v>414</v>
      </c>
      <c r="AE7" s="416">
        <f t="shared" si="1"/>
        <v>1698</v>
      </c>
      <c r="AF7" s="416">
        <f t="shared" si="1"/>
        <v>241</v>
      </c>
      <c r="AG7" s="416">
        <f t="shared" si="1"/>
        <v>1226</v>
      </c>
      <c r="AH7" s="416">
        <f t="shared" si="1"/>
        <v>467</v>
      </c>
      <c r="AI7" s="416">
        <f t="shared" si="1"/>
        <v>8074</v>
      </c>
      <c r="AJ7" s="416">
        <f t="shared" si="1"/>
        <v>21</v>
      </c>
      <c r="AK7" s="416">
        <f t="shared" si="1"/>
        <v>367</v>
      </c>
      <c r="AL7" s="416">
        <f t="shared" si="1"/>
        <v>358</v>
      </c>
      <c r="AM7" s="417">
        <f t="shared" si="1"/>
        <v>6986</v>
      </c>
    </row>
    <row r="8" spans="1:40" s="74" customFormat="1" ht="22.5" customHeight="1" x14ac:dyDescent="0.15">
      <c r="A8" s="262" t="s">
        <v>382</v>
      </c>
      <c r="B8" s="308">
        <v>220</v>
      </c>
      <c r="C8" s="309">
        <v>1365</v>
      </c>
      <c r="D8" s="309">
        <v>0</v>
      </c>
      <c r="E8" s="309">
        <v>0</v>
      </c>
      <c r="F8" s="309"/>
      <c r="G8" s="309"/>
      <c r="H8" s="309">
        <v>0</v>
      </c>
      <c r="I8" s="309">
        <v>0</v>
      </c>
      <c r="J8" s="309">
        <v>22</v>
      </c>
      <c r="K8" s="309">
        <v>120</v>
      </c>
      <c r="L8" s="309">
        <v>6</v>
      </c>
      <c r="M8" s="309">
        <v>18</v>
      </c>
      <c r="N8" s="309">
        <v>0</v>
      </c>
      <c r="O8" s="309">
        <v>0</v>
      </c>
      <c r="P8" s="310">
        <v>0</v>
      </c>
      <c r="Q8" s="310">
        <v>0</v>
      </c>
      <c r="R8" s="310">
        <v>1</v>
      </c>
      <c r="S8" s="310">
        <v>9</v>
      </c>
      <c r="T8" s="310">
        <v>32</v>
      </c>
      <c r="U8" s="310">
        <v>212</v>
      </c>
      <c r="V8" s="310">
        <v>0</v>
      </c>
      <c r="W8" s="310">
        <v>0</v>
      </c>
      <c r="X8" s="310">
        <v>46</v>
      </c>
      <c r="Y8" s="310">
        <v>82</v>
      </c>
      <c r="Z8" s="310">
        <v>10</v>
      </c>
      <c r="AA8" s="310">
        <v>73</v>
      </c>
      <c r="AB8" s="310">
        <v>22</v>
      </c>
      <c r="AC8" s="310">
        <v>147</v>
      </c>
      <c r="AD8" s="310">
        <v>12</v>
      </c>
      <c r="AE8" s="310">
        <v>86</v>
      </c>
      <c r="AF8" s="310">
        <v>14</v>
      </c>
      <c r="AG8" s="310">
        <v>31</v>
      </c>
      <c r="AH8" s="310">
        <v>34</v>
      </c>
      <c r="AI8" s="310">
        <v>274</v>
      </c>
      <c r="AJ8" s="310">
        <v>1</v>
      </c>
      <c r="AK8" s="310">
        <v>224</v>
      </c>
      <c r="AL8" s="310">
        <v>20</v>
      </c>
      <c r="AM8" s="311">
        <v>89</v>
      </c>
      <c r="AN8" s="74" t="s">
        <v>547</v>
      </c>
    </row>
    <row r="9" spans="1:40" s="74" customFormat="1" ht="22.5" customHeight="1" x14ac:dyDescent="0.15">
      <c r="A9" s="262" t="s">
        <v>383</v>
      </c>
      <c r="B9" s="308">
        <v>207</v>
      </c>
      <c r="C9" s="309">
        <v>1207</v>
      </c>
      <c r="D9" s="309">
        <v>1</v>
      </c>
      <c r="E9" s="309">
        <v>1</v>
      </c>
      <c r="F9" s="309"/>
      <c r="G9" s="309"/>
      <c r="H9" s="309">
        <v>0</v>
      </c>
      <c r="I9" s="309">
        <v>0</v>
      </c>
      <c r="J9" s="309">
        <v>27</v>
      </c>
      <c r="K9" s="309">
        <v>157</v>
      </c>
      <c r="L9" s="309">
        <v>6</v>
      </c>
      <c r="M9" s="309">
        <v>37</v>
      </c>
      <c r="N9" s="309">
        <v>0</v>
      </c>
      <c r="O9" s="309">
        <v>0</v>
      </c>
      <c r="P9" s="310">
        <v>2</v>
      </c>
      <c r="Q9" s="310">
        <v>9</v>
      </c>
      <c r="R9" s="310">
        <v>8</v>
      </c>
      <c r="S9" s="310">
        <v>15</v>
      </c>
      <c r="T9" s="310">
        <v>34</v>
      </c>
      <c r="U9" s="310">
        <v>109</v>
      </c>
      <c r="V9" s="310">
        <v>4</v>
      </c>
      <c r="W9" s="310">
        <v>55</v>
      </c>
      <c r="X9" s="310">
        <v>23</v>
      </c>
      <c r="Y9" s="310">
        <v>38</v>
      </c>
      <c r="Z9" s="310">
        <v>18</v>
      </c>
      <c r="AA9" s="310">
        <v>77</v>
      </c>
      <c r="AB9" s="310">
        <v>25</v>
      </c>
      <c r="AC9" s="310">
        <v>70</v>
      </c>
      <c r="AD9" s="310">
        <v>15</v>
      </c>
      <c r="AE9" s="310">
        <v>76</v>
      </c>
      <c r="AF9" s="310">
        <v>16</v>
      </c>
      <c r="AG9" s="310">
        <v>28</v>
      </c>
      <c r="AH9" s="310">
        <v>17</v>
      </c>
      <c r="AI9" s="310">
        <v>132</v>
      </c>
      <c r="AJ9" s="310">
        <v>1</v>
      </c>
      <c r="AK9" s="310">
        <v>56</v>
      </c>
      <c r="AL9" s="310">
        <v>10</v>
      </c>
      <c r="AM9" s="311">
        <v>347</v>
      </c>
      <c r="AN9" s="74" t="s">
        <v>548</v>
      </c>
    </row>
    <row r="10" spans="1:40" s="74" customFormat="1" ht="22.5" customHeight="1" x14ac:dyDescent="0.15">
      <c r="A10" s="262" t="s">
        <v>243</v>
      </c>
      <c r="B10" s="308">
        <v>435</v>
      </c>
      <c r="C10" s="309">
        <v>4682</v>
      </c>
      <c r="D10" s="309">
        <v>0</v>
      </c>
      <c r="E10" s="309">
        <v>0</v>
      </c>
      <c r="F10" s="309"/>
      <c r="G10" s="309"/>
      <c r="H10" s="309">
        <v>0</v>
      </c>
      <c r="I10" s="309">
        <v>0</v>
      </c>
      <c r="J10" s="309">
        <v>40</v>
      </c>
      <c r="K10" s="309">
        <v>430</v>
      </c>
      <c r="L10" s="309">
        <v>11</v>
      </c>
      <c r="M10" s="309">
        <v>205</v>
      </c>
      <c r="N10" s="309">
        <v>0</v>
      </c>
      <c r="O10" s="309">
        <v>0</v>
      </c>
      <c r="P10" s="310">
        <v>6</v>
      </c>
      <c r="Q10" s="310">
        <v>29</v>
      </c>
      <c r="R10" s="310">
        <v>2</v>
      </c>
      <c r="S10" s="310">
        <v>5</v>
      </c>
      <c r="T10" s="310">
        <v>98</v>
      </c>
      <c r="U10" s="310">
        <v>772</v>
      </c>
      <c r="V10" s="310">
        <v>8</v>
      </c>
      <c r="W10" s="310">
        <v>37</v>
      </c>
      <c r="X10" s="310">
        <v>56</v>
      </c>
      <c r="Y10" s="310">
        <v>193</v>
      </c>
      <c r="Z10" s="310">
        <v>29</v>
      </c>
      <c r="AA10" s="310">
        <v>254</v>
      </c>
      <c r="AB10" s="310">
        <v>48</v>
      </c>
      <c r="AC10" s="310">
        <v>404</v>
      </c>
      <c r="AD10" s="310">
        <v>45</v>
      </c>
      <c r="AE10" s="310">
        <v>116</v>
      </c>
      <c r="AF10" s="310">
        <v>20</v>
      </c>
      <c r="AG10" s="310">
        <v>160</v>
      </c>
      <c r="AH10" s="310">
        <v>48</v>
      </c>
      <c r="AI10" s="310">
        <v>1824</v>
      </c>
      <c r="AJ10" s="310">
        <v>2</v>
      </c>
      <c r="AK10" s="310">
        <v>10</v>
      </c>
      <c r="AL10" s="310">
        <v>22</v>
      </c>
      <c r="AM10" s="311">
        <v>243</v>
      </c>
      <c r="AN10" s="74" t="s">
        <v>549</v>
      </c>
    </row>
    <row r="11" spans="1:40" s="74" customFormat="1" ht="22.5" customHeight="1" x14ac:dyDescent="0.15">
      <c r="A11" s="262" t="s">
        <v>384</v>
      </c>
      <c r="B11" s="308">
        <v>557</v>
      </c>
      <c r="C11" s="309">
        <v>8972</v>
      </c>
      <c r="D11" s="309">
        <v>0</v>
      </c>
      <c r="E11" s="309">
        <v>0</v>
      </c>
      <c r="F11" s="309"/>
      <c r="G11" s="309"/>
      <c r="H11" s="309">
        <v>0</v>
      </c>
      <c r="I11" s="309">
        <v>0</v>
      </c>
      <c r="J11" s="309">
        <v>50</v>
      </c>
      <c r="K11" s="309">
        <v>970</v>
      </c>
      <c r="L11" s="309">
        <v>15</v>
      </c>
      <c r="M11" s="309">
        <v>329</v>
      </c>
      <c r="N11" s="309">
        <v>3</v>
      </c>
      <c r="O11" s="310">
        <v>1071</v>
      </c>
      <c r="P11" s="310">
        <v>10</v>
      </c>
      <c r="Q11" s="310">
        <v>173</v>
      </c>
      <c r="R11" s="310">
        <v>8</v>
      </c>
      <c r="S11" s="310">
        <v>121</v>
      </c>
      <c r="T11" s="310">
        <v>143</v>
      </c>
      <c r="U11" s="310">
        <v>2041</v>
      </c>
      <c r="V11" s="310">
        <v>12</v>
      </c>
      <c r="W11" s="310">
        <v>162</v>
      </c>
      <c r="X11" s="310">
        <v>40</v>
      </c>
      <c r="Y11" s="310">
        <v>308</v>
      </c>
      <c r="Z11" s="310">
        <v>32</v>
      </c>
      <c r="AA11" s="310">
        <v>278</v>
      </c>
      <c r="AB11" s="310">
        <v>84</v>
      </c>
      <c r="AC11" s="310">
        <v>504</v>
      </c>
      <c r="AD11" s="310">
        <v>41</v>
      </c>
      <c r="AE11" s="310">
        <v>194</v>
      </c>
      <c r="AF11" s="310">
        <v>24</v>
      </c>
      <c r="AG11" s="310">
        <v>192</v>
      </c>
      <c r="AH11" s="310">
        <v>43</v>
      </c>
      <c r="AI11" s="310">
        <v>1030</v>
      </c>
      <c r="AJ11" s="310">
        <v>2</v>
      </c>
      <c r="AK11" s="310">
        <v>10</v>
      </c>
      <c r="AL11" s="310">
        <v>50</v>
      </c>
      <c r="AM11" s="311">
        <v>1589</v>
      </c>
      <c r="AN11" s="74" t="s">
        <v>550</v>
      </c>
    </row>
    <row r="12" spans="1:40" s="74" customFormat="1" ht="22.5" customHeight="1" x14ac:dyDescent="0.15">
      <c r="A12" s="262" t="s">
        <v>385</v>
      </c>
      <c r="B12" s="308">
        <v>271</v>
      </c>
      <c r="C12" s="309">
        <v>3273</v>
      </c>
      <c r="D12" s="309">
        <v>0</v>
      </c>
      <c r="E12" s="309">
        <v>0</v>
      </c>
      <c r="F12" s="309"/>
      <c r="G12" s="309"/>
      <c r="H12" s="309">
        <v>0</v>
      </c>
      <c r="I12" s="309">
        <v>0</v>
      </c>
      <c r="J12" s="309">
        <v>16</v>
      </c>
      <c r="K12" s="309">
        <v>153</v>
      </c>
      <c r="L12" s="309">
        <v>17</v>
      </c>
      <c r="M12" s="309">
        <v>429</v>
      </c>
      <c r="N12" s="309">
        <v>0</v>
      </c>
      <c r="O12" s="309">
        <v>0</v>
      </c>
      <c r="P12" s="310">
        <v>1</v>
      </c>
      <c r="Q12" s="310">
        <v>15</v>
      </c>
      <c r="R12" s="310">
        <v>4</v>
      </c>
      <c r="S12" s="310">
        <v>142</v>
      </c>
      <c r="T12" s="310">
        <v>62</v>
      </c>
      <c r="U12" s="310">
        <v>1155</v>
      </c>
      <c r="V12" s="310">
        <v>10</v>
      </c>
      <c r="W12" s="310">
        <v>256</v>
      </c>
      <c r="X12" s="310">
        <v>12</v>
      </c>
      <c r="Y12" s="310">
        <v>65</v>
      </c>
      <c r="Z12" s="310">
        <v>28</v>
      </c>
      <c r="AA12" s="310">
        <v>175</v>
      </c>
      <c r="AB12" s="310">
        <v>38</v>
      </c>
      <c r="AC12" s="310">
        <v>204</v>
      </c>
      <c r="AD12" s="310">
        <v>14</v>
      </c>
      <c r="AE12" s="310">
        <v>29</v>
      </c>
      <c r="AF12" s="310">
        <v>17</v>
      </c>
      <c r="AG12" s="310">
        <v>55</v>
      </c>
      <c r="AH12" s="310">
        <v>21</v>
      </c>
      <c r="AI12" s="310">
        <v>174</v>
      </c>
      <c r="AJ12" s="310">
        <v>0</v>
      </c>
      <c r="AK12" s="310">
        <v>0</v>
      </c>
      <c r="AL12" s="310">
        <v>31</v>
      </c>
      <c r="AM12" s="311">
        <v>421</v>
      </c>
      <c r="AN12" s="74" t="s">
        <v>551</v>
      </c>
    </row>
    <row r="13" spans="1:40" s="74" customFormat="1" ht="22.5" customHeight="1" x14ac:dyDescent="0.15">
      <c r="A13" s="262" t="s">
        <v>386</v>
      </c>
      <c r="B13" s="308">
        <v>454</v>
      </c>
      <c r="C13" s="309">
        <v>3690</v>
      </c>
      <c r="D13" s="309">
        <v>0</v>
      </c>
      <c r="E13" s="309">
        <v>0</v>
      </c>
      <c r="F13" s="309"/>
      <c r="G13" s="309"/>
      <c r="H13" s="309">
        <v>0</v>
      </c>
      <c r="I13" s="309">
        <v>0</v>
      </c>
      <c r="J13" s="309">
        <v>20</v>
      </c>
      <c r="K13" s="309">
        <v>124</v>
      </c>
      <c r="L13" s="309">
        <v>7</v>
      </c>
      <c r="M13" s="309">
        <v>13</v>
      </c>
      <c r="N13" s="309">
        <v>0</v>
      </c>
      <c r="O13" s="309">
        <v>0</v>
      </c>
      <c r="P13" s="310">
        <v>13</v>
      </c>
      <c r="Q13" s="310">
        <v>83</v>
      </c>
      <c r="R13" s="310">
        <v>7</v>
      </c>
      <c r="S13" s="310">
        <v>56</v>
      </c>
      <c r="T13" s="310">
        <v>122</v>
      </c>
      <c r="U13" s="310">
        <v>1666</v>
      </c>
      <c r="V13" s="310">
        <v>8</v>
      </c>
      <c r="W13" s="310">
        <v>96</v>
      </c>
      <c r="X13" s="310">
        <v>50</v>
      </c>
      <c r="Y13" s="310">
        <v>115</v>
      </c>
      <c r="Z13" s="310">
        <v>22</v>
      </c>
      <c r="AA13" s="310">
        <v>130</v>
      </c>
      <c r="AB13" s="310">
        <v>64</v>
      </c>
      <c r="AC13" s="310">
        <v>304</v>
      </c>
      <c r="AD13" s="310">
        <v>57</v>
      </c>
      <c r="AE13" s="310">
        <v>193</v>
      </c>
      <c r="AF13" s="310">
        <v>26</v>
      </c>
      <c r="AG13" s="310">
        <v>91</v>
      </c>
      <c r="AH13" s="310">
        <v>37</v>
      </c>
      <c r="AI13" s="310">
        <v>670</v>
      </c>
      <c r="AJ13" s="310">
        <v>3</v>
      </c>
      <c r="AK13" s="310">
        <v>14</v>
      </c>
      <c r="AL13" s="310">
        <v>18</v>
      </c>
      <c r="AM13" s="311">
        <v>135</v>
      </c>
      <c r="AN13" s="74" t="s">
        <v>552</v>
      </c>
    </row>
    <row r="14" spans="1:40" s="74" customFormat="1" ht="22.5" customHeight="1" x14ac:dyDescent="0.15">
      <c r="A14" s="262" t="s">
        <v>387</v>
      </c>
      <c r="B14" s="308">
        <v>382</v>
      </c>
      <c r="C14" s="309">
        <v>1561</v>
      </c>
      <c r="D14" s="309">
        <v>0</v>
      </c>
      <c r="E14" s="309">
        <v>0</v>
      </c>
      <c r="F14" s="309"/>
      <c r="G14" s="309"/>
      <c r="H14" s="309">
        <v>0</v>
      </c>
      <c r="I14" s="309">
        <v>0</v>
      </c>
      <c r="J14" s="309">
        <v>11</v>
      </c>
      <c r="K14" s="309">
        <v>57</v>
      </c>
      <c r="L14" s="309">
        <v>5</v>
      </c>
      <c r="M14" s="309">
        <v>15</v>
      </c>
      <c r="N14" s="309">
        <v>0</v>
      </c>
      <c r="O14" s="309">
        <v>0</v>
      </c>
      <c r="P14" s="310">
        <v>6</v>
      </c>
      <c r="Q14" s="310">
        <v>71</v>
      </c>
      <c r="R14" s="310">
        <v>4</v>
      </c>
      <c r="S14" s="310">
        <v>114</v>
      </c>
      <c r="T14" s="310">
        <v>49</v>
      </c>
      <c r="U14" s="310">
        <v>178</v>
      </c>
      <c r="V14" s="310">
        <v>6</v>
      </c>
      <c r="W14" s="310">
        <v>74</v>
      </c>
      <c r="X14" s="310">
        <v>32</v>
      </c>
      <c r="Y14" s="310">
        <v>91</v>
      </c>
      <c r="Z14" s="310">
        <v>21</v>
      </c>
      <c r="AA14" s="310">
        <v>105</v>
      </c>
      <c r="AB14" s="310">
        <v>171</v>
      </c>
      <c r="AC14" s="310">
        <v>492</v>
      </c>
      <c r="AD14" s="310">
        <v>30</v>
      </c>
      <c r="AE14" s="310">
        <v>102</v>
      </c>
      <c r="AF14" s="310">
        <v>14</v>
      </c>
      <c r="AG14" s="310">
        <v>50</v>
      </c>
      <c r="AH14" s="310">
        <v>21</v>
      </c>
      <c r="AI14" s="310">
        <v>184</v>
      </c>
      <c r="AJ14" s="310">
        <v>0</v>
      </c>
      <c r="AK14" s="310">
        <v>0</v>
      </c>
      <c r="AL14" s="310">
        <v>12</v>
      </c>
      <c r="AM14" s="311">
        <v>28</v>
      </c>
      <c r="AN14" s="74" t="s">
        <v>553</v>
      </c>
    </row>
    <row r="15" spans="1:40" s="74" customFormat="1" ht="22.5" customHeight="1" x14ac:dyDescent="0.15">
      <c r="A15" s="262" t="s">
        <v>388</v>
      </c>
      <c r="B15" s="308">
        <v>436</v>
      </c>
      <c r="C15" s="309">
        <v>2788</v>
      </c>
      <c r="D15" s="309">
        <v>0</v>
      </c>
      <c r="E15" s="309">
        <v>0</v>
      </c>
      <c r="F15" s="309"/>
      <c r="G15" s="309"/>
      <c r="H15" s="309">
        <v>0</v>
      </c>
      <c r="I15" s="309">
        <v>0</v>
      </c>
      <c r="J15" s="309">
        <v>30</v>
      </c>
      <c r="K15" s="309">
        <v>152</v>
      </c>
      <c r="L15" s="309">
        <v>10</v>
      </c>
      <c r="M15" s="309">
        <v>111</v>
      </c>
      <c r="N15" s="309">
        <v>0</v>
      </c>
      <c r="O15" s="309">
        <v>0</v>
      </c>
      <c r="P15" s="310">
        <v>6</v>
      </c>
      <c r="Q15" s="310">
        <v>18</v>
      </c>
      <c r="R15" s="310">
        <v>3</v>
      </c>
      <c r="S15" s="310">
        <v>109</v>
      </c>
      <c r="T15" s="310">
        <v>100</v>
      </c>
      <c r="U15" s="310">
        <v>697</v>
      </c>
      <c r="V15" s="310">
        <v>6</v>
      </c>
      <c r="W15" s="310">
        <v>54</v>
      </c>
      <c r="X15" s="310">
        <v>92</v>
      </c>
      <c r="Y15" s="310">
        <v>164</v>
      </c>
      <c r="Z15" s="310">
        <v>23</v>
      </c>
      <c r="AA15" s="310">
        <v>155</v>
      </c>
      <c r="AB15" s="310">
        <v>27</v>
      </c>
      <c r="AC15" s="310">
        <v>150</v>
      </c>
      <c r="AD15" s="310">
        <v>44</v>
      </c>
      <c r="AE15" s="310">
        <v>132</v>
      </c>
      <c r="AF15" s="310">
        <v>22</v>
      </c>
      <c r="AG15" s="310">
        <v>123</v>
      </c>
      <c r="AH15" s="310">
        <v>52</v>
      </c>
      <c r="AI15" s="310">
        <v>708</v>
      </c>
      <c r="AJ15" s="310">
        <v>3</v>
      </c>
      <c r="AK15" s="310">
        <v>14</v>
      </c>
      <c r="AL15" s="310">
        <v>18</v>
      </c>
      <c r="AM15" s="311">
        <v>201</v>
      </c>
      <c r="AN15" s="74" t="s">
        <v>554</v>
      </c>
    </row>
    <row r="16" spans="1:40" s="74" customFormat="1" ht="22.5" customHeight="1" x14ac:dyDescent="0.15">
      <c r="A16" s="262" t="s">
        <v>389</v>
      </c>
      <c r="B16" s="308">
        <v>140</v>
      </c>
      <c r="C16" s="309">
        <v>775</v>
      </c>
      <c r="D16" s="309">
        <v>0</v>
      </c>
      <c r="E16" s="309">
        <v>0</v>
      </c>
      <c r="F16" s="309"/>
      <c r="G16" s="309"/>
      <c r="H16" s="309">
        <v>0</v>
      </c>
      <c r="I16" s="309">
        <v>0</v>
      </c>
      <c r="J16" s="309">
        <v>9</v>
      </c>
      <c r="K16" s="309">
        <v>54</v>
      </c>
      <c r="L16" s="309">
        <v>4</v>
      </c>
      <c r="M16" s="309">
        <v>10</v>
      </c>
      <c r="N16" s="309">
        <v>0</v>
      </c>
      <c r="O16" s="309">
        <v>0</v>
      </c>
      <c r="P16" s="310">
        <v>3</v>
      </c>
      <c r="Q16" s="310">
        <v>11</v>
      </c>
      <c r="R16" s="310">
        <v>3</v>
      </c>
      <c r="S16" s="310">
        <v>9</v>
      </c>
      <c r="T16" s="310">
        <v>37</v>
      </c>
      <c r="U16" s="310">
        <v>302</v>
      </c>
      <c r="V16" s="310">
        <v>4</v>
      </c>
      <c r="W16" s="310">
        <v>13</v>
      </c>
      <c r="X16" s="310">
        <v>20</v>
      </c>
      <c r="Y16" s="310">
        <v>43</v>
      </c>
      <c r="Z16" s="310">
        <v>5</v>
      </c>
      <c r="AA16" s="310">
        <v>19</v>
      </c>
      <c r="AB16" s="310">
        <v>16</v>
      </c>
      <c r="AC16" s="310">
        <v>55</v>
      </c>
      <c r="AD16" s="310">
        <v>9</v>
      </c>
      <c r="AE16" s="310">
        <v>12</v>
      </c>
      <c r="AF16" s="310">
        <v>7</v>
      </c>
      <c r="AG16" s="310">
        <v>60</v>
      </c>
      <c r="AH16" s="310">
        <v>13</v>
      </c>
      <c r="AI16" s="310">
        <v>104</v>
      </c>
      <c r="AJ16" s="310">
        <v>0</v>
      </c>
      <c r="AK16" s="310">
        <v>0</v>
      </c>
      <c r="AL16" s="310">
        <v>10</v>
      </c>
      <c r="AM16" s="311">
        <v>83</v>
      </c>
      <c r="AN16" s="74" t="s">
        <v>555</v>
      </c>
    </row>
    <row r="17" spans="1:40" s="74" customFormat="1" ht="22.5" customHeight="1" x14ac:dyDescent="0.15">
      <c r="A17" s="262" t="s">
        <v>390</v>
      </c>
      <c r="B17" s="308">
        <v>4</v>
      </c>
      <c r="C17" s="309">
        <v>222</v>
      </c>
      <c r="D17" s="309">
        <v>0</v>
      </c>
      <c r="E17" s="309">
        <v>0</v>
      </c>
      <c r="F17" s="309"/>
      <c r="G17" s="309"/>
      <c r="H17" s="309">
        <v>0</v>
      </c>
      <c r="I17" s="309">
        <v>0</v>
      </c>
      <c r="J17" s="309">
        <v>0</v>
      </c>
      <c r="K17" s="309">
        <v>0</v>
      </c>
      <c r="L17" s="309">
        <v>0</v>
      </c>
      <c r="M17" s="309">
        <v>0</v>
      </c>
      <c r="N17" s="309">
        <v>0</v>
      </c>
      <c r="O17" s="309">
        <v>0</v>
      </c>
      <c r="P17" s="310">
        <v>2</v>
      </c>
      <c r="Q17" s="310">
        <v>40</v>
      </c>
      <c r="R17" s="310">
        <v>1</v>
      </c>
      <c r="S17" s="310">
        <v>173</v>
      </c>
      <c r="T17" s="310">
        <v>1</v>
      </c>
      <c r="U17" s="310">
        <v>9</v>
      </c>
      <c r="V17" s="310">
        <v>0</v>
      </c>
      <c r="W17" s="310">
        <v>0</v>
      </c>
      <c r="X17" s="312">
        <v>0</v>
      </c>
      <c r="Y17" s="310">
        <v>0</v>
      </c>
      <c r="Z17" s="310">
        <v>0</v>
      </c>
      <c r="AA17" s="310">
        <v>0</v>
      </c>
      <c r="AB17" s="312">
        <v>0</v>
      </c>
      <c r="AC17" s="310">
        <v>0</v>
      </c>
      <c r="AD17" s="310">
        <v>0</v>
      </c>
      <c r="AE17" s="310">
        <v>0</v>
      </c>
      <c r="AF17" s="310">
        <v>0</v>
      </c>
      <c r="AG17" s="310">
        <v>0</v>
      </c>
      <c r="AH17" s="312">
        <v>0</v>
      </c>
      <c r="AI17" s="310">
        <v>0</v>
      </c>
      <c r="AJ17" s="310">
        <v>0</v>
      </c>
      <c r="AK17" s="310">
        <v>0</v>
      </c>
      <c r="AL17" s="310">
        <v>0</v>
      </c>
      <c r="AM17" s="311">
        <v>0</v>
      </c>
      <c r="AN17" s="74" t="s">
        <v>556</v>
      </c>
    </row>
    <row r="18" spans="1:40" s="74" customFormat="1" ht="22.5" customHeight="1" x14ac:dyDescent="0.15">
      <c r="A18" s="262" t="s">
        <v>391</v>
      </c>
      <c r="B18" s="308">
        <v>305</v>
      </c>
      <c r="C18" s="309">
        <v>5798</v>
      </c>
      <c r="D18" s="309">
        <v>0</v>
      </c>
      <c r="E18" s="309">
        <v>0</v>
      </c>
      <c r="F18" s="309"/>
      <c r="G18" s="309"/>
      <c r="H18" s="309">
        <v>0</v>
      </c>
      <c r="I18" s="309">
        <v>0</v>
      </c>
      <c r="J18" s="309">
        <v>23</v>
      </c>
      <c r="K18" s="309">
        <v>345</v>
      </c>
      <c r="L18" s="309">
        <v>17</v>
      </c>
      <c r="M18" s="309">
        <v>601</v>
      </c>
      <c r="N18" s="309">
        <v>0</v>
      </c>
      <c r="O18" s="309">
        <v>0</v>
      </c>
      <c r="P18" s="310">
        <v>19</v>
      </c>
      <c r="Q18" s="310">
        <v>326</v>
      </c>
      <c r="R18" s="310">
        <v>11</v>
      </c>
      <c r="S18" s="310">
        <v>351</v>
      </c>
      <c r="T18" s="310">
        <v>85</v>
      </c>
      <c r="U18" s="310">
        <v>1304</v>
      </c>
      <c r="V18" s="310">
        <v>7</v>
      </c>
      <c r="W18" s="310">
        <v>39</v>
      </c>
      <c r="X18" s="310">
        <v>34</v>
      </c>
      <c r="Y18" s="310">
        <v>82</v>
      </c>
      <c r="Z18" s="310">
        <v>19</v>
      </c>
      <c r="AA18" s="310">
        <v>414</v>
      </c>
      <c r="AB18" s="310">
        <v>25</v>
      </c>
      <c r="AC18" s="310">
        <v>111</v>
      </c>
      <c r="AD18" s="310">
        <v>14</v>
      </c>
      <c r="AE18" s="310">
        <v>103</v>
      </c>
      <c r="AF18" s="310">
        <v>9</v>
      </c>
      <c r="AG18" s="310">
        <v>76</v>
      </c>
      <c r="AH18" s="310">
        <v>16</v>
      </c>
      <c r="AI18" s="310">
        <v>121</v>
      </c>
      <c r="AJ18" s="310">
        <v>1</v>
      </c>
      <c r="AK18" s="310">
        <v>3</v>
      </c>
      <c r="AL18" s="310">
        <v>25</v>
      </c>
      <c r="AM18" s="311">
        <v>1922</v>
      </c>
      <c r="AN18" s="74" t="s">
        <v>557</v>
      </c>
    </row>
    <row r="19" spans="1:40" s="74" customFormat="1" ht="22.5" customHeight="1" x14ac:dyDescent="0.15">
      <c r="A19" s="262" t="s">
        <v>392</v>
      </c>
      <c r="B19" s="308">
        <v>320</v>
      </c>
      <c r="C19" s="309">
        <v>1985</v>
      </c>
      <c r="D19" s="309">
        <v>0</v>
      </c>
      <c r="E19" s="309">
        <v>0</v>
      </c>
      <c r="F19" s="309"/>
      <c r="G19" s="309"/>
      <c r="H19" s="309">
        <v>1</v>
      </c>
      <c r="I19" s="309">
        <v>0</v>
      </c>
      <c r="J19" s="309">
        <v>15</v>
      </c>
      <c r="K19" s="309">
        <v>146</v>
      </c>
      <c r="L19" s="309">
        <v>5</v>
      </c>
      <c r="M19" s="309">
        <v>13</v>
      </c>
      <c r="N19" s="309">
        <v>0</v>
      </c>
      <c r="O19" s="309">
        <v>0</v>
      </c>
      <c r="P19" s="310">
        <v>4</v>
      </c>
      <c r="Q19" s="310">
        <v>132</v>
      </c>
      <c r="R19" s="310">
        <v>2</v>
      </c>
      <c r="S19" s="310">
        <v>67</v>
      </c>
      <c r="T19" s="310">
        <v>63</v>
      </c>
      <c r="U19" s="310">
        <v>467</v>
      </c>
      <c r="V19" s="310">
        <v>3</v>
      </c>
      <c r="W19" s="310">
        <v>80</v>
      </c>
      <c r="X19" s="310">
        <v>50</v>
      </c>
      <c r="Y19" s="310">
        <v>86</v>
      </c>
      <c r="Z19" s="310">
        <v>16</v>
      </c>
      <c r="AA19" s="310">
        <v>47</v>
      </c>
      <c r="AB19" s="310">
        <v>53</v>
      </c>
      <c r="AC19" s="310">
        <v>262</v>
      </c>
      <c r="AD19" s="310">
        <v>40</v>
      </c>
      <c r="AE19" s="310">
        <v>104</v>
      </c>
      <c r="AF19" s="310">
        <v>17</v>
      </c>
      <c r="AG19" s="310">
        <v>26</v>
      </c>
      <c r="AH19" s="310">
        <v>30</v>
      </c>
      <c r="AI19" s="310">
        <v>339</v>
      </c>
      <c r="AJ19" s="310">
        <v>2</v>
      </c>
      <c r="AK19" s="310">
        <v>9</v>
      </c>
      <c r="AL19" s="310">
        <v>19</v>
      </c>
      <c r="AM19" s="311">
        <v>207</v>
      </c>
      <c r="AN19" s="74" t="s">
        <v>558</v>
      </c>
    </row>
    <row r="20" spans="1:40" s="74" customFormat="1" ht="22.5" customHeight="1" x14ac:dyDescent="0.15">
      <c r="A20" s="262" t="s">
        <v>393</v>
      </c>
      <c r="B20" s="308">
        <v>85</v>
      </c>
      <c r="C20" s="309">
        <v>943</v>
      </c>
      <c r="D20" s="309">
        <v>0</v>
      </c>
      <c r="E20" s="309">
        <v>0</v>
      </c>
      <c r="F20" s="309"/>
      <c r="G20" s="309"/>
      <c r="H20" s="309">
        <v>0</v>
      </c>
      <c r="I20" s="309">
        <v>0</v>
      </c>
      <c r="J20" s="309">
        <v>15</v>
      </c>
      <c r="K20" s="309">
        <v>115</v>
      </c>
      <c r="L20" s="309">
        <v>5</v>
      </c>
      <c r="M20" s="309">
        <v>19</v>
      </c>
      <c r="N20" s="309">
        <v>0</v>
      </c>
      <c r="O20" s="309">
        <v>0</v>
      </c>
      <c r="P20" s="310">
        <v>3</v>
      </c>
      <c r="Q20" s="310">
        <v>291</v>
      </c>
      <c r="R20" s="310">
        <v>2</v>
      </c>
      <c r="S20" s="310">
        <v>9</v>
      </c>
      <c r="T20" s="310">
        <v>12</v>
      </c>
      <c r="U20" s="310">
        <v>54</v>
      </c>
      <c r="V20" s="310">
        <v>0</v>
      </c>
      <c r="W20" s="310">
        <v>0</v>
      </c>
      <c r="X20" s="310">
        <v>5</v>
      </c>
      <c r="Y20" s="310">
        <v>10</v>
      </c>
      <c r="Z20" s="310">
        <v>1</v>
      </c>
      <c r="AA20" s="310">
        <v>4</v>
      </c>
      <c r="AB20" s="310">
        <v>4</v>
      </c>
      <c r="AC20" s="310">
        <v>73</v>
      </c>
      <c r="AD20" s="310">
        <v>4</v>
      </c>
      <c r="AE20" s="310">
        <v>95</v>
      </c>
      <c r="AF20" s="310">
        <v>2</v>
      </c>
      <c r="AG20" s="310">
        <v>90</v>
      </c>
      <c r="AH20" s="310">
        <v>13</v>
      </c>
      <c r="AI20" s="310">
        <v>121</v>
      </c>
      <c r="AJ20" s="310">
        <v>1</v>
      </c>
      <c r="AK20" s="310">
        <v>4</v>
      </c>
      <c r="AL20" s="310">
        <v>18</v>
      </c>
      <c r="AM20" s="311">
        <v>58</v>
      </c>
      <c r="AN20" s="74" t="s">
        <v>559</v>
      </c>
    </row>
    <row r="21" spans="1:40" s="74" customFormat="1" ht="22.5" customHeight="1" x14ac:dyDescent="0.15">
      <c r="A21" s="262" t="s">
        <v>394</v>
      </c>
      <c r="B21" s="308">
        <v>231</v>
      </c>
      <c r="C21" s="309">
        <v>2683</v>
      </c>
      <c r="D21" s="309">
        <v>0</v>
      </c>
      <c r="E21" s="309">
        <v>0</v>
      </c>
      <c r="F21" s="309"/>
      <c r="G21" s="309"/>
      <c r="H21" s="309">
        <v>0</v>
      </c>
      <c r="I21" s="309">
        <v>0</v>
      </c>
      <c r="J21" s="309">
        <v>18</v>
      </c>
      <c r="K21" s="309">
        <v>220</v>
      </c>
      <c r="L21" s="309">
        <v>3</v>
      </c>
      <c r="M21" s="309">
        <v>25</v>
      </c>
      <c r="N21" s="309">
        <v>0</v>
      </c>
      <c r="O21" s="309">
        <v>0</v>
      </c>
      <c r="P21" s="310">
        <v>1</v>
      </c>
      <c r="Q21" s="310">
        <v>1</v>
      </c>
      <c r="R21" s="310">
        <v>2</v>
      </c>
      <c r="S21" s="310">
        <v>12</v>
      </c>
      <c r="T21" s="310">
        <v>65</v>
      </c>
      <c r="U21" s="310">
        <v>859</v>
      </c>
      <c r="V21" s="310">
        <v>6</v>
      </c>
      <c r="W21" s="310">
        <v>74</v>
      </c>
      <c r="X21" s="310">
        <v>24</v>
      </c>
      <c r="Y21" s="310">
        <v>38</v>
      </c>
      <c r="Z21" s="310">
        <v>6</v>
      </c>
      <c r="AA21" s="310">
        <v>30</v>
      </c>
      <c r="AB21" s="310">
        <v>27</v>
      </c>
      <c r="AC21" s="310">
        <v>259</v>
      </c>
      <c r="AD21" s="310">
        <v>22</v>
      </c>
      <c r="AE21" s="310">
        <v>65</v>
      </c>
      <c r="AF21" s="310">
        <v>9</v>
      </c>
      <c r="AG21" s="310">
        <v>30</v>
      </c>
      <c r="AH21" s="310">
        <v>36</v>
      </c>
      <c r="AI21" s="310">
        <v>1008</v>
      </c>
      <c r="AJ21" s="310">
        <v>1</v>
      </c>
      <c r="AK21" s="310">
        <v>5</v>
      </c>
      <c r="AL21" s="310">
        <v>11</v>
      </c>
      <c r="AM21" s="311">
        <v>57</v>
      </c>
      <c r="AN21" s="74" t="s">
        <v>560</v>
      </c>
    </row>
    <row r="22" spans="1:40" s="74" customFormat="1" ht="22.5" customHeight="1" x14ac:dyDescent="0.15">
      <c r="A22" s="262" t="s">
        <v>395</v>
      </c>
      <c r="B22" s="308">
        <v>265</v>
      </c>
      <c r="C22" s="309">
        <v>2465</v>
      </c>
      <c r="D22" s="309">
        <v>0</v>
      </c>
      <c r="E22" s="309">
        <v>0</v>
      </c>
      <c r="F22" s="309"/>
      <c r="G22" s="309"/>
      <c r="H22" s="309">
        <v>0</v>
      </c>
      <c r="I22" s="309">
        <v>0</v>
      </c>
      <c r="J22" s="309">
        <v>33</v>
      </c>
      <c r="K22" s="309">
        <v>310</v>
      </c>
      <c r="L22" s="309">
        <v>6</v>
      </c>
      <c r="M22" s="309">
        <v>119</v>
      </c>
      <c r="N22" s="309">
        <v>0</v>
      </c>
      <c r="O22" s="309">
        <v>0</v>
      </c>
      <c r="P22" s="310">
        <v>2</v>
      </c>
      <c r="Q22" s="310">
        <v>67</v>
      </c>
      <c r="R22" s="310">
        <v>4</v>
      </c>
      <c r="S22" s="310">
        <v>158</v>
      </c>
      <c r="T22" s="310">
        <v>56</v>
      </c>
      <c r="U22" s="310">
        <v>386</v>
      </c>
      <c r="V22" s="310">
        <v>1</v>
      </c>
      <c r="W22" s="310">
        <v>8</v>
      </c>
      <c r="X22" s="310">
        <v>24</v>
      </c>
      <c r="Y22" s="310">
        <v>51</v>
      </c>
      <c r="Z22" s="310">
        <v>19</v>
      </c>
      <c r="AA22" s="310">
        <v>159</v>
      </c>
      <c r="AB22" s="310">
        <v>24</v>
      </c>
      <c r="AC22" s="310">
        <v>94</v>
      </c>
      <c r="AD22" s="310">
        <v>22</v>
      </c>
      <c r="AE22" s="310">
        <v>137</v>
      </c>
      <c r="AF22" s="310">
        <v>20</v>
      </c>
      <c r="AG22" s="310">
        <v>95</v>
      </c>
      <c r="AH22" s="310">
        <v>27</v>
      </c>
      <c r="AI22" s="310">
        <v>436</v>
      </c>
      <c r="AJ22" s="310">
        <v>1</v>
      </c>
      <c r="AK22" s="310">
        <v>4</v>
      </c>
      <c r="AL22" s="310">
        <v>26</v>
      </c>
      <c r="AM22" s="311">
        <v>441</v>
      </c>
      <c r="AN22" s="74" t="s">
        <v>561</v>
      </c>
    </row>
    <row r="23" spans="1:40" s="74" customFormat="1" ht="22.5" customHeight="1" x14ac:dyDescent="0.15">
      <c r="A23" s="262" t="s">
        <v>396</v>
      </c>
      <c r="B23" s="308">
        <v>330</v>
      </c>
      <c r="C23" s="309">
        <v>3269</v>
      </c>
      <c r="D23" s="309">
        <v>0</v>
      </c>
      <c r="E23" s="309">
        <v>0</v>
      </c>
      <c r="F23" s="309"/>
      <c r="G23" s="309"/>
      <c r="H23" s="309">
        <v>0</v>
      </c>
      <c r="I23" s="309">
        <v>0</v>
      </c>
      <c r="J23" s="309">
        <v>54</v>
      </c>
      <c r="K23" s="309">
        <v>549</v>
      </c>
      <c r="L23" s="309">
        <v>11</v>
      </c>
      <c r="M23" s="309">
        <v>208</v>
      </c>
      <c r="N23" s="309">
        <v>1</v>
      </c>
      <c r="O23" s="309">
        <v>1</v>
      </c>
      <c r="P23" s="310">
        <v>5</v>
      </c>
      <c r="Q23" s="310">
        <v>78</v>
      </c>
      <c r="R23" s="310">
        <v>19</v>
      </c>
      <c r="S23" s="310">
        <v>385</v>
      </c>
      <c r="T23" s="310">
        <v>62</v>
      </c>
      <c r="U23" s="310">
        <v>895</v>
      </c>
      <c r="V23" s="310">
        <v>2</v>
      </c>
      <c r="W23" s="310">
        <v>13</v>
      </c>
      <c r="X23" s="310">
        <v>51</v>
      </c>
      <c r="Y23" s="310">
        <v>94</v>
      </c>
      <c r="Z23" s="310">
        <v>12</v>
      </c>
      <c r="AA23" s="310">
        <v>56</v>
      </c>
      <c r="AB23" s="310">
        <v>23</v>
      </c>
      <c r="AC23" s="310">
        <v>276</v>
      </c>
      <c r="AD23" s="310">
        <v>23</v>
      </c>
      <c r="AE23" s="310">
        <v>148</v>
      </c>
      <c r="AF23" s="310">
        <v>9</v>
      </c>
      <c r="AG23" s="310">
        <v>21</v>
      </c>
      <c r="AH23" s="310">
        <v>24</v>
      </c>
      <c r="AI23" s="310">
        <v>339</v>
      </c>
      <c r="AJ23" s="310">
        <v>2</v>
      </c>
      <c r="AK23" s="310">
        <v>12</v>
      </c>
      <c r="AL23" s="310">
        <v>32</v>
      </c>
      <c r="AM23" s="311">
        <v>194</v>
      </c>
      <c r="AN23" s="74" t="s">
        <v>562</v>
      </c>
    </row>
    <row r="24" spans="1:40" s="74" customFormat="1" ht="22.5" customHeight="1" x14ac:dyDescent="0.15">
      <c r="A24" s="262" t="s">
        <v>397</v>
      </c>
      <c r="B24" s="308">
        <v>173</v>
      </c>
      <c r="C24" s="309">
        <v>1700</v>
      </c>
      <c r="D24" s="309">
        <v>0</v>
      </c>
      <c r="E24" s="309">
        <v>0</v>
      </c>
      <c r="F24" s="309"/>
      <c r="G24" s="309"/>
      <c r="H24" s="309">
        <v>0</v>
      </c>
      <c r="I24" s="309">
        <v>0</v>
      </c>
      <c r="J24" s="309">
        <v>14</v>
      </c>
      <c r="K24" s="309">
        <v>67</v>
      </c>
      <c r="L24" s="309">
        <v>8</v>
      </c>
      <c r="M24" s="309">
        <v>58</v>
      </c>
      <c r="N24" s="309">
        <v>0</v>
      </c>
      <c r="O24" s="309">
        <v>0</v>
      </c>
      <c r="P24" s="310">
        <v>0</v>
      </c>
      <c r="Q24" s="310">
        <v>0</v>
      </c>
      <c r="R24" s="310">
        <v>2</v>
      </c>
      <c r="S24" s="310">
        <v>57</v>
      </c>
      <c r="T24" s="310">
        <v>44</v>
      </c>
      <c r="U24" s="310">
        <v>589</v>
      </c>
      <c r="V24" s="309">
        <v>2</v>
      </c>
      <c r="W24" s="309">
        <v>8</v>
      </c>
      <c r="X24" s="310">
        <v>22</v>
      </c>
      <c r="Y24" s="310">
        <v>48</v>
      </c>
      <c r="Z24" s="310">
        <v>4</v>
      </c>
      <c r="AA24" s="310">
        <v>35</v>
      </c>
      <c r="AB24" s="310">
        <v>25</v>
      </c>
      <c r="AC24" s="310">
        <v>412</v>
      </c>
      <c r="AD24" s="310">
        <v>10</v>
      </c>
      <c r="AE24" s="310">
        <v>48</v>
      </c>
      <c r="AF24" s="310">
        <v>11</v>
      </c>
      <c r="AG24" s="310">
        <v>68</v>
      </c>
      <c r="AH24" s="310">
        <v>19</v>
      </c>
      <c r="AI24" s="310">
        <v>268</v>
      </c>
      <c r="AJ24" s="310">
        <v>0</v>
      </c>
      <c r="AK24" s="310">
        <v>0</v>
      </c>
      <c r="AL24" s="310">
        <v>12</v>
      </c>
      <c r="AM24" s="311">
        <v>42</v>
      </c>
      <c r="AN24" s="74" t="s">
        <v>563</v>
      </c>
    </row>
    <row r="25" spans="1:40" s="74" customFormat="1" ht="22.5" customHeight="1" x14ac:dyDescent="0.15">
      <c r="A25" s="262" t="s">
        <v>398</v>
      </c>
      <c r="B25" s="308">
        <v>193</v>
      </c>
      <c r="C25" s="309">
        <v>1657</v>
      </c>
      <c r="D25" s="309">
        <v>0</v>
      </c>
      <c r="E25" s="309">
        <v>0</v>
      </c>
      <c r="F25" s="309"/>
      <c r="G25" s="309"/>
      <c r="H25" s="309">
        <v>0</v>
      </c>
      <c r="I25" s="309">
        <v>0</v>
      </c>
      <c r="J25" s="309">
        <v>17</v>
      </c>
      <c r="K25" s="309">
        <v>229</v>
      </c>
      <c r="L25" s="309">
        <v>11</v>
      </c>
      <c r="M25" s="309">
        <v>51</v>
      </c>
      <c r="N25" s="309">
        <v>0</v>
      </c>
      <c r="O25" s="309">
        <v>0</v>
      </c>
      <c r="P25" s="310">
        <v>5</v>
      </c>
      <c r="Q25" s="310">
        <v>58</v>
      </c>
      <c r="R25" s="310">
        <v>3</v>
      </c>
      <c r="S25" s="310">
        <v>7</v>
      </c>
      <c r="T25" s="310">
        <v>51</v>
      </c>
      <c r="U25" s="310">
        <v>403</v>
      </c>
      <c r="V25" s="310">
        <v>1</v>
      </c>
      <c r="W25" s="310">
        <v>8</v>
      </c>
      <c r="X25" s="310">
        <v>35</v>
      </c>
      <c r="Y25" s="310">
        <v>61</v>
      </c>
      <c r="Z25" s="310">
        <v>17</v>
      </c>
      <c r="AA25" s="310">
        <v>108</v>
      </c>
      <c r="AB25" s="310">
        <v>12</v>
      </c>
      <c r="AC25" s="310">
        <v>41</v>
      </c>
      <c r="AD25" s="310">
        <v>10</v>
      </c>
      <c r="AE25" s="310">
        <v>33</v>
      </c>
      <c r="AF25" s="310">
        <v>4</v>
      </c>
      <c r="AG25" s="310">
        <v>30</v>
      </c>
      <c r="AH25" s="310">
        <v>16</v>
      </c>
      <c r="AI25" s="310">
        <v>342</v>
      </c>
      <c r="AJ25" s="310">
        <v>0</v>
      </c>
      <c r="AK25" s="310">
        <v>0</v>
      </c>
      <c r="AL25" s="310">
        <v>11</v>
      </c>
      <c r="AM25" s="311">
        <v>286</v>
      </c>
      <c r="AN25" s="74" t="s">
        <v>564</v>
      </c>
    </row>
    <row r="26" spans="1:40" s="74" customFormat="1" ht="22.5" customHeight="1" x14ac:dyDescent="0.15">
      <c r="A26" s="262" t="s">
        <v>399</v>
      </c>
      <c r="B26" s="308">
        <v>104</v>
      </c>
      <c r="C26" s="309">
        <v>4783</v>
      </c>
      <c r="D26" s="309">
        <v>0</v>
      </c>
      <c r="E26" s="309">
        <v>0</v>
      </c>
      <c r="F26" s="309"/>
      <c r="G26" s="309"/>
      <c r="H26" s="309">
        <v>1</v>
      </c>
      <c r="I26" s="309">
        <v>2</v>
      </c>
      <c r="J26" s="309">
        <v>1</v>
      </c>
      <c r="K26" s="309">
        <v>4</v>
      </c>
      <c r="L26" s="309">
        <v>2</v>
      </c>
      <c r="M26" s="309">
        <v>508</v>
      </c>
      <c r="N26" s="309">
        <v>0</v>
      </c>
      <c r="O26" s="309">
        <v>0</v>
      </c>
      <c r="P26" s="310">
        <v>3</v>
      </c>
      <c r="Q26" s="310">
        <v>122</v>
      </c>
      <c r="R26" s="310">
        <v>23</v>
      </c>
      <c r="S26" s="310">
        <v>1156</v>
      </c>
      <c r="T26" s="310">
        <v>58</v>
      </c>
      <c r="U26" s="310">
        <v>2528</v>
      </c>
      <c r="V26" s="310">
        <v>3</v>
      </c>
      <c r="W26" s="310">
        <v>24</v>
      </c>
      <c r="X26" s="310">
        <v>7</v>
      </c>
      <c r="Y26" s="310">
        <v>32</v>
      </c>
      <c r="Z26" s="310">
        <v>2</v>
      </c>
      <c r="AA26" s="310">
        <v>38</v>
      </c>
      <c r="AB26" s="310">
        <v>0</v>
      </c>
      <c r="AC26" s="310">
        <v>0</v>
      </c>
      <c r="AD26" s="310">
        <v>0</v>
      </c>
      <c r="AE26" s="310">
        <v>0</v>
      </c>
      <c r="AF26" s="310">
        <v>0</v>
      </c>
      <c r="AG26" s="310">
        <v>0</v>
      </c>
      <c r="AH26" s="310">
        <v>0</v>
      </c>
      <c r="AI26" s="310">
        <v>0</v>
      </c>
      <c r="AJ26" s="310">
        <v>0</v>
      </c>
      <c r="AK26" s="310">
        <v>0</v>
      </c>
      <c r="AL26" s="310">
        <v>4</v>
      </c>
      <c r="AM26" s="311">
        <v>369</v>
      </c>
      <c r="AN26" s="74" t="s">
        <v>565</v>
      </c>
    </row>
    <row r="27" spans="1:40" s="74" customFormat="1" ht="22.5" customHeight="1" thickBot="1" x14ac:dyDescent="0.2">
      <c r="A27" s="263" t="s">
        <v>43</v>
      </c>
      <c r="B27" s="313">
        <v>94</v>
      </c>
      <c r="C27" s="314">
        <v>1527</v>
      </c>
      <c r="D27" s="314">
        <v>0</v>
      </c>
      <c r="E27" s="314">
        <v>0</v>
      </c>
      <c r="F27" s="314"/>
      <c r="G27" s="314"/>
      <c r="H27" s="314">
        <v>0</v>
      </c>
      <c r="I27" s="314">
        <v>0</v>
      </c>
      <c r="J27" s="314">
        <v>0</v>
      </c>
      <c r="K27" s="314">
        <v>0</v>
      </c>
      <c r="L27" s="314">
        <v>7</v>
      </c>
      <c r="M27" s="314">
        <v>71</v>
      </c>
      <c r="N27" s="314">
        <v>0</v>
      </c>
      <c r="O27" s="314">
        <v>0</v>
      </c>
      <c r="P27" s="315">
        <v>1</v>
      </c>
      <c r="Q27" s="315">
        <v>21</v>
      </c>
      <c r="R27" s="315">
        <v>13</v>
      </c>
      <c r="S27" s="315">
        <v>318</v>
      </c>
      <c r="T27" s="315">
        <v>54</v>
      </c>
      <c r="U27" s="315">
        <v>781</v>
      </c>
      <c r="V27" s="315">
        <v>2</v>
      </c>
      <c r="W27" s="315">
        <v>8</v>
      </c>
      <c r="X27" s="315">
        <v>1</v>
      </c>
      <c r="Y27" s="315">
        <v>1</v>
      </c>
      <c r="Z27" s="315">
        <v>2</v>
      </c>
      <c r="AA27" s="315">
        <v>18</v>
      </c>
      <c r="AB27" s="315">
        <v>2</v>
      </c>
      <c r="AC27" s="315">
        <v>8</v>
      </c>
      <c r="AD27" s="315">
        <v>2</v>
      </c>
      <c r="AE27" s="315">
        <v>25</v>
      </c>
      <c r="AF27" s="315">
        <v>0</v>
      </c>
      <c r="AG27" s="315">
        <v>0</v>
      </c>
      <c r="AH27" s="315">
        <v>0</v>
      </c>
      <c r="AI27" s="315">
        <v>0</v>
      </c>
      <c r="AJ27" s="315">
        <v>1</v>
      </c>
      <c r="AK27" s="315">
        <v>2</v>
      </c>
      <c r="AL27" s="315">
        <v>9</v>
      </c>
      <c r="AM27" s="316">
        <v>274</v>
      </c>
      <c r="AN27" s="74" t="s">
        <v>566</v>
      </c>
    </row>
    <row r="28" spans="1:40" s="74" customFormat="1" ht="15" customHeight="1" x14ac:dyDescent="0.15">
      <c r="A28" s="76" t="s">
        <v>332</v>
      </c>
      <c r="B28" s="76"/>
      <c r="C28" s="76"/>
      <c r="D28" s="76"/>
      <c r="E28" s="76"/>
      <c r="F28" s="76"/>
      <c r="G28" s="76"/>
      <c r="H28" s="76"/>
      <c r="I28" s="76"/>
      <c r="J28" s="76"/>
      <c r="K28" s="76"/>
      <c r="L28" s="76"/>
      <c r="M28" s="76"/>
      <c r="N28" s="76"/>
      <c r="O28" s="76"/>
      <c r="P28" s="76"/>
      <c r="Q28" s="76"/>
      <c r="R28" s="76"/>
      <c r="S28" s="77"/>
      <c r="T28" s="77"/>
      <c r="U28" s="77"/>
      <c r="V28" s="77"/>
      <c r="W28" s="77"/>
      <c r="X28" s="119"/>
      <c r="Y28" s="119"/>
      <c r="Z28" s="119"/>
      <c r="AA28" s="119"/>
      <c r="AB28" s="119"/>
      <c r="AC28" s="119"/>
      <c r="AD28" s="119"/>
      <c r="AE28" s="119"/>
      <c r="AF28" s="119"/>
      <c r="AG28" s="119"/>
      <c r="AH28" s="119"/>
      <c r="AI28" s="119"/>
      <c r="AJ28" s="119"/>
      <c r="AK28" s="119"/>
      <c r="AM28" s="317" t="s">
        <v>576</v>
      </c>
    </row>
    <row r="29" spans="1:40" s="74" customFormat="1" ht="12" customHeight="1" x14ac:dyDescent="0.15">
      <c r="A29" s="76"/>
      <c r="B29" s="76"/>
      <c r="C29" s="76"/>
      <c r="D29" s="76"/>
      <c r="E29" s="76"/>
      <c r="F29" s="76"/>
      <c r="G29" s="76"/>
      <c r="H29" s="76"/>
      <c r="I29" s="76"/>
      <c r="J29" s="76"/>
      <c r="K29" s="76"/>
      <c r="L29" s="76"/>
      <c r="M29" s="76"/>
      <c r="N29" s="76"/>
      <c r="O29" s="76"/>
      <c r="P29" s="76"/>
      <c r="Q29" s="76"/>
      <c r="R29" s="76"/>
      <c r="S29" s="77"/>
      <c r="T29" s="77"/>
      <c r="U29" s="77"/>
      <c r="V29" s="77"/>
      <c r="W29" s="77"/>
      <c r="X29" s="77"/>
      <c r="Y29" s="77"/>
      <c r="Z29" s="77"/>
      <c r="AA29" s="77"/>
      <c r="AB29" s="77"/>
      <c r="AC29" s="77"/>
      <c r="AD29" s="77"/>
      <c r="AE29" s="77"/>
      <c r="AF29" s="77"/>
      <c r="AG29" s="77"/>
      <c r="AH29" s="77"/>
      <c r="AI29" s="77"/>
      <c r="AJ29" s="77"/>
      <c r="AK29" s="77"/>
      <c r="AL29" s="77"/>
      <c r="AM29" s="77"/>
    </row>
    <row r="30" spans="1:40" s="74" customFormat="1" ht="15" customHeight="1" thickBot="1" x14ac:dyDescent="0.2">
      <c r="A30" s="77" t="s">
        <v>342</v>
      </c>
      <c r="B30" s="77"/>
      <c r="C30" s="77"/>
      <c r="D30" s="77"/>
      <c r="E30" s="77"/>
      <c r="F30" s="77"/>
      <c r="G30" s="77"/>
      <c r="H30" s="77"/>
      <c r="I30" s="77"/>
      <c r="J30" s="77"/>
      <c r="K30" s="77"/>
      <c r="L30" s="77"/>
      <c r="M30" s="77"/>
      <c r="N30" s="77"/>
      <c r="O30" s="77"/>
      <c r="P30" s="77"/>
      <c r="Q30" s="77"/>
      <c r="R30" s="77"/>
      <c r="S30" s="77"/>
      <c r="T30" s="77"/>
      <c r="U30" s="77"/>
      <c r="V30" s="77"/>
      <c r="W30" s="77"/>
      <c r="X30" s="77"/>
      <c r="Y30" s="666"/>
      <c r="Z30" s="666"/>
      <c r="AA30" s="666"/>
      <c r="AB30" s="666"/>
      <c r="AC30" s="666"/>
      <c r="AD30" s="666"/>
      <c r="AE30" s="666"/>
      <c r="AF30" s="666"/>
      <c r="AG30" s="666"/>
      <c r="AH30" s="666"/>
      <c r="AI30" s="666"/>
      <c r="AJ30" s="77"/>
      <c r="AK30" s="77"/>
      <c r="AL30" s="77"/>
      <c r="AM30" s="77"/>
    </row>
    <row r="31" spans="1:40" s="74" customFormat="1" ht="14.25" customHeight="1" x14ac:dyDescent="0.15">
      <c r="A31" s="663" t="s">
        <v>17</v>
      </c>
      <c r="B31" s="635" t="s">
        <v>400</v>
      </c>
      <c r="C31" s="636"/>
      <c r="D31" s="636"/>
      <c r="E31" s="116"/>
      <c r="F31" s="116"/>
      <c r="G31" s="116"/>
      <c r="H31" s="116"/>
      <c r="I31" s="116"/>
      <c r="J31" s="116"/>
      <c r="K31" s="78"/>
      <c r="L31" s="78"/>
      <c r="M31" s="116"/>
      <c r="N31" s="116"/>
      <c r="O31" s="116"/>
      <c r="P31" s="116"/>
      <c r="Q31" s="116"/>
      <c r="R31" s="116"/>
      <c r="S31" s="116"/>
      <c r="T31" s="116"/>
      <c r="U31" s="117"/>
      <c r="V31" s="75"/>
      <c r="W31" s="75"/>
      <c r="X31" s="110"/>
      <c r="Y31" s="110"/>
      <c r="Z31" s="110"/>
      <c r="AA31" s="110"/>
      <c r="AB31" s="110"/>
      <c r="AC31" s="110"/>
      <c r="AD31" s="110"/>
      <c r="AE31" s="110"/>
      <c r="AF31" s="110"/>
      <c r="AG31" s="110"/>
      <c r="AH31" s="75"/>
      <c r="AI31" s="75"/>
      <c r="AJ31" s="75"/>
      <c r="AK31" s="75"/>
      <c r="AL31" s="75"/>
      <c r="AM31" s="75"/>
    </row>
    <row r="32" spans="1:40" s="74" customFormat="1" ht="13.5" customHeight="1" x14ac:dyDescent="0.15">
      <c r="A32" s="664"/>
      <c r="B32" s="637"/>
      <c r="C32" s="638"/>
      <c r="D32" s="638"/>
      <c r="E32" s="675" t="s">
        <v>401</v>
      </c>
      <c r="F32" s="676"/>
      <c r="G32" s="676"/>
      <c r="H32" s="676"/>
      <c r="I32" s="676"/>
      <c r="J32" s="677"/>
      <c r="K32" s="679" t="s">
        <v>402</v>
      </c>
      <c r="L32" s="680"/>
      <c r="M32" s="680"/>
      <c r="N32" s="680"/>
      <c r="O32" s="115"/>
      <c r="P32" s="112"/>
      <c r="Q32" s="112"/>
      <c r="R32" s="113"/>
      <c r="S32" s="113"/>
      <c r="T32" s="113"/>
      <c r="U32" s="118"/>
      <c r="V32" s="76"/>
      <c r="W32" s="76"/>
      <c r="X32" s="75"/>
      <c r="Y32" s="75"/>
      <c r="Z32" s="75"/>
      <c r="AA32" s="75"/>
      <c r="AB32" s="75"/>
      <c r="AC32" s="75"/>
      <c r="AD32" s="75"/>
      <c r="AE32" s="75"/>
      <c r="AF32" s="75"/>
      <c r="AG32" s="75"/>
      <c r="AH32" s="75"/>
      <c r="AI32" s="75"/>
      <c r="AJ32" s="75"/>
      <c r="AK32" s="75"/>
    </row>
    <row r="33" spans="1:39" s="74" customFormat="1" ht="13.5" customHeight="1" x14ac:dyDescent="0.15">
      <c r="A33" s="664"/>
      <c r="B33" s="639"/>
      <c r="C33" s="640"/>
      <c r="D33" s="640"/>
      <c r="E33" s="637"/>
      <c r="F33" s="638"/>
      <c r="G33" s="638"/>
      <c r="H33" s="638"/>
      <c r="I33" s="638"/>
      <c r="J33" s="678"/>
      <c r="K33" s="681"/>
      <c r="L33" s="682"/>
      <c r="M33" s="682"/>
      <c r="N33" s="682"/>
      <c r="O33" s="673" t="s">
        <v>403</v>
      </c>
      <c r="P33" s="673"/>
      <c r="Q33" s="673"/>
      <c r="R33" s="673"/>
      <c r="S33" s="673" t="s">
        <v>335</v>
      </c>
      <c r="T33" s="673"/>
      <c r="U33" s="674"/>
      <c r="V33" s="76"/>
      <c r="W33" s="76"/>
      <c r="X33" s="75"/>
      <c r="Y33" s="75"/>
      <c r="Z33" s="75"/>
      <c r="AA33" s="75"/>
      <c r="AB33" s="75"/>
      <c r="AC33" s="75"/>
      <c r="AD33" s="75"/>
      <c r="AE33" s="75"/>
      <c r="AF33" s="75"/>
      <c r="AG33" s="75"/>
      <c r="AH33" s="75"/>
      <c r="AI33" s="75"/>
      <c r="AJ33" s="75"/>
      <c r="AK33" s="75"/>
    </row>
    <row r="34" spans="1:39" s="74" customFormat="1" ht="15" customHeight="1" x14ac:dyDescent="0.15">
      <c r="A34" s="665"/>
      <c r="B34" s="299" t="s">
        <v>12</v>
      </c>
      <c r="C34" s="641" t="s">
        <v>23</v>
      </c>
      <c r="D34" s="641"/>
      <c r="E34" s="641" t="s">
        <v>12</v>
      </c>
      <c r="F34" s="641"/>
      <c r="G34" s="641"/>
      <c r="H34" s="641"/>
      <c r="I34" s="642" t="s">
        <v>333</v>
      </c>
      <c r="J34" s="643"/>
      <c r="K34" s="644" t="s">
        <v>334</v>
      </c>
      <c r="L34" s="643"/>
      <c r="M34" s="644" t="s">
        <v>333</v>
      </c>
      <c r="N34" s="642"/>
      <c r="O34" s="641" t="s">
        <v>334</v>
      </c>
      <c r="P34" s="641"/>
      <c r="Q34" s="641" t="s">
        <v>333</v>
      </c>
      <c r="R34" s="641"/>
      <c r="S34" s="114" t="s">
        <v>334</v>
      </c>
      <c r="T34" s="641" t="s">
        <v>333</v>
      </c>
      <c r="U34" s="672"/>
      <c r="V34" s="20"/>
      <c r="W34" s="20"/>
      <c r="X34" s="111"/>
      <c r="Y34" s="20"/>
      <c r="Z34" s="20"/>
      <c r="AA34" s="20"/>
      <c r="AB34" s="20"/>
      <c r="AC34" s="20"/>
      <c r="AD34" s="20"/>
      <c r="AE34" s="20"/>
      <c r="AF34" s="20"/>
      <c r="AG34" s="20"/>
      <c r="AH34" s="20"/>
      <c r="AI34" s="20"/>
      <c r="AJ34" s="20"/>
      <c r="AK34" s="20"/>
      <c r="AL34" s="20"/>
      <c r="AM34" s="20"/>
    </row>
    <row r="35" spans="1:39" s="74" customFormat="1" ht="20.25" customHeight="1" x14ac:dyDescent="0.15">
      <c r="A35" s="418" t="s">
        <v>381</v>
      </c>
      <c r="B35" s="310">
        <f>SUM(B36:B55)</f>
        <v>5206</v>
      </c>
      <c r="C35" s="632">
        <f>SUM(C36:C55)</f>
        <v>55345</v>
      </c>
      <c r="D35" s="632"/>
      <c r="E35" s="649">
        <f>SUM(E36:H55)</f>
        <v>2500</v>
      </c>
      <c r="F35" s="649"/>
      <c r="G35" s="649"/>
      <c r="H35" s="649"/>
      <c r="I35" s="650">
        <f>SUM(I36:J55)</f>
        <v>7072</v>
      </c>
      <c r="J35" s="650"/>
      <c r="K35" s="651">
        <f>SUM(K36:L55)</f>
        <v>2606</v>
      </c>
      <c r="L35" s="651"/>
      <c r="M35" s="651">
        <f>SUM(M36:M55)</f>
        <v>47985</v>
      </c>
      <c r="N35" s="651"/>
      <c r="O35" s="651">
        <f>SUM(O36:O55)</f>
        <v>2288</v>
      </c>
      <c r="P35" s="651"/>
      <c r="Q35" s="651">
        <f>SUM(Q36:Q55)</f>
        <v>40223</v>
      </c>
      <c r="R35" s="651"/>
      <c r="S35" s="310">
        <f>SUM(S36:S55)</f>
        <v>318</v>
      </c>
      <c r="T35" s="670">
        <f>SUM(T36:T55)</f>
        <v>7762</v>
      </c>
      <c r="U35" s="671"/>
      <c r="V35" s="20"/>
      <c r="W35" s="20"/>
      <c r="X35" s="20"/>
      <c r="Y35" s="20"/>
      <c r="Z35" s="20"/>
      <c r="AA35" s="20"/>
      <c r="AB35" s="20"/>
      <c r="AC35" s="20"/>
      <c r="AD35" s="20"/>
      <c r="AE35" s="20"/>
      <c r="AF35" s="20"/>
      <c r="AG35" s="20"/>
      <c r="AH35" s="20"/>
      <c r="AI35" s="20"/>
      <c r="AJ35" s="20"/>
      <c r="AK35" s="20"/>
      <c r="AL35" s="20"/>
      <c r="AM35" s="20"/>
    </row>
    <row r="36" spans="1:39" s="74" customFormat="1" ht="22.5" customHeight="1" x14ac:dyDescent="0.15">
      <c r="A36" s="264" t="s">
        <v>24</v>
      </c>
      <c r="B36" s="318">
        <v>220</v>
      </c>
      <c r="C36" s="632">
        <v>1365</v>
      </c>
      <c r="D36" s="632"/>
      <c r="E36" s="634">
        <v>120</v>
      </c>
      <c r="F36" s="634"/>
      <c r="G36" s="634"/>
      <c r="H36" s="634"/>
      <c r="I36" s="632">
        <v>295</v>
      </c>
      <c r="J36" s="632"/>
      <c r="K36" s="632">
        <v>88</v>
      </c>
      <c r="L36" s="632"/>
      <c r="M36" s="632">
        <v>1016</v>
      </c>
      <c r="N36" s="632"/>
      <c r="O36" s="632">
        <v>56</v>
      </c>
      <c r="P36" s="632"/>
      <c r="Q36" s="632">
        <v>698</v>
      </c>
      <c r="R36" s="632"/>
      <c r="S36" s="310">
        <v>32</v>
      </c>
      <c r="T36" s="632">
        <v>318</v>
      </c>
      <c r="U36" s="633"/>
      <c r="V36" s="20"/>
      <c r="W36" s="20"/>
      <c r="X36" s="20"/>
      <c r="Y36" s="20"/>
      <c r="Z36" s="20"/>
      <c r="AA36" s="20"/>
      <c r="AB36" s="20"/>
      <c r="AC36" s="20"/>
      <c r="AD36" s="20"/>
      <c r="AE36" s="20"/>
      <c r="AF36" s="20"/>
      <c r="AG36" s="20"/>
      <c r="AH36" s="20"/>
      <c r="AI36" s="20"/>
      <c r="AJ36" s="20"/>
      <c r="AK36" s="20"/>
      <c r="AL36" s="20"/>
      <c r="AM36" s="20"/>
    </row>
    <row r="37" spans="1:39" s="74" customFormat="1" ht="22.5" customHeight="1" x14ac:dyDescent="0.15">
      <c r="A37" s="264" t="s">
        <v>25</v>
      </c>
      <c r="B37" s="318">
        <v>207</v>
      </c>
      <c r="C37" s="632">
        <v>1207</v>
      </c>
      <c r="D37" s="632"/>
      <c r="E37" s="634">
        <v>116</v>
      </c>
      <c r="F37" s="634"/>
      <c r="G37" s="634"/>
      <c r="H37" s="634"/>
      <c r="I37" s="632">
        <v>278</v>
      </c>
      <c r="J37" s="632"/>
      <c r="K37" s="632">
        <v>87</v>
      </c>
      <c r="L37" s="632"/>
      <c r="M37" s="632">
        <v>921</v>
      </c>
      <c r="N37" s="632"/>
      <c r="O37" s="632">
        <v>75</v>
      </c>
      <c r="P37" s="632"/>
      <c r="Q37" s="632">
        <v>784</v>
      </c>
      <c r="R37" s="632"/>
      <c r="S37" s="310">
        <v>12</v>
      </c>
      <c r="T37" s="632">
        <v>137</v>
      </c>
      <c r="U37" s="633"/>
      <c r="V37" s="20"/>
      <c r="W37" s="20"/>
      <c r="X37" s="20"/>
      <c r="Y37" s="20"/>
      <c r="Z37" s="20"/>
      <c r="AA37" s="20"/>
      <c r="AB37" s="20"/>
      <c r="AC37" s="20"/>
      <c r="AD37" s="20"/>
      <c r="AE37" s="20"/>
      <c r="AF37" s="20"/>
      <c r="AG37" s="20"/>
      <c r="AH37" s="20"/>
      <c r="AI37" s="20"/>
      <c r="AJ37" s="20"/>
      <c r="AK37" s="20"/>
      <c r="AL37" s="20"/>
      <c r="AM37" s="20"/>
    </row>
    <row r="38" spans="1:39" s="74" customFormat="1" ht="22.5" customHeight="1" x14ac:dyDescent="0.15">
      <c r="A38" s="264" t="s">
        <v>26</v>
      </c>
      <c r="B38" s="318">
        <v>435</v>
      </c>
      <c r="C38" s="632">
        <v>4682</v>
      </c>
      <c r="D38" s="632"/>
      <c r="E38" s="634">
        <v>194</v>
      </c>
      <c r="F38" s="634"/>
      <c r="G38" s="634"/>
      <c r="H38" s="634"/>
      <c r="I38" s="632">
        <v>668</v>
      </c>
      <c r="J38" s="632"/>
      <c r="K38" s="632">
        <v>236</v>
      </c>
      <c r="L38" s="632"/>
      <c r="M38" s="632">
        <v>4005</v>
      </c>
      <c r="N38" s="632"/>
      <c r="O38" s="632">
        <v>202</v>
      </c>
      <c r="P38" s="632"/>
      <c r="Q38" s="632">
        <v>2245</v>
      </c>
      <c r="R38" s="632"/>
      <c r="S38" s="310">
        <v>34</v>
      </c>
      <c r="T38" s="632">
        <v>1760</v>
      </c>
      <c r="U38" s="633"/>
      <c r="V38" s="20"/>
      <c r="W38" s="20"/>
      <c r="X38" s="20"/>
      <c r="Y38" s="20"/>
      <c r="Z38" s="20"/>
      <c r="AA38" s="20"/>
      <c r="AB38" s="20"/>
      <c r="AC38" s="20"/>
      <c r="AD38" s="20"/>
      <c r="AE38" s="20"/>
      <c r="AF38" s="20"/>
      <c r="AG38" s="20"/>
      <c r="AH38" s="20"/>
      <c r="AI38" s="20"/>
      <c r="AJ38" s="20"/>
      <c r="AK38" s="20"/>
      <c r="AL38" s="20"/>
      <c r="AM38" s="20"/>
    </row>
    <row r="39" spans="1:39" s="74" customFormat="1" ht="22.5" customHeight="1" x14ac:dyDescent="0.15">
      <c r="A39" s="264" t="s">
        <v>27</v>
      </c>
      <c r="B39" s="318">
        <v>557</v>
      </c>
      <c r="C39" s="632">
        <v>8972</v>
      </c>
      <c r="D39" s="632"/>
      <c r="E39" s="634">
        <v>215</v>
      </c>
      <c r="F39" s="634"/>
      <c r="G39" s="634"/>
      <c r="H39" s="634"/>
      <c r="I39" s="632">
        <v>617</v>
      </c>
      <c r="J39" s="632"/>
      <c r="K39" s="632">
        <v>330</v>
      </c>
      <c r="L39" s="632"/>
      <c r="M39" s="632">
        <v>8319</v>
      </c>
      <c r="N39" s="632"/>
      <c r="O39" s="632">
        <v>283</v>
      </c>
      <c r="P39" s="632"/>
      <c r="Q39" s="632">
        <v>7158</v>
      </c>
      <c r="R39" s="632"/>
      <c r="S39" s="310">
        <v>47</v>
      </c>
      <c r="T39" s="632">
        <v>1161</v>
      </c>
      <c r="U39" s="633"/>
      <c r="V39" s="20"/>
      <c r="W39" s="20"/>
      <c r="X39" s="20"/>
      <c r="Y39" s="20"/>
      <c r="Z39" s="20"/>
      <c r="AA39" s="20"/>
      <c r="AB39" s="20"/>
      <c r="AC39" s="20"/>
      <c r="AD39" s="20"/>
      <c r="AE39" s="20"/>
      <c r="AF39" s="20"/>
      <c r="AG39" s="20"/>
      <c r="AH39" s="20"/>
      <c r="AI39" s="20"/>
      <c r="AJ39" s="20"/>
      <c r="AK39" s="20"/>
      <c r="AL39" s="20"/>
      <c r="AM39" s="20"/>
    </row>
    <row r="40" spans="1:39" s="74" customFormat="1" ht="22.5" customHeight="1" x14ac:dyDescent="0.15">
      <c r="A40" s="264" t="s">
        <v>28</v>
      </c>
      <c r="B40" s="318">
        <v>271</v>
      </c>
      <c r="C40" s="632">
        <v>3273</v>
      </c>
      <c r="D40" s="632"/>
      <c r="E40" s="634">
        <v>119</v>
      </c>
      <c r="F40" s="634"/>
      <c r="G40" s="634"/>
      <c r="H40" s="634"/>
      <c r="I40" s="632">
        <v>382</v>
      </c>
      <c r="J40" s="632"/>
      <c r="K40" s="632">
        <v>146</v>
      </c>
      <c r="L40" s="632"/>
      <c r="M40" s="632">
        <v>2872</v>
      </c>
      <c r="N40" s="632"/>
      <c r="O40" s="632">
        <v>129</v>
      </c>
      <c r="P40" s="632"/>
      <c r="Q40" s="632">
        <v>2663</v>
      </c>
      <c r="R40" s="632"/>
      <c r="S40" s="310">
        <v>17</v>
      </c>
      <c r="T40" s="632">
        <v>209</v>
      </c>
      <c r="U40" s="633"/>
      <c r="V40" s="20"/>
      <c r="W40" s="20"/>
      <c r="X40" s="20"/>
      <c r="Y40" s="20"/>
      <c r="Z40" s="20"/>
      <c r="AA40" s="20"/>
      <c r="AB40" s="20"/>
      <c r="AC40" s="20"/>
      <c r="AD40" s="20"/>
      <c r="AE40" s="20"/>
      <c r="AF40" s="20"/>
      <c r="AG40" s="20"/>
      <c r="AH40" s="20"/>
      <c r="AI40" s="20"/>
      <c r="AJ40" s="20"/>
      <c r="AK40" s="20"/>
      <c r="AL40" s="20"/>
      <c r="AM40" s="20"/>
    </row>
    <row r="41" spans="1:39" s="74" customFormat="1" ht="22.5" customHeight="1" x14ac:dyDescent="0.15">
      <c r="A41" s="264" t="s">
        <v>29</v>
      </c>
      <c r="B41" s="318">
        <v>454</v>
      </c>
      <c r="C41" s="632">
        <v>3690</v>
      </c>
      <c r="D41" s="632"/>
      <c r="E41" s="634">
        <v>214</v>
      </c>
      <c r="F41" s="634"/>
      <c r="G41" s="634"/>
      <c r="H41" s="634"/>
      <c r="I41" s="632">
        <v>565</v>
      </c>
      <c r="J41" s="632"/>
      <c r="K41" s="632">
        <v>237</v>
      </c>
      <c r="L41" s="632"/>
      <c r="M41" s="632">
        <v>3119</v>
      </c>
      <c r="N41" s="632"/>
      <c r="O41" s="632">
        <v>216</v>
      </c>
      <c r="P41" s="632"/>
      <c r="Q41" s="632">
        <v>2601</v>
      </c>
      <c r="R41" s="632"/>
      <c r="S41" s="310">
        <v>21</v>
      </c>
      <c r="T41" s="632">
        <v>518</v>
      </c>
      <c r="U41" s="633"/>
      <c r="V41" s="20"/>
      <c r="W41" s="20"/>
      <c r="X41" s="20"/>
      <c r="Y41" s="20"/>
      <c r="Z41" s="20"/>
      <c r="AA41" s="20"/>
      <c r="AB41" s="20"/>
      <c r="AC41" s="20"/>
      <c r="AD41" s="20"/>
      <c r="AE41" s="20"/>
      <c r="AF41" s="20"/>
      <c r="AG41" s="20"/>
      <c r="AH41" s="20"/>
      <c r="AI41" s="20"/>
      <c r="AJ41" s="20"/>
      <c r="AK41" s="20"/>
      <c r="AL41" s="20"/>
      <c r="AM41" s="20"/>
    </row>
    <row r="42" spans="1:39" s="74" customFormat="1" ht="22.5" customHeight="1" x14ac:dyDescent="0.15">
      <c r="A42" s="264" t="s">
        <v>30</v>
      </c>
      <c r="B42" s="318">
        <v>382</v>
      </c>
      <c r="C42" s="632">
        <v>1561</v>
      </c>
      <c r="D42" s="632"/>
      <c r="E42" s="634">
        <v>289</v>
      </c>
      <c r="F42" s="634"/>
      <c r="G42" s="634"/>
      <c r="H42" s="634"/>
      <c r="I42" s="632">
        <v>678</v>
      </c>
      <c r="J42" s="632"/>
      <c r="K42" s="632">
        <v>87</v>
      </c>
      <c r="L42" s="632"/>
      <c r="M42" s="632">
        <v>870</v>
      </c>
      <c r="N42" s="632"/>
      <c r="O42" s="632">
        <v>79</v>
      </c>
      <c r="P42" s="632"/>
      <c r="Q42" s="632">
        <v>788</v>
      </c>
      <c r="R42" s="632"/>
      <c r="S42" s="310">
        <v>8</v>
      </c>
      <c r="T42" s="632">
        <v>82</v>
      </c>
      <c r="U42" s="633"/>
      <c r="V42" s="20"/>
      <c r="W42" s="20"/>
      <c r="X42" s="20"/>
      <c r="Y42" s="20"/>
      <c r="Z42" s="20"/>
      <c r="AA42" s="20"/>
      <c r="AB42" s="20"/>
      <c r="AC42" s="20"/>
      <c r="AD42" s="20"/>
      <c r="AE42" s="20"/>
      <c r="AF42" s="20"/>
      <c r="AG42" s="20"/>
      <c r="AH42" s="20"/>
      <c r="AI42" s="20"/>
      <c r="AJ42" s="20"/>
      <c r="AK42" s="20"/>
      <c r="AL42" s="20"/>
      <c r="AM42" s="20"/>
    </row>
    <row r="43" spans="1:39" s="74" customFormat="1" ht="22.5" customHeight="1" x14ac:dyDescent="0.15">
      <c r="A43" s="264" t="s">
        <v>31</v>
      </c>
      <c r="B43" s="318">
        <v>436</v>
      </c>
      <c r="C43" s="632">
        <v>2788</v>
      </c>
      <c r="D43" s="632"/>
      <c r="E43" s="634">
        <v>254</v>
      </c>
      <c r="F43" s="634"/>
      <c r="G43" s="634"/>
      <c r="H43" s="634"/>
      <c r="I43" s="632">
        <v>688</v>
      </c>
      <c r="J43" s="632"/>
      <c r="K43" s="632">
        <v>174</v>
      </c>
      <c r="L43" s="632"/>
      <c r="M43" s="632">
        <v>2074</v>
      </c>
      <c r="N43" s="632"/>
      <c r="O43" s="632">
        <v>150</v>
      </c>
      <c r="P43" s="632"/>
      <c r="Q43" s="632">
        <v>1663</v>
      </c>
      <c r="R43" s="632"/>
      <c r="S43" s="310">
        <v>24</v>
      </c>
      <c r="T43" s="632">
        <v>411</v>
      </c>
      <c r="U43" s="633"/>
      <c r="V43" s="20"/>
      <c r="W43" s="20"/>
      <c r="X43" s="20"/>
      <c r="Y43" s="20"/>
      <c r="Z43" s="20"/>
      <c r="AA43" s="20"/>
      <c r="AB43" s="20"/>
      <c r="AC43" s="20"/>
      <c r="AD43" s="20"/>
      <c r="AE43" s="20"/>
      <c r="AF43" s="20"/>
      <c r="AG43" s="20"/>
      <c r="AH43" s="20"/>
      <c r="AI43" s="20"/>
      <c r="AJ43" s="20"/>
      <c r="AK43" s="20"/>
      <c r="AL43" s="20"/>
      <c r="AM43" s="20"/>
    </row>
    <row r="44" spans="1:39" s="74" customFormat="1" ht="22.5" customHeight="1" x14ac:dyDescent="0.15">
      <c r="A44" s="264" t="s">
        <v>32</v>
      </c>
      <c r="B44" s="318">
        <v>140</v>
      </c>
      <c r="C44" s="632">
        <v>775</v>
      </c>
      <c r="D44" s="632"/>
      <c r="E44" s="634">
        <v>73</v>
      </c>
      <c r="F44" s="634"/>
      <c r="G44" s="634"/>
      <c r="H44" s="634"/>
      <c r="I44" s="632">
        <v>176</v>
      </c>
      <c r="J44" s="632"/>
      <c r="K44" s="632">
        <v>66</v>
      </c>
      <c r="L44" s="632"/>
      <c r="M44" s="632">
        <v>595</v>
      </c>
      <c r="N44" s="632"/>
      <c r="O44" s="632">
        <v>61</v>
      </c>
      <c r="P44" s="632"/>
      <c r="Q44" s="632">
        <v>532</v>
      </c>
      <c r="R44" s="632"/>
      <c r="S44" s="310">
        <v>5</v>
      </c>
      <c r="T44" s="632">
        <v>63</v>
      </c>
      <c r="U44" s="633"/>
      <c r="V44" s="20"/>
      <c r="W44" s="20"/>
      <c r="X44" s="20"/>
      <c r="Y44" s="20"/>
      <c r="Z44" s="20"/>
      <c r="AA44" s="20"/>
      <c r="AB44" s="20"/>
      <c r="AC44" s="20"/>
      <c r="AD44" s="20"/>
      <c r="AE44" s="20"/>
      <c r="AF44" s="20"/>
      <c r="AG44" s="20"/>
      <c r="AH44" s="20"/>
      <c r="AI44" s="20"/>
      <c r="AJ44" s="20"/>
      <c r="AK44" s="20"/>
      <c r="AL44" s="20"/>
      <c r="AM44" s="20"/>
    </row>
    <row r="45" spans="1:39" s="74" customFormat="1" ht="22.5" customHeight="1" x14ac:dyDescent="0.15">
      <c r="A45" s="264" t="s">
        <v>33</v>
      </c>
      <c r="B45" s="318">
        <v>4</v>
      </c>
      <c r="C45" s="632">
        <v>222</v>
      </c>
      <c r="D45" s="632"/>
      <c r="E45" s="634">
        <v>0</v>
      </c>
      <c r="F45" s="634"/>
      <c r="G45" s="634"/>
      <c r="H45" s="634"/>
      <c r="I45" s="632">
        <v>0</v>
      </c>
      <c r="J45" s="632"/>
      <c r="K45" s="632">
        <v>4</v>
      </c>
      <c r="L45" s="632"/>
      <c r="M45" s="632">
        <v>222</v>
      </c>
      <c r="N45" s="632"/>
      <c r="O45" s="632">
        <v>4</v>
      </c>
      <c r="P45" s="632"/>
      <c r="Q45" s="632">
        <v>222</v>
      </c>
      <c r="R45" s="632"/>
      <c r="S45" s="310">
        <v>0</v>
      </c>
      <c r="T45" s="632">
        <v>0</v>
      </c>
      <c r="U45" s="633"/>
      <c r="V45" s="20"/>
      <c r="W45" s="20"/>
      <c r="X45" s="20"/>
      <c r="Y45" s="20"/>
      <c r="Z45" s="20"/>
      <c r="AA45" s="20"/>
      <c r="AB45" s="20"/>
      <c r="AC45" s="20"/>
      <c r="AD45" s="20"/>
      <c r="AE45" s="20"/>
      <c r="AF45" s="20"/>
      <c r="AG45" s="20"/>
      <c r="AH45" s="20"/>
      <c r="AI45" s="20"/>
      <c r="AJ45" s="20"/>
      <c r="AK45" s="20"/>
      <c r="AL45" s="20"/>
      <c r="AM45" s="20"/>
    </row>
    <row r="46" spans="1:39" s="74" customFormat="1" ht="22.5" customHeight="1" x14ac:dyDescent="0.15">
      <c r="A46" s="264" t="s">
        <v>34</v>
      </c>
      <c r="B46" s="318">
        <v>305</v>
      </c>
      <c r="C46" s="632">
        <v>5798</v>
      </c>
      <c r="D46" s="632"/>
      <c r="E46" s="634">
        <v>108</v>
      </c>
      <c r="F46" s="634"/>
      <c r="G46" s="634"/>
      <c r="H46" s="634"/>
      <c r="I46" s="632">
        <v>315</v>
      </c>
      <c r="J46" s="632"/>
      <c r="K46" s="632">
        <v>188</v>
      </c>
      <c r="L46" s="632"/>
      <c r="M46" s="632">
        <v>5456</v>
      </c>
      <c r="N46" s="632"/>
      <c r="O46" s="632">
        <v>176</v>
      </c>
      <c r="P46" s="632"/>
      <c r="Q46" s="632">
        <v>5206</v>
      </c>
      <c r="R46" s="632"/>
      <c r="S46" s="310">
        <v>12</v>
      </c>
      <c r="T46" s="632">
        <v>250</v>
      </c>
      <c r="U46" s="633"/>
      <c r="V46" s="20"/>
      <c r="W46" s="20"/>
      <c r="X46" s="20"/>
      <c r="Y46" s="20"/>
      <c r="Z46" s="20"/>
      <c r="AA46" s="20"/>
      <c r="AB46" s="20"/>
      <c r="AC46" s="20"/>
      <c r="AD46" s="20"/>
      <c r="AE46" s="20"/>
      <c r="AF46" s="20"/>
      <c r="AG46" s="20"/>
      <c r="AH46" s="20"/>
      <c r="AI46" s="20"/>
      <c r="AJ46" s="20"/>
      <c r="AK46" s="20"/>
      <c r="AL46" s="20"/>
      <c r="AM46" s="20"/>
    </row>
    <row r="47" spans="1:39" s="74" customFormat="1" ht="22.5" customHeight="1" x14ac:dyDescent="0.15">
      <c r="A47" s="264" t="s">
        <v>35</v>
      </c>
      <c r="B47" s="318">
        <v>320</v>
      </c>
      <c r="C47" s="632">
        <v>1985</v>
      </c>
      <c r="D47" s="632"/>
      <c r="E47" s="634">
        <v>192</v>
      </c>
      <c r="F47" s="634"/>
      <c r="G47" s="634"/>
      <c r="H47" s="634"/>
      <c r="I47" s="632">
        <v>475</v>
      </c>
      <c r="J47" s="632"/>
      <c r="K47" s="632">
        <v>121</v>
      </c>
      <c r="L47" s="632"/>
      <c r="M47" s="632">
        <v>1498</v>
      </c>
      <c r="N47" s="632"/>
      <c r="O47" s="632">
        <v>106</v>
      </c>
      <c r="P47" s="632"/>
      <c r="Q47" s="632">
        <v>1276</v>
      </c>
      <c r="R47" s="632"/>
      <c r="S47" s="310">
        <v>15</v>
      </c>
      <c r="T47" s="632">
        <v>222</v>
      </c>
      <c r="U47" s="633"/>
      <c r="V47" s="20"/>
      <c r="W47" s="20"/>
      <c r="X47" s="20"/>
      <c r="Y47" s="20"/>
      <c r="Z47" s="20"/>
      <c r="AA47" s="20"/>
      <c r="AB47" s="20"/>
      <c r="AC47" s="20"/>
      <c r="AD47" s="20"/>
      <c r="AE47" s="20"/>
      <c r="AF47" s="20"/>
      <c r="AG47" s="20"/>
      <c r="AH47" s="20"/>
      <c r="AI47" s="20"/>
      <c r="AJ47" s="20"/>
      <c r="AK47" s="20"/>
      <c r="AL47" s="20"/>
      <c r="AM47" s="20"/>
    </row>
    <row r="48" spans="1:39" s="74" customFormat="1" ht="22.5" customHeight="1" x14ac:dyDescent="0.15">
      <c r="A48" s="264" t="s">
        <v>36</v>
      </c>
      <c r="B48" s="318">
        <v>85</v>
      </c>
      <c r="C48" s="632">
        <v>943</v>
      </c>
      <c r="D48" s="632"/>
      <c r="E48" s="634">
        <v>37</v>
      </c>
      <c r="F48" s="634"/>
      <c r="G48" s="634"/>
      <c r="H48" s="634"/>
      <c r="I48" s="632">
        <v>148</v>
      </c>
      <c r="J48" s="632"/>
      <c r="K48" s="632">
        <v>44</v>
      </c>
      <c r="L48" s="632"/>
      <c r="M48" s="632">
        <v>788</v>
      </c>
      <c r="N48" s="632"/>
      <c r="O48" s="632">
        <v>36</v>
      </c>
      <c r="P48" s="632"/>
      <c r="Q48" s="632">
        <v>618</v>
      </c>
      <c r="R48" s="632"/>
      <c r="S48" s="310">
        <v>8</v>
      </c>
      <c r="T48" s="632">
        <v>170</v>
      </c>
      <c r="U48" s="633"/>
      <c r="V48" s="20"/>
      <c r="W48" s="20"/>
      <c r="X48" s="20"/>
      <c r="Y48" s="20"/>
      <c r="Z48" s="20"/>
      <c r="AA48" s="20"/>
      <c r="AB48" s="20"/>
      <c r="AC48" s="20"/>
      <c r="AD48" s="20"/>
      <c r="AE48" s="20"/>
      <c r="AF48" s="20"/>
      <c r="AG48" s="20"/>
      <c r="AH48" s="20"/>
      <c r="AI48" s="20"/>
      <c r="AJ48" s="20"/>
      <c r="AK48" s="20"/>
      <c r="AL48" s="20"/>
      <c r="AM48" s="20"/>
    </row>
    <row r="49" spans="1:39" s="74" customFormat="1" ht="22.5" customHeight="1" x14ac:dyDescent="0.15">
      <c r="A49" s="264" t="s">
        <v>37</v>
      </c>
      <c r="B49" s="318">
        <v>231</v>
      </c>
      <c r="C49" s="632">
        <v>2683</v>
      </c>
      <c r="D49" s="632"/>
      <c r="E49" s="634">
        <v>105</v>
      </c>
      <c r="F49" s="634"/>
      <c r="G49" s="634"/>
      <c r="H49" s="634"/>
      <c r="I49" s="632">
        <v>465</v>
      </c>
      <c r="J49" s="632"/>
      <c r="K49" s="632">
        <v>124</v>
      </c>
      <c r="L49" s="632"/>
      <c r="M49" s="632">
        <v>2216</v>
      </c>
      <c r="N49" s="632"/>
      <c r="O49" s="632">
        <v>108</v>
      </c>
      <c r="P49" s="632"/>
      <c r="Q49" s="632">
        <v>1469</v>
      </c>
      <c r="R49" s="632"/>
      <c r="S49" s="310">
        <v>16</v>
      </c>
      <c r="T49" s="632">
        <v>747</v>
      </c>
      <c r="U49" s="633"/>
      <c r="V49" s="20"/>
      <c r="W49" s="20"/>
      <c r="X49" s="20"/>
      <c r="Y49" s="20"/>
      <c r="Z49" s="20"/>
      <c r="AA49" s="20"/>
      <c r="AB49" s="20"/>
      <c r="AC49" s="20"/>
      <c r="AD49" s="20"/>
      <c r="AE49" s="20"/>
      <c r="AF49" s="20"/>
      <c r="AG49" s="20"/>
      <c r="AH49" s="20"/>
      <c r="AI49" s="20"/>
      <c r="AJ49" s="20"/>
      <c r="AK49" s="20"/>
      <c r="AL49" s="20"/>
      <c r="AM49" s="20"/>
    </row>
    <row r="50" spans="1:39" s="74" customFormat="1" ht="22.5" customHeight="1" x14ac:dyDescent="0.15">
      <c r="A50" s="264" t="s">
        <v>38</v>
      </c>
      <c r="B50" s="318">
        <v>265</v>
      </c>
      <c r="C50" s="632">
        <v>2465</v>
      </c>
      <c r="D50" s="632"/>
      <c r="E50" s="634">
        <v>143</v>
      </c>
      <c r="F50" s="634"/>
      <c r="G50" s="634"/>
      <c r="H50" s="634"/>
      <c r="I50" s="632">
        <v>403</v>
      </c>
      <c r="J50" s="632"/>
      <c r="K50" s="632">
        <v>118</v>
      </c>
      <c r="L50" s="632"/>
      <c r="M50" s="632">
        <v>2058</v>
      </c>
      <c r="N50" s="632"/>
      <c r="O50" s="632">
        <v>101</v>
      </c>
      <c r="P50" s="632"/>
      <c r="Q50" s="632">
        <v>1636</v>
      </c>
      <c r="R50" s="632"/>
      <c r="S50" s="310">
        <v>17</v>
      </c>
      <c r="T50" s="632">
        <v>422</v>
      </c>
      <c r="U50" s="633"/>
      <c r="V50" s="20"/>
      <c r="W50" s="20"/>
      <c r="X50" s="20"/>
      <c r="Y50" s="20"/>
      <c r="Z50" s="20"/>
      <c r="AA50" s="20"/>
      <c r="AB50" s="20"/>
      <c r="AC50" s="20"/>
      <c r="AD50" s="20"/>
      <c r="AE50" s="20"/>
      <c r="AF50" s="20"/>
      <c r="AG50" s="20"/>
      <c r="AH50" s="20"/>
      <c r="AI50" s="20"/>
      <c r="AJ50" s="20"/>
      <c r="AK50" s="20"/>
      <c r="AL50" s="20"/>
      <c r="AM50" s="20"/>
    </row>
    <row r="51" spans="1:39" s="74" customFormat="1" ht="22.5" customHeight="1" x14ac:dyDescent="0.15">
      <c r="A51" s="264" t="s">
        <v>39</v>
      </c>
      <c r="B51" s="318">
        <v>330</v>
      </c>
      <c r="C51" s="632">
        <v>3269</v>
      </c>
      <c r="D51" s="632"/>
      <c r="E51" s="634">
        <v>154</v>
      </c>
      <c r="F51" s="634"/>
      <c r="G51" s="634"/>
      <c r="H51" s="634"/>
      <c r="I51" s="632">
        <v>404</v>
      </c>
      <c r="J51" s="632"/>
      <c r="K51" s="632">
        <v>171</v>
      </c>
      <c r="L51" s="632"/>
      <c r="M51" s="632">
        <v>2844</v>
      </c>
      <c r="N51" s="632"/>
      <c r="O51" s="632">
        <v>158</v>
      </c>
      <c r="P51" s="632"/>
      <c r="Q51" s="632">
        <v>2251</v>
      </c>
      <c r="R51" s="632"/>
      <c r="S51" s="310">
        <v>13</v>
      </c>
      <c r="T51" s="632">
        <v>593</v>
      </c>
      <c r="U51" s="633"/>
      <c r="V51" s="20"/>
      <c r="W51" s="20"/>
      <c r="X51" s="20"/>
      <c r="Y51" s="20"/>
      <c r="Z51" s="20"/>
      <c r="AA51" s="20"/>
      <c r="AB51" s="20"/>
      <c r="AC51" s="20"/>
      <c r="AD51" s="20"/>
      <c r="AE51" s="20"/>
      <c r="AF51" s="20"/>
      <c r="AG51" s="20"/>
      <c r="AH51" s="20"/>
      <c r="AI51" s="20"/>
      <c r="AJ51" s="20"/>
      <c r="AK51" s="20"/>
      <c r="AL51" s="20"/>
      <c r="AM51" s="20"/>
    </row>
    <row r="52" spans="1:39" s="74" customFormat="1" ht="22.5" customHeight="1" x14ac:dyDescent="0.15">
      <c r="A52" s="264" t="s">
        <v>40</v>
      </c>
      <c r="B52" s="318">
        <v>173</v>
      </c>
      <c r="C52" s="632">
        <v>1700</v>
      </c>
      <c r="D52" s="632"/>
      <c r="E52" s="634">
        <v>63</v>
      </c>
      <c r="F52" s="634"/>
      <c r="G52" s="634"/>
      <c r="H52" s="634"/>
      <c r="I52" s="632">
        <v>206</v>
      </c>
      <c r="J52" s="632"/>
      <c r="K52" s="632">
        <v>104</v>
      </c>
      <c r="L52" s="632"/>
      <c r="M52" s="632">
        <v>1478</v>
      </c>
      <c r="N52" s="632"/>
      <c r="O52" s="632">
        <v>90</v>
      </c>
      <c r="P52" s="632"/>
      <c r="Q52" s="632">
        <v>1248</v>
      </c>
      <c r="R52" s="632"/>
      <c r="S52" s="310">
        <v>14</v>
      </c>
      <c r="T52" s="632">
        <v>230</v>
      </c>
      <c r="U52" s="633"/>
      <c r="V52" s="20"/>
      <c r="W52" s="20"/>
      <c r="X52" s="20"/>
      <c r="Y52" s="20"/>
      <c r="Z52" s="20"/>
      <c r="AA52" s="20"/>
      <c r="AB52" s="20"/>
      <c r="AC52" s="20"/>
      <c r="AD52" s="20"/>
      <c r="AE52" s="20"/>
      <c r="AF52" s="20"/>
      <c r="AG52" s="20"/>
      <c r="AH52" s="20"/>
      <c r="AI52" s="20"/>
      <c r="AJ52" s="20"/>
      <c r="AK52" s="20"/>
      <c r="AL52" s="20"/>
      <c r="AM52" s="20"/>
    </row>
    <row r="53" spans="1:39" s="74" customFormat="1" ht="22.5" customHeight="1" x14ac:dyDescent="0.15">
      <c r="A53" s="264" t="s">
        <v>41</v>
      </c>
      <c r="B53" s="318">
        <v>193</v>
      </c>
      <c r="C53" s="632">
        <v>1657</v>
      </c>
      <c r="D53" s="632"/>
      <c r="E53" s="634">
        <v>98</v>
      </c>
      <c r="F53" s="634"/>
      <c r="G53" s="634"/>
      <c r="H53" s="634"/>
      <c r="I53" s="632">
        <v>271</v>
      </c>
      <c r="J53" s="632"/>
      <c r="K53" s="632">
        <v>92</v>
      </c>
      <c r="L53" s="632"/>
      <c r="M53" s="632">
        <v>1381</v>
      </c>
      <c r="N53" s="632"/>
      <c r="O53" s="632">
        <v>81</v>
      </c>
      <c r="P53" s="632"/>
      <c r="Q53" s="632">
        <v>1074</v>
      </c>
      <c r="R53" s="632"/>
      <c r="S53" s="310">
        <v>11</v>
      </c>
      <c r="T53" s="632">
        <v>307</v>
      </c>
      <c r="U53" s="633"/>
      <c r="V53" s="20"/>
      <c r="W53" s="20"/>
      <c r="X53" s="20"/>
      <c r="Y53" s="20"/>
      <c r="Z53" s="20"/>
      <c r="AA53" s="20"/>
      <c r="AB53" s="20"/>
      <c r="AC53" s="20"/>
      <c r="AD53" s="20"/>
      <c r="AE53" s="20"/>
      <c r="AF53" s="20"/>
      <c r="AG53" s="20"/>
      <c r="AH53" s="20"/>
      <c r="AI53" s="20"/>
      <c r="AJ53" s="20"/>
      <c r="AK53" s="20"/>
      <c r="AL53" s="20"/>
      <c r="AM53" s="20"/>
    </row>
    <row r="54" spans="1:39" s="74" customFormat="1" ht="22.5" customHeight="1" x14ac:dyDescent="0.15">
      <c r="A54" s="264" t="s">
        <v>42</v>
      </c>
      <c r="B54" s="318">
        <v>104</v>
      </c>
      <c r="C54" s="632">
        <v>4783</v>
      </c>
      <c r="D54" s="632"/>
      <c r="E54" s="634">
        <v>1</v>
      </c>
      <c r="F54" s="634"/>
      <c r="G54" s="634"/>
      <c r="H54" s="634"/>
      <c r="I54" s="632">
        <v>23</v>
      </c>
      <c r="J54" s="632"/>
      <c r="K54" s="632">
        <v>103</v>
      </c>
      <c r="L54" s="632"/>
      <c r="M54" s="632">
        <v>4760</v>
      </c>
      <c r="N54" s="632"/>
      <c r="O54" s="632">
        <v>101</v>
      </c>
      <c r="P54" s="632"/>
      <c r="Q54" s="632">
        <v>4734</v>
      </c>
      <c r="R54" s="632"/>
      <c r="S54" s="310">
        <v>2</v>
      </c>
      <c r="T54" s="632">
        <v>26</v>
      </c>
      <c r="U54" s="633"/>
      <c r="V54" s="20"/>
      <c r="W54" s="20"/>
      <c r="X54" s="20"/>
      <c r="Y54" s="20"/>
      <c r="Z54" s="20"/>
      <c r="AA54" s="20"/>
      <c r="AB54" s="20"/>
      <c r="AC54" s="20"/>
      <c r="AD54" s="20"/>
      <c r="AE54" s="20"/>
      <c r="AF54" s="20"/>
      <c r="AG54" s="20"/>
      <c r="AH54" s="20"/>
      <c r="AI54" s="20"/>
      <c r="AJ54" s="20"/>
      <c r="AK54" s="20"/>
      <c r="AL54" s="20"/>
      <c r="AM54" s="20"/>
    </row>
    <row r="55" spans="1:39" s="74" customFormat="1" ht="22.5" customHeight="1" thickBot="1" x14ac:dyDescent="0.2">
      <c r="A55" s="265" t="s">
        <v>43</v>
      </c>
      <c r="B55" s="319">
        <v>94</v>
      </c>
      <c r="C55" s="632">
        <v>1527</v>
      </c>
      <c r="D55" s="632"/>
      <c r="E55" s="634">
        <v>5</v>
      </c>
      <c r="F55" s="634"/>
      <c r="G55" s="634"/>
      <c r="H55" s="634"/>
      <c r="I55" s="647">
        <v>15</v>
      </c>
      <c r="J55" s="647"/>
      <c r="K55" s="647">
        <v>86</v>
      </c>
      <c r="L55" s="647"/>
      <c r="M55" s="647">
        <v>1493</v>
      </c>
      <c r="N55" s="647"/>
      <c r="O55" s="647">
        <v>76</v>
      </c>
      <c r="P55" s="647"/>
      <c r="Q55" s="647">
        <v>1357</v>
      </c>
      <c r="R55" s="647"/>
      <c r="S55" s="319">
        <v>10</v>
      </c>
      <c r="T55" s="647">
        <v>136</v>
      </c>
      <c r="U55" s="648"/>
      <c r="V55" s="20"/>
      <c r="W55" s="20"/>
      <c r="X55" s="20"/>
      <c r="Y55" s="20"/>
      <c r="Z55" s="20"/>
      <c r="AA55" s="20"/>
      <c r="AB55" s="20"/>
      <c r="AC55" s="20"/>
      <c r="AD55" s="20"/>
      <c r="AE55" s="20"/>
      <c r="AF55" s="20"/>
      <c r="AG55" s="20"/>
      <c r="AH55" s="20"/>
      <c r="AI55" s="20"/>
      <c r="AJ55" s="20"/>
      <c r="AK55" s="20"/>
      <c r="AL55" s="20"/>
      <c r="AM55" s="20"/>
    </row>
    <row r="56" spans="1:39" ht="13.5" customHeight="1" x14ac:dyDescent="0.15">
      <c r="A56" s="645" t="s">
        <v>336</v>
      </c>
      <c r="B56" s="645"/>
      <c r="C56" s="645"/>
      <c r="D56" s="645"/>
      <c r="E56" s="645"/>
      <c r="F56" s="645"/>
      <c r="G56" s="645"/>
      <c r="H56" s="645"/>
      <c r="I56" s="646"/>
      <c r="J56" s="646"/>
      <c r="K56" s="646"/>
      <c r="L56" s="646"/>
      <c r="M56" s="646"/>
      <c r="N56" s="73"/>
      <c r="O56" s="73"/>
      <c r="P56" s="320" t="s">
        <v>576</v>
      </c>
      <c r="R56" s="73"/>
      <c r="S56" s="73"/>
      <c r="T56" s="73"/>
      <c r="U56" s="73"/>
      <c r="V56" s="73"/>
      <c r="W56" s="73"/>
      <c r="X56" s="59"/>
      <c r="Y56" s="59"/>
      <c r="Z56" s="59"/>
      <c r="AA56" s="59"/>
      <c r="AB56" s="59"/>
      <c r="AC56" s="59"/>
      <c r="AD56" s="59"/>
      <c r="AE56" s="59"/>
      <c r="AF56" s="59"/>
      <c r="AG56" s="59"/>
      <c r="AH56" s="59"/>
      <c r="AI56" s="59"/>
      <c r="AJ56" s="59"/>
      <c r="AK56" s="59"/>
      <c r="AL56" s="6"/>
      <c r="AM56" s="6"/>
    </row>
  </sheetData>
  <sheetProtection sheet="1" selectLockedCells="1" selectUnlockedCells="1"/>
  <mergeCells count="207">
    <mergeCell ref="AJ4:AK5"/>
    <mergeCell ref="A2:L2"/>
    <mergeCell ref="A3:A6"/>
    <mergeCell ref="B3:C5"/>
    <mergeCell ref="D3:E5"/>
    <mergeCell ref="L4:M5"/>
    <mergeCell ref="H4:I5"/>
    <mergeCell ref="N3:AM3"/>
    <mergeCell ref="V4:W5"/>
    <mergeCell ref="P4:Q5"/>
    <mergeCell ref="Z4:AA5"/>
    <mergeCell ref="AB4:AC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C35:D35"/>
    <mergeCell ref="E35:H35"/>
    <mergeCell ref="I35:J35"/>
    <mergeCell ref="K35:L35"/>
    <mergeCell ref="K36:L36"/>
    <mergeCell ref="C37:D37"/>
    <mergeCell ref="C38:D38"/>
    <mergeCell ref="C39:D39"/>
    <mergeCell ref="E37:H37"/>
    <mergeCell ref="I37:J37"/>
    <mergeCell ref="K39:L39"/>
    <mergeCell ref="I39:J39"/>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Q52:R52"/>
    <mergeCell ref="Q53:R53"/>
    <mergeCell ref="Q36:R36"/>
    <mergeCell ref="Q37:R37"/>
    <mergeCell ref="Q38:R38"/>
    <mergeCell ref="Q39:R39"/>
    <mergeCell ref="Q40:R40"/>
    <mergeCell ref="Q41:R41"/>
    <mergeCell ref="Q42:R42"/>
    <mergeCell ref="Q43:R43"/>
    <mergeCell ref="Q50:R50"/>
  </mergeCells>
  <phoneticPr fontId="13"/>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AN56"/>
  <sheetViews>
    <sheetView view="pageBreakPreview" zoomScaleNormal="100" zoomScaleSheetLayoutView="100" workbookViewId="0">
      <pane xSplit="1" topLeftCell="B1" activePane="topRight" state="frozen"/>
      <selection activeCell="F30" sqref="F30"/>
      <selection pane="topRight" activeCell="F30" sqref="F30"/>
    </sheetView>
  </sheetViews>
  <sheetFormatPr defaultRowHeight="15" customHeight="1" x14ac:dyDescent="0.15"/>
  <cols>
    <col min="1" max="1" width="10.5703125" style="7" hidden="1" customWidth="1"/>
    <col min="2" max="2" width="7.7109375" style="7" hidden="1" customWidth="1"/>
    <col min="3" max="3" width="8.7109375" style="7" hidden="1" customWidth="1"/>
    <col min="4" max="4" width="4.85546875" style="7" hidden="1" customWidth="1"/>
    <col min="5" max="5" width="5.42578125" style="7" hidden="1" customWidth="1"/>
    <col min="6" max="7" width="7" style="7" hidden="1" customWidth="1"/>
    <col min="8" max="8" width="5.140625" style="7" hidden="1" customWidth="1"/>
    <col min="9" max="9" width="5.5703125" style="7" hidden="1" customWidth="1"/>
    <col min="10" max="10" width="7" style="7" hidden="1" customWidth="1"/>
    <col min="11" max="11" width="8.42578125" style="7" hidden="1" customWidth="1"/>
    <col min="12" max="12" width="5.7109375" style="7" hidden="1" customWidth="1"/>
    <col min="13" max="13" width="9.42578125" style="7" hidden="1" customWidth="1"/>
    <col min="14" max="14" width="5.5703125" style="7" hidden="1" customWidth="1"/>
    <col min="15" max="15" width="7.7109375" style="7" hidden="1" customWidth="1"/>
    <col min="16" max="16" width="5.28515625" style="7" hidden="1" customWidth="1"/>
    <col min="17" max="17" width="7.85546875" style="7" hidden="1" customWidth="1"/>
    <col min="18" max="18" width="6.28515625" style="7" hidden="1" customWidth="1"/>
    <col min="19" max="20" width="7.7109375" style="7" hidden="1" customWidth="1"/>
    <col min="21" max="21" width="8.7109375" style="7" hidden="1" customWidth="1"/>
    <col min="22" max="22" width="5.140625" style="7" customWidth="1"/>
    <col min="23" max="23" width="8.28515625" style="7" customWidth="1"/>
    <col min="24" max="24" width="6.5703125" style="7" customWidth="1"/>
    <col min="25" max="25" width="8.140625" style="7" customWidth="1"/>
    <col min="26" max="26" width="7.140625" style="7" customWidth="1"/>
    <col min="27" max="27" width="8.140625" style="7" customWidth="1"/>
    <col min="28" max="28" width="6.85546875" style="7" customWidth="1"/>
    <col min="29" max="29" width="8.42578125" style="7" customWidth="1"/>
    <col min="30" max="30" width="7.140625" style="7" customWidth="1"/>
    <col min="31" max="31" width="8.28515625" style="7" customWidth="1"/>
    <col min="32" max="32" width="7.28515625" style="7" customWidth="1"/>
    <col min="33" max="33" width="8.85546875" style="7" customWidth="1"/>
    <col min="34" max="34" width="7" style="7" customWidth="1"/>
    <col min="35" max="35" width="8.7109375" style="7" customWidth="1"/>
    <col min="36" max="36" width="5.7109375" style="7" customWidth="1"/>
    <col min="37" max="37" width="7.5703125" style="7" customWidth="1"/>
    <col min="38" max="38" width="7.7109375" style="7" bestFit="1" customWidth="1"/>
    <col min="39" max="39" width="8.42578125" style="7" customWidth="1"/>
    <col min="40" max="42" width="0" style="6" hidden="1" customWidth="1"/>
    <col min="43" max="16384" width="9.140625" style="6"/>
  </cols>
  <sheetData>
    <row r="1" spans="1:40" ht="5.0999999999999996" customHeight="1" x14ac:dyDescent="0.15"/>
    <row r="2" spans="1:40" ht="15" customHeight="1" thickBot="1" x14ac:dyDescent="0.2">
      <c r="A2" s="684" t="s">
        <v>331</v>
      </c>
      <c r="B2" s="684"/>
      <c r="C2" s="684"/>
      <c r="D2" s="684"/>
      <c r="E2" s="684"/>
      <c r="F2" s="684"/>
      <c r="G2" s="684"/>
      <c r="H2" s="684"/>
      <c r="I2" s="684"/>
      <c r="J2" s="684"/>
      <c r="K2" s="684"/>
      <c r="L2" s="684"/>
      <c r="AK2" s="3"/>
      <c r="AM2" s="3" t="s">
        <v>10</v>
      </c>
    </row>
    <row r="3" spans="1:40" ht="14.25" customHeight="1" thickBot="1" x14ac:dyDescent="0.2">
      <c r="A3" s="685" t="s">
        <v>17</v>
      </c>
      <c r="B3" s="686" t="s">
        <v>319</v>
      </c>
      <c r="C3" s="687"/>
      <c r="D3" s="686" t="s">
        <v>376</v>
      </c>
      <c r="E3" s="687"/>
      <c r="F3" s="108"/>
      <c r="G3" s="109"/>
      <c r="H3" s="654" t="s">
        <v>377</v>
      </c>
      <c r="I3" s="655"/>
      <c r="J3" s="655"/>
      <c r="K3" s="655"/>
      <c r="L3" s="655"/>
      <c r="M3" s="656"/>
      <c r="N3" s="654" t="s">
        <v>20</v>
      </c>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89"/>
    </row>
    <row r="4" spans="1:40" ht="28.5" customHeight="1" thickBot="1" x14ac:dyDescent="0.2">
      <c r="A4" s="685"/>
      <c r="B4" s="687"/>
      <c r="C4" s="687"/>
      <c r="D4" s="687"/>
      <c r="E4" s="687"/>
      <c r="F4" s="653" t="s">
        <v>18</v>
      </c>
      <c r="G4" s="653"/>
      <c r="H4" s="652" t="s">
        <v>320</v>
      </c>
      <c r="I4" s="653"/>
      <c r="J4" s="652" t="s">
        <v>378</v>
      </c>
      <c r="K4" s="653"/>
      <c r="L4" s="688" t="s">
        <v>379</v>
      </c>
      <c r="M4" s="683"/>
      <c r="N4" s="690" t="s">
        <v>472</v>
      </c>
      <c r="O4" s="668"/>
      <c r="P4" s="657" t="s">
        <v>324</v>
      </c>
      <c r="Q4" s="668"/>
      <c r="R4" s="690" t="s">
        <v>473</v>
      </c>
      <c r="S4" s="668"/>
      <c r="T4" s="657" t="s">
        <v>321</v>
      </c>
      <c r="U4" s="668"/>
      <c r="V4" s="657" t="s">
        <v>322</v>
      </c>
      <c r="W4" s="668"/>
      <c r="X4" s="657" t="s">
        <v>323</v>
      </c>
      <c r="Y4" s="658"/>
      <c r="Z4" s="657" t="s">
        <v>325</v>
      </c>
      <c r="AA4" s="658"/>
      <c r="AB4" s="657" t="s">
        <v>326</v>
      </c>
      <c r="AC4" s="658"/>
      <c r="AD4" s="657" t="s">
        <v>327</v>
      </c>
      <c r="AE4" s="658"/>
      <c r="AF4" s="657" t="s">
        <v>328</v>
      </c>
      <c r="AG4" s="658"/>
      <c r="AH4" s="667" t="s">
        <v>471</v>
      </c>
      <c r="AI4" s="667"/>
      <c r="AJ4" s="661" t="s">
        <v>329</v>
      </c>
      <c r="AK4" s="683"/>
      <c r="AL4" s="661" t="s">
        <v>330</v>
      </c>
      <c r="AM4" s="662"/>
    </row>
    <row r="5" spans="1:40" ht="28.5" customHeight="1" thickBot="1" x14ac:dyDescent="0.2">
      <c r="A5" s="685"/>
      <c r="B5" s="687"/>
      <c r="C5" s="687"/>
      <c r="D5" s="687"/>
      <c r="E5" s="687"/>
      <c r="F5" s="653"/>
      <c r="G5" s="653"/>
      <c r="H5" s="653"/>
      <c r="I5" s="653"/>
      <c r="J5" s="653"/>
      <c r="K5" s="653"/>
      <c r="L5" s="683"/>
      <c r="M5" s="683"/>
      <c r="N5" s="669"/>
      <c r="O5" s="609"/>
      <c r="P5" s="669"/>
      <c r="Q5" s="609"/>
      <c r="R5" s="669"/>
      <c r="S5" s="609"/>
      <c r="T5" s="669"/>
      <c r="U5" s="609"/>
      <c r="V5" s="669"/>
      <c r="W5" s="609"/>
      <c r="X5" s="659"/>
      <c r="Y5" s="660"/>
      <c r="Z5" s="659"/>
      <c r="AA5" s="660"/>
      <c r="AB5" s="659"/>
      <c r="AC5" s="660"/>
      <c r="AD5" s="659"/>
      <c r="AE5" s="660"/>
      <c r="AF5" s="659"/>
      <c r="AG5" s="660"/>
      <c r="AH5" s="667"/>
      <c r="AI5" s="667"/>
      <c r="AJ5" s="662"/>
      <c r="AK5" s="683"/>
      <c r="AL5" s="662"/>
      <c r="AM5" s="662"/>
    </row>
    <row r="6" spans="1:40" ht="15" customHeight="1" x14ac:dyDescent="0.15">
      <c r="A6" s="685"/>
      <c r="B6" s="70" t="s">
        <v>12</v>
      </c>
      <c r="C6" s="71" t="s">
        <v>23</v>
      </c>
      <c r="D6" s="70" t="s">
        <v>12</v>
      </c>
      <c r="E6" s="70" t="s">
        <v>23</v>
      </c>
      <c r="F6" s="70" t="s">
        <v>12</v>
      </c>
      <c r="G6" s="70" t="s">
        <v>23</v>
      </c>
      <c r="H6" s="70" t="s">
        <v>12</v>
      </c>
      <c r="I6" s="70" t="s">
        <v>23</v>
      </c>
      <c r="J6" s="70" t="s">
        <v>12</v>
      </c>
      <c r="K6" s="70" t="s">
        <v>23</v>
      </c>
      <c r="L6" s="70" t="s">
        <v>12</v>
      </c>
      <c r="M6" s="70" t="s">
        <v>23</v>
      </c>
      <c r="N6" s="70" t="s">
        <v>12</v>
      </c>
      <c r="O6" s="70" t="s">
        <v>23</v>
      </c>
      <c r="P6" s="70" t="s">
        <v>12</v>
      </c>
      <c r="Q6" s="70" t="s">
        <v>23</v>
      </c>
      <c r="R6" s="70" t="s">
        <v>12</v>
      </c>
      <c r="S6" s="70" t="s">
        <v>23</v>
      </c>
      <c r="T6" s="70" t="s">
        <v>12</v>
      </c>
      <c r="U6" s="181" t="s">
        <v>23</v>
      </c>
      <c r="V6" s="180" t="s">
        <v>12</v>
      </c>
      <c r="W6" s="70" t="s">
        <v>23</v>
      </c>
      <c r="X6" s="70" t="s">
        <v>12</v>
      </c>
      <c r="Y6" s="70" t="s">
        <v>23</v>
      </c>
      <c r="Z6" s="70" t="s">
        <v>12</v>
      </c>
      <c r="AA6" s="70" t="s">
        <v>23</v>
      </c>
      <c r="AB6" s="70" t="s">
        <v>12</v>
      </c>
      <c r="AC6" s="70" t="s">
        <v>23</v>
      </c>
      <c r="AD6" s="70" t="s">
        <v>12</v>
      </c>
      <c r="AE6" s="70" t="s">
        <v>23</v>
      </c>
      <c r="AF6" s="70" t="s">
        <v>12</v>
      </c>
      <c r="AG6" s="70" t="s">
        <v>23</v>
      </c>
      <c r="AH6" s="70" t="s">
        <v>12</v>
      </c>
      <c r="AI6" s="70" t="s">
        <v>23</v>
      </c>
      <c r="AJ6" s="70" t="s">
        <v>380</v>
      </c>
      <c r="AK6" s="70" t="s">
        <v>23</v>
      </c>
      <c r="AL6" s="70" t="s">
        <v>380</v>
      </c>
      <c r="AM6" s="72" t="s">
        <v>23</v>
      </c>
    </row>
    <row r="7" spans="1:40" s="74" customFormat="1" ht="22.5" customHeight="1" x14ac:dyDescent="0.15">
      <c r="A7" s="414" t="s">
        <v>381</v>
      </c>
      <c r="B7" s="415">
        <f t="shared" ref="B7:M7" si="0">SUM(B8:B27)</f>
        <v>5206</v>
      </c>
      <c r="C7" s="416">
        <f t="shared" si="0"/>
        <v>55345</v>
      </c>
      <c r="D7" s="416">
        <f>SUM(D8:D27)</f>
        <v>1</v>
      </c>
      <c r="E7" s="416">
        <f>SUM(E8:E27)</f>
        <v>1</v>
      </c>
      <c r="F7" s="416">
        <f t="shared" si="0"/>
        <v>0</v>
      </c>
      <c r="G7" s="416">
        <f t="shared" si="0"/>
        <v>0</v>
      </c>
      <c r="H7" s="416">
        <f t="shared" si="0"/>
        <v>2</v>
      </c>
      <c r="I7" s="416">
        <f t="shared" si="0"/>
        <v>2</v>
      </c>
      <c r="J7" s="416">
        <f t="shared" si="0"/>
        <v>415</v>
      </c>
      <c r="K7" s="416">
        <f t="shared" si="0"/>
        <v>4202</v>
      </c>
      <c r="L7" s="416">
        <f t="shared" si="0"/>
        <v>156</v>
      </c>
      <c r="M7" s="416">
        <f t="shared" si="0"/>
        <v>2840</v>
      </c>
      <c r="N7" s="416">
        <f>SUM(N8:N27)</f>
        <v>4</v>
      </c>
      <c r="O7" s="416">
        <f>SUM(O8:O27)</f>
        <v>1072</v>
      </c>
      <c r="P7" s="416">
        <f t="shared" ref="P7:AM7" si="1">SUM(P8:P27)</f>
        <v>92</v>
      </c>
      <c r="Q7" s="416">
        <f t="shared" si="1"/>
        <v>1545</v>
      </c>
      <c r="R7" s="416">
        <f t="shared" si="1"/>
        <v>122</v>
      </c>
      <c r="S7" s="416">
        <f t="shared" si="1"/>
        <v>3273</v>
      </c>
      <c r="T7" s="416">
        <f t="shared" si="1"/>
        <v>1228</v>
      </c>
      <c r="U7" s="416">
        <f t="shared" si="1"/>
        <v>15407</v>
      </c>
      <c r="V7" s="416">
        <f t="shared" si="1"/>
        <v>85</v>
      </c>
      <c r="W7" s="416">
        <f t="shared" si="1"/>
        <v>1009</v>
      </c>
      <c r="X7" s="416">
        <f t="shared" si="1"/>
        <v>624</v>
      </c>
      <c r="Y7" s="416">
        <f t="shared" si="1"/>
        <v>1602</v>
      </c>
      <c r="Z7" s="416">
        <f t="shared" si="1"/>
        <v>286</v>
      </c>
      <c r="AA7" s="416">
        <f t="shared" si="1"/>
        <v>2175</v>
      </c>
      <c r="AB7" s="416">
        <f t="shared" si="1"/>
        <v>690</v>
      </c>
      <c r="AC7" s="416">
        <f t="shared" si="1"/>
        <v>3866</v>
      </c>
      <c r="AD7" s="416">
        <f t="shared" si="1"/>
        <v>414</v>
      </c>
      <c r="AE7" s="416">
        <f t="shared" si="1"/>
        <v>1698</v>
      </c>
      <c r="AF7" s="416">
        <f t="shared" si="1"/>
        <v>241</v>
      </c>
      <c r="AG7" s="416">
        <f t="shared" si="1"/>
        <v>1226</v>
      </c>
      <c r="AH7" s="416">
        <f t="shared" si="1"/>
        <v>467</v>
      </c>
      <c r="AI7" s="416">
        <f t="shared" si="1"/>
        <v>8074</v>
      </c>
      <c r="AJ7" s="416">
        <f t="shared" si="1"/>
        <v>21</v>
      </c>
      <c r="AK7" s="416">
        <f t="shared" si="1"/>
        <v>367</v>
      </c>
      <c r="AL7" s="416">
        <f t="shared" si="1"/>
        <v>358</v>
      </c>
      <c r="AM7" s="417">
        <f t="shared" si="1"/>
        <v>6986</v>
      </c>
    </row>
    <row r="8" spans="1:40" s="74" customFormat="1" ht="22.5" customHeight="1" x14ac:dyDescent="0.15">
      <c r="A8" s="262" t="s">
        <v>382</v>
      </c>
      <c r="B8" s="308">
        <v>220</v>
      </c>
      <c r="C8" s="309">
        <v>1365</v>
      </c>
      <c r="D8" s="309">
        <v>0</v>
      </c>
      <c r="E8" s="309">
        <v>0</v>
      </c>
      <c r="F8" s="309"/>
      <c r="G8" s="309"/>
      <c r="H8" s="309">
        <v>0</v>
      </c>
      <c r="I8" s="309">
        <v>0</v>
      </c>
      <c r="J8" s="309">
        <v>22</v>
      </c>
      <c r="K8" s="309">
        <v>120</v>
      </c>
      <c r="L8" s="309">
        <v>6</v>
      </c>
      <c r="M8" s="309">
        <v>18</v>
      </c>
      <c r="N8" s="309">
        <v>0</v>
      </c>
      <c r="O8" s="309">
        <v>0</v>
      </c>
      <c r="P8" s="310">
        <v>0</v>
      </c>
      <c r="Q8" s="310">
        <v>0</v>
      </c>
      <c r="R8" s="310">
        <v>1</v>
      </c>
      <c r="S8" s="310">
        <v>9</v>
      </c>
      <c r="T8" s="310">
        <v>32</v>
      </c>
      <c r="U8" s="310">
        <v>212</v>
      </c>
      <c r="V8" s="310">
        <v>0</v>
      </c>
      <c r="W8" s="310">
        <v>0</v>
      </c>
      <c r="X8" s="310">
        <v>46</v>
      </c>
      <c r="Y8" s="310">
        <v>82</v>
      </c>
      <c r="Z8" s="310">
        <v>10</v>
      </c>
      <c r="AA8" s="310">
        <v>73</v>
      </c>
      <c r="AB8" s="310">
        <v>22</v>
      </c>
      <c r="AC8" s="310">
        <v>147</v>
      </c>
      <c r="AD8" s="310">
        <v>12</v>
      </c>
      <c r="AE8" s="310">
        <v>86</v>
      </c>
      <c r="AF8" s="310">
        <v>14</v>
      </c>
      <c r="AG8" s="310">
        <v>31</v>
      </c>
      <c r="AH8" s="310">
        <v>34</v>
      </c>
      <c r="AI8" s="310">
        <v>274</v>
      </c>
      <c r="AJ8" s="310">
        <v>1</v>
      </c>
      <c r="AK8" s="310">
        <v>224</v>
      </c>
      <c r="AL8" s="310">
        <v>20</v>
      </c>
      <c r="AM8" s="311">
        <v>89</v>
      </c>
      <c r="AN8" s="74" t="s">
        <v>547</v>
      </c>
    </row>
    <row r="9" spans="1:40" s="74" customFormat="1" ht="22.5" customHeight="1" x14ac:dyDescent="0.15">
      <c r="A9" s="262" t="s">
        <v>383</v>
      </c>
      <c r="B9" s="308">
        <v>207</v>
      </c>
      <c r="C9" s="309">
        <v>1207</v>
      </c>
      <c r="D9" s="309">
        <v>1</v>
      </c>
      <c r="E9" s="309">
        <v>1</v>
      </c>
      <c r="F9" s="309"/>
      <c r="G9" s="309"/>
      <c r="H9" s="309">
        <v>0</v>
      </c>
      <c r="I9" s="309">
        <v>0</v>
      </c>
      <c r="J9" s="309">
        <v>27</v>
      </c>
      <c r="K9" s="309">
        <v>157</v>
      </c>
      <c r="L9" s="309">
        <v>6</v>
      </c>
      <c r="M9" s="309">
        <v>37</v>
      </c>
      <c r="N9" s="309">
        <v>0</v>
      </c>
      <c r="O9" s="309">
        <v>0</v>
      </c>
      <c r="P9" s="310">
        <v>2</v>
      </c>
      <c r="Q9" s="310">
        <v>9</v>
      </c>
      <c r="R9" s="310">
        <v>8</v>
      </c>
      <c r="S9" s="310">
        <v>15</v>
      </c>
      <c r="T9" s="310">
        <v>34</v>
      </c>
      <c r="U9" s="310">
        <v>109</v>
      </c>
      <c r="V9" s="310">
        <v>4</v>
      </c>
      <c r="W9" s="310">
        <v>55</v>
      </c>
      <c r="X9" s="310">
        <v>23</v>
      </c>
      <c r="Y9" s="310">
        <v>38</v>
      </c>
      <c r="Z9" s="310">
        <v>18</v>
      </c>
      <c r="AA9" s="310">
        <v>77</v>
      </c>
      <c r="AB9" s="310">
        <v>25</v>
      </c>
      <c r="AC9" s="310">
        <v>70</v>
      </c>
      <c r="AD9" s="310">
        <v>15</v>
      </c>
      <c r="AE9" s="310">
        <v>76</v>
      </c>
      <c r="AF9" s="310">
        <v>16</v>
      </c>
      <c r="AG9" s="310">
        <v>28</v>
      </c>
      <c r="AH9" s="310">
        <v>17</v>
      </c>
      <c r="AI9" s="310">
        <v>132</v>
      </c>
      <c r="AJ9" s="310">
        <v>1</v>
      </c>
      <c r="AK9" s="310">
        <v>56</v>
      </c>
      <c r="AL9" s="310">
        <v>10</v>
      </c>
      <c r="AM9" s="311">
        <v>347</v>
      </c>
      <c r="AN9" s="74" t="s">
        <v>548</v>
      </c>
    </row>
    <row r="10" spans="1:40" s="74" customFormat="1" ht="22.5" customHeight="1" x14ac:dyDescent="0.15">
      <c r="A10" s="262" t="s">
        <v>243</v>
      </c>
      <c r="B10" s="308">
        <v>435</v>
      </c>
      <c r="C10" s="309">
        <v>4682</v>
      </c>
      <c r="D10" s="309">
        <v>0</v>
      </c>
      <c r="E10" s="309">
        <v>0</v>
      </c>
      <c r="F10" s="309"/>
      <c r="G10" s="309"/>
      <c r="H10" s="309">
        <v>0</v>
      </c>
      <c r="I10" s="309">
        <v>0</v>
      </c>
      <c r="J10" s="309">
        <v>40</v>
      </c>
      <c r="K10" s="309">
        <v>430</v>
      </c>
      <c r="L10" s="309">
        <v>11</v>
      </c>
      <c r="M10" s="309">
        <v>205</v>
      </c>
      <c r="N10" s="309">
        <v>0</v>
      </c>
      <c r="O10" s="309">
        <v>0</v>
      </c>
      <c r="P10" s="310">
        <v>6</v>
      </c>
      <c r="Q10" s="310">
        <v>29</v>
      </c>
      <c r="R10" s="310">
        <v>2</v>
      </c>
      <c r="S10" s="310">
        <v>5</v>
      </c>
      <c r="T10" s="310">
        <v>98</v>
      </c>
      <c r="U10" s="310">
        <v>772</v>
      </c>
      <c r="V10" s="310">
        <v>8</v>
      </c>
      <c r="W10" s="310">
        <v>37</v>
      </c>
      <c r="X10" s="310">
        <v>56</v>
      </c>
      <c r="Y10" s="310">
        <v>193</v>
      </c>
      <c r="Z10" s="310">
        <v>29</v>
      </c>
      <c r="AA10" s="310">
        <v>254</v>
      </c>
      <c r="AB10" s="310">
        <v>48</v>
      </c>
      <c r="AC10" s="310">
        <v>404</v>
      </c>
      <c r="AD10" s="310">
        <v>45</v>
      </c>
      <c r="AE10" s="310">
        <v>116</v>
      </c>
      <c r="AF10" s="310">
        <v>20</v>
      </c>
      <c r="AG10" s="310">
        <v>160</v>
      </c>
      <c r="AH10" s="310">
        <v>48</v>
      </c>
      <c r="AI10" s="310">
        <v>1824</v>
      </c>
      <c r="AJ10" s="310">
        <v>2</v>
      </c>
      <c r="AK10" s="310">
        <v>10</v>
      </c>
      <c r="AL10" s="310">
        <v>22</v>
      </c>
      <c r="AM10" s="311">
        <v>243</v>
      </c>
      <c r="AN10" s="74" t="s">
        <v>549</v>
      </c>
    </row>
    <row r="11" spans="1:40" s="74" customFormat="1" ht="22.5" customHeight="1" x14ac:dyDescent="0.15">
      <c r="A11" s="262" t="s">
        <v>384</v>
      </c>
      <c r="B11" s="308">
        <v>557</v>
      </c>
      <c r="C11" s="309">
        <v>8972</v>
      </c>
      <c r="D11" s="309">
        <v>0</v>
      </c>
      <c r="E11" s="309">
        <v>0</v>
      </c>
      <c r="F11" s="309"/>
      <c r="G11" s="309"/>
      <c r="H11" s="309">
        <v>0</v>
      </c>
      <c r="I11" s="309">
        <v>0</v>
      </c>
      <c r="J11" s="309">
        <v>50</v>
      </c>
      <c r="K11" s="309">
        <v>970</v>
      </c>
      <c r="L11" s="309">
        <v>15</v>
      </c>
      <c r="M11" s="309">
        <v>329</v>
      </c>
      <c r="N11" s="309">
        <v>3</v>
      </c>
      <c r="O11" s="310">
        <v>1071</v>
      </c>
      <c r="P11" s="310">
        <v>10</v>
      </c>
      <c r="Q11" s="310">
        <v>173</v>
      </c>
      <c r="R11" s="310">
        <v>8</v>
      </c>
      <c r="S11" s="310">
        <v>121</v>
      </c>
      <c r="T11" s="310">
        <v>143</v>
      </c>
      <c r="U11" s="310">
        <v>2041</v>
      </c>
      <c r="V11" s="310">
        <v>12</v>
      </c>
      <c r="W11" s="310">
        <v>162</v>
      </c>
      <c r="X11" s="310">
        <v>40</v>
      </c>
      <c r="Y11" s="310">
        <v>308</v>
      </c>
      <c r="Z11" s="310">
        <v>32</v>
      </c>
      <c r="AA11" s="310">
        <v>278</v>
      </c>
      <c r="AB11" s="310">
        <v>84</v>
      </c>
      <c r="AC11" s="310">
        <v>504</v>
      </c>
      <c r="AD11" s="310">
        <v>41</v>
      </c>
      <c r="AE11" s="310">
        <v>194</v>
      </c>
      <c r="AF11" s="310">
        <v>24</v>
      </c>
      <c r="AG11" s="310">
        <v>192</v>
      </c>
      <c r="AH11" s="310">
        <v>43</v>
      </c>
      <c r="AI11" s="310">
        <v>1030</v>
      </c>
      <c r="AJ11" s="310">
        <v>2</v>
      </c>
      <c r="AK11" s="310">
        <v>10</v>
      </c>
      <c r="AL11" s="310">
        <v>50</v>
      </c>
      <c r="AM11" s="311">
        <v>1589</v>
      </c>
      <c r="AN11" s="74" t="s">
        <v>550</v>
      </c>
    </row>
    <row r="12" spans="1:40" s="74" customFormat="1" ht="22.5" customHeight="1" x14ac:dyDescent="0.15">
      <c r="A12" s="262" t="s">
        <v>385</v>
      </c>
      <c r="B12" s="308">
        <v>271</v>
      </c>
      <c r="C12" s="309">
        <v>3273</v>
      </c>
      <c r="D12" s="309">
        <v>0</v>
      </c>
      <c r="E12" s="309">
        <v>0</v>
      </c>
      <c r="F12" s="309"/>
      <c r="G12" s="309"/>
      <c r="H12" s="309">
        <v>0</v>
      </c>
      <c r="I12" s="309">
        <v>0</v>
      </c>
      <c r="J12" s="309">
        <v>16</v>
      </c>
      <c r="K12" s="309">
        <v>153</v>
      </c>
      <c r="L12" s="309">
        <v>17</v>
      </c>
      <c r="M12" s="309">
        <v>429</v>
      </c>
      <c r="N12" s="309">
        <v>0</v>
      </c>
      <c r="O12" s="309">
        <v>0</v>
      </c>
      <c r="P12" s="310">
        <v>1</v>
      </c>
      <c r="Q12" s="310">
        <v>15</v>
      </c>
      <c r="R12" s="310">
        <v>4</v>
      </c>
      <c r="S12" s="310">
        <v>142</v>
      </c>
      <c r="T12" s="310">
        <v>62</v>
      </c>
      <c r="U12" s="310">
        <v>1155</v>
      </c>
      <c r="V12" s="310">
        <v>10</v>
      </c>
      <c r="W12" s="310">
        <v>256</v>
      </c>
      <c r="X12" s="310">
        <v>12</v>
      </c>
      <c r="Y12" s="310">
        <v>65</v>
      </c>
      <c r="Z12" s="310">
        <v>28</v>
      </c>
      <c r="AA12" s="310">
        <v>175</v>
      </c>
      <c r="AB12" s="310">
        <v>38</v>
      </c>
      <c r="AC12" s="310">
        <v>204</v>
      </c>
      <c r="AD12" s="310">
        <v>14</v>
      </c>
      <c r="AE12" s="310">
        <v>29</v>
      </c>
      <c r="AF12" s="310">
        <v>17</v>
      </c>
      <c r="AG12" s="310">
        <v>55</v>
      </c>
      <c r="AH12" s="310">
        <v>21</v>
      </c>
      <c r="AI12" s="310">
        <v>174</v>
      </c>
      <c r="AJ12" s="310">
        <v>0</v>
      </c>
      <c r="AK12" s="310">
        <v>0</v>
      </c>
      <c r="AL12" s="310">
        <v>31</v>
      </c>
      <c r="AM12" s="311">
        <v>421</v>
      </c>
      <c r="AN12" s="74" t="s">
        <v>551</v>
      </c>
    </row>
    <row r="13" spans="1:40" s="74" customFormat="1" ht="22.5" customHeight="1" x14ac:dyDescent="0.15">
      <c r="A13" s="262" t="s">
        <v>386</v>
      </c>
      <c r="B13" s="308">
        <v>454</v>
      </c>
      <c r="C13" s="309">
        <v>3690</v>
      </c>
      <c r="D13" s="309">
        <v>0</v>
      </c>
      <c r="E13" s="309">
        <v>0</v>
      </c>
      <c r="F13" s="309"/>
      <c r="G13" s="309"/>
      <c r="H13" s="309">
        <v>0</v>
      </c>
      <c r="I13" s="309">
        <v>0</v>
      </c>
      <c r="J13" s="309">
        <v>20</v>
      </c>
      <c r="K13" s="309">
        <v>124</v>
      </c>
      <c r="L13" s="309">
        <v>7</v>
      </c>
      <c r="M13" s="309">
        <v>13</v>
      </c>
      <c r="N13" s="309">
        <v>0</v>
      </c>
      <c r="O13" s="309">
        <v>0</v>
      </c>
      <c r="P13" s="310">
        <v>13</v>
      </c>
      <c r="Q13" s="310">
        <v>83</v>
      </c>
      <c r="R13" s="310">
        <v>7</v>
      </c>
      <c r="S13" s="310">
        <v>56</v>
      </c>
      <c r="T13" s="310">
        <v>122</v>
      </c>
      <c r="U13" s="310">
        <v>1666</v>
      </c>
      <c r="V13" s="310">
        <v>8</v>
      </c>
      <c r="W13" s="310">
        <v>96</v>
      </c>
      <c r="X13" s="310">
        <v>50</v>
      </c>
      <c r="Y13" s="310">
        <v>115</v>
      </c>
      <c r="Z13" s="310">
        <v>22</v>
      </c>
      <c r="AA13" s="310">
        <v>130</v>
      </c>
      <c r="AB13" s="310">
        <v>64</v>
      </c>
      <c r="AC13" s="310">
        <v>304</v>
      </c>
      <c r="AD13" s="310">
        <v>57</v>
      </c>
      <c r="AE13" s="310">
        <v>193</v>
      </c>
      <c r="AF13" s="310">
        <v>26</v>
      </c>
      <c r="AG13" s="310">
        <v>91</v>
      </c>
      <c r="AH13" s="310">
        <v>37</v>
      </c>
      <c r="AI13" s="310">
        <v>670</v>
      </c>
      <c r="AJ13" s="310">
        <v>3</v>
      </c>
      <c r="AK13" s="310">
        <v>14</v>
      </c>
      <c r="AL13" s="310">
        <v>18</v>
      </c>
      <c r="AM13" s="311">
        <v>135</v>
      </c>
      <c r="AN13" s="74" t="s">
        <v>552</v>
      </c>
    </row>
    <row r="14" spans="1:40" s="74" customFormat="1" ht="22.5" customHeight="1" x14ac:dyDescent="0.15">
      <c r="A14" s="262" t="s">
        <v>387</v>
      </c>
      <c r="B14" s="308">
        <v>382</v>
      </c>
      <c r="C14" s="309">
        <v>1561</v>
      </c>
      <c r="D14" s="309">
        <v>0</v>
      </c>
      <c r="E14" s="309">
        <v>0</v>
      </c>
      <c r="F14" s="309"/>
      <c r="G14" s="309"/>
      <c r="H14" s="309">
        <v>0</v>
      </c>
      <c r="I14" s="309">
        <v>0</v>
      </c>
      <c r="J14" s="309">
        <v>11</v>
      </c>
      <c r="K14" s="309">
        <v>57</v>
      </c>
      <c r="L14" s="309">
        <v>5</v>
      </c>
      <c r="M14" s="309">
        <v>15</v>
      </c>
      <c r="N14" s="309">
        <v>0</v>
      </c>
      <c r="O14" s="309">
        <v>0</v>
      </c>
      <c r="P14" s="310">
        <v>6</v>
      </c>
      <c r="Q14" s="310">
        <v>71</v>
      </c>
      <c r="R14" s="310">
        <v>4</v>
      </c>
      <c r="S14" s="310">
        <v>114</v>
      </c>
      <c r="T14" s="310">
        <v>49</v>
      </c>
      <c r="U14" s="310">
        <v>178</v>
      </c>
      <c r="V14" s="310">
        <v>6</v>
      </c>
      <c r="W14" s="310">
        <v>74</v>
      </c>
      <c r="X14" s="310">
        <v>32</v>
      </c>
      <c r="Y14" s="310">
        <v>91</v>
      </c>
      <c r="Z14" s="310">
        <v>21</v>
      </c>
      <c r="AA14" s="310">
        <v>105</v>
      </c>
      <c r="AB14" s="310">
        <v>171</v>
      </c>
      <c r="AC14" s="310">
        <v>492</v>
      </c>
      <c r="AD14" s="310">
        <v>30</v>
      </c>
      <c r="AE14" s="310">
        <v>102</v>
      </c>
      <c r="AF14" s="310">
        <v>14</v>
      </c>
      <c r="AG14" s="310">
        <v>50</v>
      </c>
      <c r="AH14" s="310">
        <v>21</v>
      </c>
      <c r="AI14" s="310">
        <v>184</v>
      </c>
      <c r="AJ14" s="310">
        <v>0</v>
      </c>
      <c r="AK14" s="310">
        <v>0</v>
      </c>
      <c r="AL14" s="310">
        <v>12</v>
      </c>
      <c r="AM14" s="311">
        <v>28</v>
      </c>
      <c r="AN14" s="74" t="s">
        <v>553</v>
      </c>
    </row>
    <row r="15" spans="1:40" s="74" customFormat="1" ht="22.5" customHeight="1" x14ac:dyDescent="0.15">
      <c r="A15" s="262" t="s">
        <v>388</v>
      </c>
      <c r="B15" s="308">
        <v>436</v>
      </c>
      <c r="C15" s="309">
        <v>2788</v>
      </c>
      <c r="D15" s="309">
        <v>0</v>
      </c>
      <c r="E15" s="309">
        <v>0</v>
      </c>
      <c r="F15" s="309"/>
      <c r="G15" s="309"/>
      <c r="H15" s="309">
        <v>0</v>
      </c>
      <c r="I15" s="309">
        <v>0</v>
      </c>
      <c r="J15" s="309">
        <v>30</v>
      </c>
      <c r="K15" s="309">
        <v>152</v>
      </c>
      <c r="L15" s="309">
        <v>10</v>
      </c>
      <c r="M15" s="309">
        <v>111</v>
      </c>
      <c r="N15" s="309">
        <v>0</v>
      </c>
      <c r="O15" s="309">
        <v>0</v>
      </c>
      <c r="P15" s="310">
        <v>6</v>
      </c>
      <c r="Q15" s="310">
        <v>18</v>
      </c>
      <c r="R15" s="310">
        <v>3</v>
      </c>
      <c r="S15" s="310">
        <v>109</v>
      </c>
      <c r="T15" s="310">
        <v>100</v>
      </c>
      <c r="U15" s="310">
        <v>697</v>
      </c>
      <c r="V15" s="310">
        <v>6</v>
      </c>
      <c r="W15" s="310">
        <v>54</v>
      </c>
      <c r="X15" s="310">
        <v>92</v>
      </c>
      <c r="Y15" s="310">
        <v>164</v>
      </c>
      <c r="Z15" s="310">
        <v>23</v>
      </c>
      <c r="AA15" s="310">
        <v>155</v>
      </c>
      <c r="AB15" s="310">
        <v>27</v>
      </c>
      <c r="AC15" s="310">
        <v>150</v>
      </c>
      <c r="AD15" s="310">
        <v>44</v>
      </c>
      <c r="AE15" s="310">
        <v>132</v>
      </c>
      <c r="AF15" s="310">
        <v>22</v>
      </c>
      <c r="AG15" s="310">
        <v>123</v>
      </c>
      <c r="AH15" s="310">
        <v>52</v>
      </c>
      <c r="AI15" s="310">
        <v>708</v>
      </c>
      <c r="AJ15" s="310">
        <v>3</v>
      </c>
      <c r="AK15" s="310">
        <v>14</v>
      </c>
      <c r="AL15" s="310">
        <v>18</v>
      </c>
      <c r="AM15" s="311">
        <v>201</v>
      </c>
      <c r="AN15" s="74" t="s">
        <v>554</v>
      </c>
    </row>
    <row r="16" spans="1:40" s="74" customFormat="1" ht="22.5" customHeight="1" x14ac:dyDescent="0.15">
      <c r="A16" s="262" t="s">
        <v>389</v>
      </c>
      <c r="B16" s="308">
        <v>140</v>
      </c>
      <c r="C16" s="309">
        <v>775</v>
      </c>
      <c r="D16" s="309">
        <v>0</v>
      </c>
      <c r="E16" s="309">
        <v>0</v>
      </c>
      <c r="F16" s="309"/>
      <c r="G16" s="309"/>
      <c r="H16" s="309">
        <v>0</v>
      </c>
      <c r="I16" s="309">
        <v>0</v>
      </c>
      <c r="J16" s="309">
        <v>9</v>
      </c>
      <c r="K16" s="309">
        <v>54</v>
      </c>
      <c r="L16" s="309">
        <v>4</v>
      </c>
      <c r="M16" s="309">
        <v>10</v>
      </c>
      <c r="N16" s="309">
        <v>0</v>
      </c>
      <c r="O16" s="309">
        <v>0</v>
      </c>
      <c r="P16" s="310">
        <v>3</v>
      </c>
      <c r="Q16" s="310">
        <v>11</v>
      </c>
      <c r="R16" s="310">
        <v>3</v>
      </c>
      <c r="S16" s="310">
        <v>9</v>
      </c>
      <c r="T16" s="310">
        <v>37</v>
      </c>
      <c r="U16" s="310">
        <v>302</v>
      </c>
      <c r="V16" s="310">
        <v>4</v>
      </c>
      <c r="W16" s="310">
        <v>13</v>
      </c>
      <c r="X16" s="310">
        <v>20</v>
      </c>
      <c r="Y16" s="310">
        <v>43</v>
      </c>
      <c r="Z16" s="310">
        <v>5</v>
      </c>
      <c r="AA16" s="310">
        <v>19</v>
      </c>
      <c r="AB16" s="310">
        <v>16</v>
      </c>
      <c r="AC16" s="310">
        <v>55</v>
      </c>
      <c r="AD16" s="310">
        <v>9</v>
      </c>
      <c r="AE16" s="310">
        <v>12</v>
      </c>
      <c r="AF16" s="310">
        <v>7</v>
      </c>
      <c r="AG16" s="310">
        <v>60</v>
      </c>
      <c r="AH16" s="310">
        <v>13</v>
      </c>
      <c r="AI16" s="310">
        <v>104</v>
      </c>
      <c r="AJ16" s="310">
        <v>0</v>
      </c>
      <c r="AK16" s="310">
        <v>0</v>
      </c>
      <c r="AL16" s="310">
        <v>10</v>
      </c>
      <c r="AM16" s="311">
        <v>83</v>
      </c>
      <c r="AN16" s="74" t="s">
        <v>555</v>
      </c>
    </row>
    <row r="17" spans="1:40" s="74" customFormat="1" ht="22.5" customHeight="1" x14ac:dyDescent="0.15">
      <c r="A17" s="262" t="s">
        <v>390</v>
      </c>
      <c r="B17" s="308">
        <v>4</v>
      </c>
      <c r="C17" s="309">
        <v>222</v>
      </c>
      <c r="D17" s="309">
        <v>0</v>
      </c>
      <c r="E17" s="309">
        <v>0</v>
      </c>
      <c r="F17" s="309"/>
      <c r="G17" s="309"/>
      <c r="H17" s="309">
        <v>0</v>
      </c>
      <c r="I17" s="309">
        <v>0</v>
      </c>
      <c r="J17" s="309">
        <v>0</v>
      </c>
      <c r="K17" s="309">
        <v>0</v>
      </c>
      <c r="L17" s="309">
        <v>0</v>
      </c>
      <c r="M17" s="309">
        <v>0</v>
      </c>
      <c r="N17" s="309">
        <v>0</v>
      </c>
      <c r="O17" s="309">
        <v>0</v>
      </c>
      <c r="P17" s="310">
        <v>2</v>
      </c>
      <c r="Q17" s="310">
        <v>40</v>
      </c>
      <c r="R17" s="310">
        <v>1</v>
      </c>
      <c r="S17" s="310">
        <v>173</v>
      </c>
      <c r="T17" s="310">
        <v>1</v>
      </c>
      <c r="U17" s="310">
        <v>9</v>
      </c>
      <c r="V17" s="310">
        <v>0</v>
      </c>
      <c r="W17" s="310">
        <v>0</v>
      </c>
      <c r="X17" s="312">
        <v>0</v>
      </c>
      <c r="Y17" s="310">
        <v>0</v>
      </c>
      <c r="Z17" s="310">
        <v>0</v>
      </c>
      <c r="AA17" s="310">
        <v>0</v>
      </c>
      <c r="AB17" s="312">
        <v>0</v>
      </c>
      <c r="AC17" s="310">
        <v>0</v>
      </c>
      <c r="AD17" s="310">
        <v>0</v>
      </c>
      <c r="AE17" s="310">
        <v>0</v>
      </c>
      <c r="AF17" s="310">
        <v>0</v>
      </c>
      <c r="AG17" s="310">
        <v>0</v>
      </c>
      <c r="AH17" s="312">
        <v>0</v>
      </c>
      <c r="AI17" s="310">
        <v>0</v>
      </c>
      <c r="AJ17" s="310">
        <v>0</v>
      </c>
      <c r="AK17" s="310">
        <v>0</v>
      </c>
      <c r="AL17" s="310">
        <v>0</v>
      </c>
      <c r="AM17" s="311">
        <v>0</v>
      </c>
      <c r="AN17" s="74" t="s">
        <v>556</v>
      </c>
    </row>
    <row r="18" spans="1:40" s="74" customFormat="1" ht="22.5" customHeight="1" x14ac:dyDescent="0.15">
      <c r="A18" s="262" t="s">
        <v>391</v>
      </c>
      <c r="B18" s="308">
        <v>305</v>
      </c>
      <c r="C18" s="309">
        <v>5798</v>
      </c>
      <c r="D18" s="309">
        <v>0</v>
      </c>
      <c r="E18" s="309">
        <v>0</v>
      </c>
      <c r="F18" s="309"/>
      <c r="G18" s="309"/>
      <c r="H18" s="309">
        <v>0</v>
      </c>
      <c r="I18" s="309">
        <v>0</v>
      </c>
      <c r="J18" s="309">
        <v>23</v>
      </c>
      <c r="K18" s="309">
        <v>345</v>
      </c>
      <c r="L18" s="309">
        <v>17</v>
      </c>
      <c r="M18" s="309">
        <v>601</v>
      </c>
      <c r="N18" s="309">
        <v>0</v>
      </c>
      <c r="O18" s="309">
        <v>0</v>
      </c>
      <c r="P18" s="310">
        <v>19</v>
      </c>
      <c r="Q18" s="310">
        <v>326</v>
      </c>
      <c r="R18" s="310">
        <v>11</v>
      </c>
      <c r="S18" s="310">
        <v>351</v>
      </c>
      <c r="T18" s="310">
        <v>85</v>
      </c>
      <c r="U18" s="310">
        <v>1304</v>
      </c>
      <c r="V18" s="310">
        <v>7</v>
      </c>
      <c r="W18" s="310">
        <v>39</v>
      </c>
      <c r="X18" s="310">
        <v>34</v>
      </c>
      <c r="Y18" s="310">
        <v>82</v>
      </c>
      <c r="Z18" s="310">
        <v>19</v>
      </c>
      <c r="AA18" s="310">
        <v>414</v>
      </c>
      <c r="AB18" s="310">
        <v>25</v>
      </c>
      <c r="AC18" s="310">
        <v>111</v>
      </c>
      <c r="AD18" s="310">
        <v>14</v>
      </c>
      <c r="AE18" s="310">
        <v>103</v>
      </c>
      <c r="AF18" s="310">
        <v>9</v>
      </c>
      <c r="AG18" s="310">
        <v>76</v>
      </c>
      <c r="AH18" s="310">
        <v>16</v>
      </c>
      <c r="AI18" s="310">
        <v>121</v>
      </c>
      <c r="AJ18" s="310">
        <v>1</v>
      </c>
      <c r="AK18" s="310">
        <v>3</v>
      </c>
      <c r="AL18" s="310">
        <v>25</v>
      </c>
      <c r="AM18" s="311">
        <v>1922</v>
      </c>
      <c r="AN18" s="74" t="s">
        <v>557</v>
      </c>
    </row>
    <row r="19" spans="1:40" s="74" customFormat="1" ht="22.5" customHeight="1" x14ac:dyDescent="0.15">
      <c r="A19" s="262" t="s">
        <v>392</v>
      </c>
      <c r="B19" s="308">
        <v>320</v>
      </c>
      <c r="C19" s="309">
        <v>1985</v>
      </c>
      <c r="D19" s="309">
        <v>0</v>
      </c>
      <c r="E19" s="309">
        <v>0</v>
      </c>
      <c r="F19" s="309"/>
      <c r="G19" s="309"/>
      <c r="H19" s="309">
        <v>1</v>
      </c>
      <c r="I19" s="309">
        <v>0</v>
      </c>
      <c r="J19" s="309">
        <v>15</v>
      </c>
      <c r="K19" s="309">
        <v>146</v>
      </c>
      <c r="L19" s="309">
        <v>5</v>
      </c>
      <c r="M19" s="309">
        <v>13</v>
      </c>
      <c r="N19" s="309">
        <v>0</v>
      </c>
      <c r="O19" s="309">
        <v>0</v>
      </c>
      <c r="P19" s="310">
        <v>4</v>
      </c>
      <c r="Q19" s="310">
        <v>132</v>
      </c>
      <c r="R19" s="310">
        <v>2</v>
      </c>
      <c r="S19" s="310">
        <v>67</v>
      </c>
      <c r="T19" s="310">
        <v>63</v>
      </c>
      <c r="U19" s="310">
        <v>467</v>
      </c>
      <c r="V19" s="310">
        <v>3</v>
      </c>
      <c r="W19" s="310">
        <v>80</v>
      </c>
      <c r="X19" s="310">
        <v>50</v>
      </c>
      <c r="Y19" s="310">
        <v>86</v>
      </c>
      <c r="Z19" s="310">
        <v>16</v>
      </c>
      <c r="AA19" s="310">
        <v>47</v>
      </c>
      <c r="AB19" s="310">
        <v>53</v>
      </c>
      <c r="AC19" s="310">
        <v>262</v>
      </c>
      <c r="AD19" s="310">
        <v>40</v>
      </c>
      <c r="AE19" s="310">
        <v>104</v>
      </c>
      <c r="AF19" s="310">
        <v>17</v>
      </c>
      <c r="AG19" s="310">
        <v>26</v>
      </c>
      <c r="AH19" s="310">
        <v>30</v>
      </c>
      <c r="AI19" s="310">
        <v>339</v>
      </c>
      <c r="AJ19" s="310">
        <v>2</v>
      </c>
      <c r="AK19" s="310">
        <v>9</v>
      </c>
      <c r="AL19" s="310">
        <v>19</v>
      </c>
      <c r="AM19" s="311">
        <v>207</v>
      </c>
      <c r="AN19" s="74" t="s">
        <v>558</v>
      </c>
    </row>
    <row r="20" spans="1:40" s="74" customFormat="1" ht="22.5" customHeight="1" x14ac:dyDescent="0.15">
      <c r="A20" s="262" t="s">
        <v>393</v>
      </c>
      <c r="B20" s="308">
        <v>85</v>
      </c>
      <c r="C20" s="309">
        <v>943</v>
      </c>
      <c r="D20" s="309">
        <v>0</v>
      </c>
      <c r="E20" s="309">
        <v>0</v>
      </c>
      <c r="F20" s="309"/>
      <c r="G20" s="309"/>
      <c r="H20" s="309">
        <v>0</v>
      </c>
      <c r="I20" s="309">
        <v>0</v>
      </c>
      <c r="J20" s="309">
        <v>15</v>
      </c>
      <c r="K20" s="309">
        <v>115</v>
      </c>
      <c r="L20" s="309">
        <v>5</v>
      </c>
      <c r="M20" s="309">
        <v>19</v>
      </c>
      <c r="N20" s="309">
        <v>0</v>
      </c>
      <c r="O20" s="309">
        <v>0</v>
      </c>
      <c r="P20" s="310">
        <v>3</v>
      </c>
      <c r="Q20" s="310">
        <v>291</v>
      </c>
      <c r="R20" s="310">
        <v>2</v>
      </c>
      <c r="S20" s="310">
        <v>9</v>
      </c>
      <c r="T20" s="310">
        <v>12</v>
      </c>
      <c r="U20" s="310">
        <v>54</v>
      </c>
      <c r="V20" s="310">
        <v>0</v>
      </c>
      <c r="W20" s="310">
        <v>0</v>
      </c>
      <c r="X20" s="310">
        <v>5</v>
      </c>
      <c r="Y20" s="310">
        <v>10</v>
      </c>
      <c r="Z20" s="310">
        <v>1</v>
      </c>
      <c r="AA20" s="310">
        <v>4</v>
      </c>
      <c r="AB20" s="310">
        <v>4</v>
      </c>
      <c r="AC20" s="310">
        <v>73</v>
      </c>
      <c r="AD20" s="310">
        <v>4</v>
      </c>
      <c r="AE20" s="310">
        <v>95</v>
      </c>
      <c r="AF20" s="310">
        <v>2</v>
      </c>
      <c r="AG20" s="310">
        <v>90</v>
      </c>
      <c r="AH20" s="310">
        <v>13</v>
      </c>
      <c r="AI20" s="310">
        <v>121</v>
      </c>
      <c r="AJ20" s="310">
        <v>1</v>
      </c>
      <c r="AK20" s="310">
        <v>4</v>
      </c>
      <c r="AL20" s="310">
        <v>18</v>
      </c>
      <c r="AM20" s="311">
        <v>58</v>
      </c>
      <c r="AN20" s="74" t="s">
        <v>559</v>
      </c>
    </row>
    <row r="21" spans="1:40" s="74" customFormat="1" ht="22.5" customHeight="1" x14ac:dyDescent="0.15">
      <c r="A21" s="262" t="s">
        <v>394</v>
      </c>
      <c r="B21" s="308">
        <v>231</v>
      </c>
      <c r="C21" s="309">
        <v>2683</v>
      </c>
      <c r="D21" s="309">
        <v>0</v>
      </c>
      <c r="E21" s="309">
        <v>0</v>
      </c>
      <c r="F21" s="309"/>
      <c r="G21" s="309"/>
      <c r="H21" s="309">
        <v>0</v>
      </c>
      <c r="I21" s="309">
        <v>0</v>
      </c>
      <c r="J21" s="309">
        <v>18</v>
      </c>
      <c r="K21" s="309">
        <v>220</v>
      </c>
      <c r="L21" s="309">
        <v>3</v>
      </c>
      <c r="M21" s="309">
        <v>25</v>
      </c>
      <c r="N21" s="309">
        <v>0</v>
      </c>
      <c r="O21" s="309">
        <v>0</v>
      </c>
      <c r="P21" s="310">
        <v>1</v>
      </c>
      <c r="Q21" s="310">
        <v>1</v>
      </c>
      <c r="R21" s="310">
        <v>2</v>
      </c>
      <c r="S21" s="310">
        <v>12</v>
      </c>
      <c r="T21" s="310">
        <v>65</v>
      </c>
      <c r="U21" s="310">
        <v>859</v>
      </c>
      <c r="V21" s="310">
        <v>6</v>
      </c>
      <c r="W21" s="310">
        <v>74</v>
      </c>
      <c r="X21" s="310">
        <v>24</v>
      </c>
      <c r="Y21" s="310">
        <v>38</v>
      </c>
      <c r="Z21" s="310">
        <v>6</v>
      </c>
      <c r="AA21" s="310">
        <v>30</v>
      </c>
      <c r="AB21" s="310">
        <v>27</v>
      </c>
      <c r="AC21" s="310">
        <v>259</v>
      </c>
      <c r="AD21" s="310">
        <v>22</v>
      </c>
      <c r="AE21" s="310">
        <v>65</v>
      </c>
      <c r="AF21" s="310">
        <v>9</v>
      </c>
      <c r="AG21" s="310">
        <v>30</v>
      </c>
      <c r="AH21" s="310">
        <v>36</v>
      </c>
      <c r="AI21" s="310">
        <v>1008</v>
      </c>
      <c r="AJ21" s="310">
        <v>1</v>
      </c>
      <c r="AK21" s="310">
        <v>5</v>
      </c>
      <c r="AL21" s="310">
        <v>11</v>
      </c>
      <c r="AM21" s="311">
        <v>57</v>
      </c>
      <c r="AN21" s="74" t="s">
        <v>560</v>
      </c>
    </row>
    <row r="22" spans="1:40" s="74" customFormat="1" ht="22.5" customHeight="1" x14ac:dyDescent="0.15">
      <c r="A22" s="262" t="s">
        <v>395</v>
      </c>
      <c r="B22" s="308">
        <v>265</v>
      </c>
      <c r="C22" s="309">
        <v>2465</v>
      </c>
      <c r="D22" s="309">
        <v>0</v>
      </c>
      <c r="E22" s="309">
        <v>0</v>
      </c>
      <c r="F22" s="309"/>
      <c r="G22" s="309"/>
      <c r="H22" s="309">
        <v>0</v>
      </c>
      <c r="I22" s="309">
        <v>0</v>
      </c>
      <c r="J22" s="309">
        <v>33</v>
      </c>
      <c r="K22" s="309">
        <v>310</v>
      </c>
      <c r="L22" s="309">
        <v>6</v>
      </c>
      <c r="M22" s="309">
        <v>119</v>
      </c>
      <c r="N22" s="309">
        <v>0</v>
      </c>
      <c r="O22" s="309">
        <v>0</v>
      </c>
      <c r="P22" s="310">
        <v>2</v>
      </c>
      <c r="Q22" s="310">
        <v>67</v>
      </c>
      <c r="R22" s="310">
        <v>4</v>
      </c>
      <c r="S22" s="310">
        <v>158</v>
      </c>
      <c r="T22" s="310">
        <v>56</v>
      </c>
      <c r="U22" s="310">
        <v>386</v>
      </c>
      <c r="V22" s="310">
        <v>1</v>
      </c>
      <c r="W22" s="310">
        <v>8</v>
      </c>
      <c r="X22" s="310">
        <v>24</v>
      </c>
      <c r="Y22" s="310">
        <v>51</v>
      </c>
      <c r="Z22" s="310">
        <v>19</v>
      </c>
      <c r="AA22" s="310">
        <v>159</v>
      </c>
      <c r="AB22" s="310">
        <v>24</v>
      </c>
      <c r="AC22" s="310">
        <v>94</v>
      </c>
      <c r="AD22" s="310">
        <v>22</v>
      </c>
      <c r="AE22" s="310">
        <v>137</v>
      </c>
      <c r="AF22" s="310">
        <v>20</v>
      </c>
      <c r="AG22" s="310">
        <v>95</v>
      </c>
      <c r="AH22" s="310">
        <v>27</v>
      </c>
      <c r="AI22" s="310">
        <v>436</v>
      </c>
      <c r="AJ22" s="310">
        <v>1</v>
      </c>
      <c r="AK22" s="310">
        <v>4</v>
      </c>
      <c r="AL22" s="310">
        <v>26</v>
      </c>
      <c r="AM22" s="311">
        <v>441</v>
      </c>
      <c r="AN22" s="74" t="s">
        <v>561</v>
      </c>
    </row>
    <row r="23" spans="1:40" s="74" customFormat="1" ht="22.5" customHeight="1" x14ac:dyDescent="0.15">
      <c r="A23" s="262" t="s">
        <v>396</v>
      </c>
      <c r="B23" s="308">
        <v>330</v>
      </c>
      <c r="C23" s="309">
        <v>3269</v>
      </c>
      <c r="D23" s="309">
        <v>0</v>
      </c>
      <c r="E23" s="309">
        <v>0</v>
      </c>
      <c r="F23" s="309"/>
      <c r="G23" s="309"/>
      <c r="H23" s="309">
        <v>0</v>
      </c>
      <c r="I23" s="309">
        <v>0</v>
      </c>
      <c r="J23" s="309">
        <v>54</v>
      </c>
      <c r="K23" s="309">
        <v>549</v>
      </c>
      <c r="L23" s="309">
        <v>11</v>
      </c>
      <c r="M23" s="309">
        <v>208</v>
      </c>
      <c r="N23" s="309">
        <v>1</v>
      </c>
      <c r="O23" s="309">
        <v>1</v>
      </c>
      <c r="P23" s="310">
        <v>5</v>
      </c>
      <c r="Q23" s="310">
        <v>78</v>
      </c>
      <c r="R23" s="310">
        <v>19</v>
      </c>
      <c r="S23" s="310">
        <v>385</v>
      </c>
      <c r="T23" s="310">
        <v>62</v>
      </c>
      <c r="U23" s="310">
        <v>895</v>
      </c>
      <c r="V23" s="310">
        <v>2</v>
      </c>
      <c r="W23" s="310">
        <v>13</v>
      </c>
      <c r="X23" s="310">
        <v>51</v>
      </c>
      <c r="Y23" s="310">
        <v>94</v>
      </c>
      <c r="Z23" s="310">
        <v>12</v>
      </c>
      <c r="AA23" s="310">
        <v>56</v>
      </c>
      <c r="AB23" s="310">
        <v>23</v>
      </c>
      <c r="AC23" s="310">
        <v>276</v>
      </c>
      <c r="AD23" s="310">
        <v>23</v>
      </c>
      <c r="AE23" s="310">
        <v>148</v>
      </c>
      <c r="AF23" s="310">
        <v>9</v>
      </c>
      <c r="AG23" s="310">
        <v>21</v>
      </c>
      <c r="AH23" s="310">
        <v>24</v>
      </c>
      <c r="AI23" s="310">
        <v>339</v>
      </c>
      <c r="AJ23" s="310">
        <v>2</v>
      </c>
      <c r="AK23" s="310">
        <v>12</v>
      </c>
      <c r="AL23" s="310">
        <v>32</v>
      </c>
      <c r="AM23" s="311">
        <v>194</v>
      </c>
      <c r="AN23" s="74" t="s">
        <v>562</v>
      </c>
    </row>
    <row r="24" spans="1:40" s="74" customFormat="1" ht="22.5" customHeight="1" x14ac:dyDescent="0.15">
      <c r="A24" s="262" t="s">
        <v>397</v>
      </c>
      <c r="B24" s="308">
        <v>173</v>
      </c>
      <c r="C24" s="309">
        <v>1700</v>
      </c>
      <c r="D24" s="309">
        <v>0</v>
      </c>
      <c r="E24" s="309">
        <v>0</v>
      </c>
      <c r="F24" s="309"/>
      <c r="G24" s="309"/>
      <c r="H24" s="309">
        <v>0</v>
      </c>
      <c r="I24" s="309">
        <v>0</v>
      </c>
      <c r="J24" s="309">
        <v>14</v>
      </c>
      <c r="K24" s="309">
        <v>67</v>
      </c>
      <c r="L24" s="309">
        <v>8</v>
      </c>
      <c r="M24" s="309">
        <v>58</v>
      </c>
      <c r="N24" s="309">
        <v>0</v>
      </c>
      <c r="O24" s="309">
        <v>0</v>
      </c>
      <c r="P24" s="310">
        <v>0</v>
      </c>
      <c r="Q24" s="310">
        <v>0</v>
      </c>
      <c r="R24" s="310">
        <v>2</v>
      </c>
      <c r="S24" s="310">
        <v>57</v>
      </c>
      <c r="T24" s="310">
        <v>44</v>
      </c>
      <c r="U24" s="310">
        <v>589</v>
      </c>
      <c r="V24" s="309">
        <v>2</v>
      </c>
      <c r="W24" s="309">
        <v>8</v>
      </c>
      <c r="X24" s="310">
        <v>22</v>
      </c>
      <c r="Y24" s="310">
        <v>48</v>
      </c>
      <c r="Z24" s="310">
        <v>4</v>
      </c>
      <c r="AA24" s="310">
        <v>35</v>
      </c>
      <c r="AB24" s="310">
        <v>25</v>
      </c>
      <c r="AC24" s="310">
        <v>412</v>
      </c>
      <c r="AD24" s="310">
        <v>10</v>
      </c>
      <c r="AE24" s="310">
        <v>48</v>
      </c>
      <c r="AF24" s="310">
        <v>11</v>
      </c>
      <c r="AG24" s="310">
        <v>68</v>
      </c>
      <c r="AH24" s="310">
        <v>19</v>
      </c>
      <c r="AI24" s="310">
        <v>268</v>
      </c>
      <c r="AJ24" s="310">
        <v>0</v>
      </c>
      <c r="AK24" s="310">
        <v>0</v>
      </c>
      <c r="AL24" s="310">
        <v>12</v>
      </c>
      <c r="AM24" s="311">
        <v>42</v>
      </c>
      <c r="AN24" s="74" t="s">
        <v>563</v>
      </c>
    </row>
    <row r="25" spans="1:40" s="74" customFormat="1" ht="22.5" customHeight="1" x14ac:dyDescent="0.15">
      <c r="A25" s="262" t="s">
        <v>398</v>
      </c>
      <c r="B25" s="308">
        <v>193</v>
      </c>
      <c r="C25" s="309">
        <v>1657</v>
      </c>
      <c r="D25" s="309">
        <v>0</v>
      </c>
      <c r="E25" s="309">
        <v>0</v>
      </c>
      <c r="F25" s="309"/>
      <c r="G25" s="309"/>
      <c r="H25" s="309">
        <v>0</v>
      </c>
      <c r="I25" s="309">
        <v>0</v>
      </c>
      <c r="J25" s="309">
        <v>17</v>
      </c>
      <c r="K25" s="309">
        <v>229</v>
      </c>
      <c r="L25" s="309">
        <v>11</v>
      </c>
      <c r="M25" s="309">
        <v>51</v>
      </c>
      <c r="N25" s="309">
        <v>0</v>
      </c>
      <c r="O25" s="309">
        <v>0</v>
      </c>
      <c r="P25" s="310">
        <v>5</v>
      </c>
      <c r="Q25" s="310">
        <v>58</v>
      </c>
      <c r="R25" s="310">
        <v>3</v>
      </c>
      <c r="S25" s="310">
        <v>7</v>
      </c>
      <c r="T25" s="310">
        <v>51</v>
      </c>
      <c r="U25" s="310">
        <v>403</v>
      </c>
      <c r="V25" s="310">
        <v>1</v>
      </c>
      <c r="W25" s="310">
        <v>8</v>
      </c>
      <c r="X25" s="310">
        <v>35</v>
      </c>
      <c r="Y25" s="310">
        <v>61</v>
      </c>
      <c r="Z25" s="310">
        <v>17</v>
      </c>
      <c r="AA25" s="310">
        <v>108</v>
      </c>
      <c r="AB25" s="310">
        <v>12</v>
      </c>
      <c r="AC25" s="310">
        <v>41</v>
      </c>
      <c r="AD25" s="310">
        <v>10</v>
      </c>
      <c r="AE25" s="310">
        <v>33</v>
      </c>
      <c r="AF25" s="310">
        <v>4</v>
      </c>
      <c r="AG25" s="310">
        <v>30</v>
      </c>
      <c r="AH25" s="310">
        <v>16</v>
      </c>
      <c r="AI25" s="310">
        <v>342</v>
      </c>
      <c r="AJ25" s="310">
        <v>0</v>
      </c>
      <c r="AK25" s="310">
        <v>0</v>
      </c>
      <c r="AL25" s="310">
        <v>11</v>
      </c>
      <c r="AM25" s="311">
        <v>286</v>
      </c>
      <c r="AN25" s="74" t="s">
        <v>564</v>
      </c>
    </row>
    <row r="26" spans="1:40" s="74" customFormat="1" ht="22.5" customHeight="1" x14ac:dyDescent="0.15">
      <c r="A26" s="262" t="s">
        <v>399</v>
      </c>
      <c r="B26" s="308">
        <v>104</v>
      </c>
      <c r="C26" s="309">
        <v>4783</v>
      </c>
      <c r="D26" s="309">
        <v>0</v>
      </c>
      <c r="E26" s="309">
        <v>0</v>
      </c>
      <c r="F26" s="309"/>
      <c r="G26" s="309"/>
      <c r="H26" s="309">
        <v>1</v>
      </c>
      <c r="I26" s="309">
        <v>2</v>
      </c>
      <c r="J26" s="309">
        <v>1</v>
      </c>
      <c r="K26" s="309">
        <v>4</v>
      </c>
      <c r="L26" s="309">
        <v>2</v>
      </c>
      <c r="M26" s="309">
        <v>508</v>
      </c>
      <c r="N26" s="309">
        <v>0</v>
      </c>
      <c r="O26" s="309">
        <v>0</v>
      </c>
      <c r="P26" s="310">
        <v>3</v>
      </c>
      <c r="Q26" s="310">
        <v>122</v>
      </c>
      <c r="R26" s="310">
        <v>23</v>
      </c>
      <c r="S26" s="310">
        <v>1156</v>
      </c>
      <c r="T26" s="310">
        <v>58</v>
      </c>
      <c r="U26" s="310">
        <v>2528</v>
      </c>
      <c r="V26" s="310">
        <v>3</v>
      </c>
      <c r="W26" s="310">
        <v>24</v>
      </c>
      <c r="X26" s="310">
        <v>7</v>
      </c>
      <c r="Y26" s="310">
        <v>32</v>
      </c>
      <c r="Z26" s="310">
        <v>2</v>
      </c>
      <c r="AA26" s="310">
        <v>38</v>
      </c>
      <c r="AB26" s="310">
        <v>0</v>
      </c>
      <c r="AC26" s="310">
        <v>0</v>
      </c>
      <c r="AD26" s="310">
        <v>0</v>
      </c>
      <c r="AE26" s="310">
        <v>0</v>
      </c>
      <c r="AF26" s="310">
        <v>0</v>
      </c>
      <c r="AG26" s="310">
        <v>0</v>
      </c>
      <c r="AH26" s="310">
        <v>0</v>
      </c>
      <c r="AI26" s="310">
        <v>0</v>
      </c>
      <c r="AJ26" s="310">
        <v>0</v>
      </c>
      <c r="AK26" s="310">
        <v>0</v>
      </c>
      <c r="AL26" s="310">
        <v>4</v>
      </c>
      <c r="AM26" s="311">
        <v>369</v>
      </c>
      <c r="AN26" s="74" t="s">
        <v>565</v>
      </c>
    </row>
    <row r="27" spans="1:40" s="74" customFormat="1" ht="22.5" customHeight="1" thickBot="1" x14ac:dyDescent="0.2">
      <c r="A27" s="263" t="s">
        <v>43</v>
      </c>
      <c r="B27" s="313">
        <v>94</v>
      </c>
      <c r="C27" s="314">
        <v>1527</v>
      </c>
      <c r="D27" s="314">
        <v>0</v>
      </c>
      <c r="E27" s="314">
        <v>0</v>
      </c>
      <c r="F27" s="314"/>
      <c r="G27" s="314"/>
      <c r="H27" s="314">
        <v>0</v>
      </c>
      <c r="I27" s="314">
        <v>0</v>
      </c>
      <c r="J27" s="314">
        <v>0</v>
      </c>
      <c r="K27" s="314">
        <v>0</v>
      </c>
      <c r="L27" s="314">
        <v>7</v>
      </c>
      <c r="M27" s="314">
        <v>71</v>
      </c>
      <c r="N27" s="314">
        <v>0</v>
      </c>
      <c r="O27" s="314">
        <v>0</v>
      </c>
      <c r="P27" s="315">
        <v>1</v>
      </c>
      <c r="Q27" s="315">
        <v>21</v>
      </c>
      <c r="R27" s="315">
        <v>13</v>
      </c>
      <c r="S27" s="315">
        <v>318</v>
      </c>
      <c r="T27" s="315">
        <v>54</v>
      </c>
      <c r="U27" s="315">
        <v>781</v>
      </c>
      <c r="V27" s="315">
        <v>2</v>
      </c>
      <c r="W27" s="315">
        <v>8</v>
      </c>
      <c r="X27" s="315">
        <v>1</v>
      </c>
      <c r="Y27" s="315">
        <v>1</v>
      </c>
      <c r="Z27" s="315">
        <v>2</v>
      </c>
      <c r="AA27" s="315">
        <v>18</v>
      </c>
      <c r="AB27" s="315">
        <v>2</v>
      </c>
      <c r="AC27" s="315">
        <v>8</v>
      </c>
      <c r="AD27" s="315">
        <v>2</v>
      </c>
      <c r="AE27" s="315">
        <v>25</v>
      </c>
      <c r="AF27" s="315">
        <v>0</v>
      </c>
      <c r="AG27" s="315">
        <v>0</v>
      </c>
      <c r="AH27" s="315">
        <v>0</v>
      </c>
      <c r="AI27" s="315">
        <v>0</v>
      </c>
      <c r="AJ27" s="315">
        <v>1</v>
      </c>
      <c r="AK27" s="315">
        <v>2</v>
      </c>
      <c r="AL27" s="315">
        <v>9</v>
      </c>
      <c r="AM27" s="316">
        <v>274</v>
      </c>
      <c r="AN27" s="74" t="s">
        <v>566</v>
      </c>
    </row>
    <row r="28" spans="1:40" s="74" customFormat="1" ht="15" customHeight="1" x14ac:dyDescent="0.15">
      <c r="A28" s="76" t="s">
        <v>332</v>
      </c>
      <c r="B28" s="76"/>
      <c r="C28" s="76"/>
      <c r="D28" s="76"/>
      <c r="E28" s="76"/>
      <c r="F28" s="76"/>
      <c r="G28" s="76"/>
      <c r="H28" s="76"/>
      <c r="I28" s="76"/>
      <c r="J28" s="76"/>
      <c r="K28" s="76"/>
      <c r="L28" s="76"/>
      <c r="M28" s="76"/>
      <c r="N28" s="76"/>
      <c r="O28" s="76"/>
      <c r="P28" s="76"/>
      <c r="Q28" s="76"/>
      <c r="R28" s="76"/>
      <c r="S28" s="77"/>
      <c r="T28" s="77"/>
      <c r="U28" s="77"/>
      <c r="V28" s="77"/>
      <c r="W28" s="77"/>
      <c r="X28" s="119"/>
      <c r="Y28" s="119"/>
      <c r="Z28" s="119"/>
      <c r="AA28" s="119"/>
      <c r="AB28" s="119"/>
      <c r="AC28" s="119"/>
      <c r="AD28" s="119"/>
      <c r="AE28" s="119"/>
      <c r="AF28" s="119"/>
      <c r="AG28" s="119"/>
      <c r="AH28" s="119"/>
      <c r="AI28" s="119"/>
      <c r="AJ28" s="119"/>
      <c r="AK28" s="119"/>
      <c r="AM28" s="317" t="s">
        <v>576</v>
      </c>
    </row>
    <row r="29" spans="1:40" s="74" customFormat="1" ht="12" customHeight="1" x14ac:dyDescent="0.15">
      <c r="A29" s="76"/>
      <c r="B29" s="76"/>
      <c r="C29" s="76"/>
      <c r="D29" s="76"/>
      <c r="E29" s="76"/>
      <c r="F29" s="76"/>
      <c r="G29" s="76"/>
      <c r="H29" s="76"/>
      <c r="I29" s="76"/>
      <c r="J29" s="76"/>
      <c r="K29" s="76"/>
      <c r="L29" s="76"/>
      <c r="M29" s="76"/>
      <c r="N29" s="76"/>
      <c r="O29" s="76"/>
      <c r="P29" s="76"/>
      <c r="Q29" s="76"/>
      <c r="R29" s="76"/>
      <c r="S29" s="77"/>
      <c r="T29" s="77"/>
      <c r="U29" s="77"/>
      <c r="V29" s="77"/>
      <c r="W29" s="77"/>
      <c r="X29" s="77"/>
      <c r="Y29" s="77"/>
      <c r="Z29" s="77"/>
      <c r="AA29" s="77"/>
      <c r="AB29" s="77"/>
      <c r="AC29" s="77"/>
      <c r="AD29" s="77"/>
      <c r="AE29" s="77"/>
      <c r="AF29" s="77"/>
      <c r="AG29" s="77"/>
      <c r="AH29" s="77"/>
      <c r="AI29" s="77"/>
      <c r="AJ29" s="77"/>
      <c r="AK29" s="77"/>
      <c r="AL29" s="77"/>
      <c r="AM29" s="77"/>
    </row>
    <row r="30" spans="1:40" s="74" customFormat="1" ht="15" customHeight="1" thickBot="1" x14ac:dyDescent="0.2">
      <c r="A30" s="77" t="s">
        <v>342</v>
      </c>
      <c r="B30" s="77"/>
      <c r="C30" s="77"/>
      <c r="D30" s="77"/>
      <c r="E30" s="77"/>
      <c r="F30" s="77"/>
      <c r="G30" s="77"/>
      <c r="H30" s="77"/>
      <c r="I30" s="77"/>
      <c r="J30" s="77"/>
      <c r="K30" s="77"/>
      <c r="L30" s="77"/>
      <c r="M30" s="77"/>
      <c r="N30" s="77"/>
      <c r="O30" s="77"/>
      <c r="P30" s="77"/>
      <c r="Q30" s="77"/>
      <c r="R30" s="77"/>
      <c r="S30" s="77"/>
      <c r="T30" s="77"/>
      <c r="U30" s="77"/>
      <c r="V30" s="77"/>
      <c r="W30" s="77"/>
      <c r="X30" s="77"/>
      <c r="Y30" s="666"/>
      <c r="Z30" s="666"/>
      <c r="AA30" s="666"/>
      <c r="AB30" s="666"/>
      <c r="AC30" s="666"/>
      <c r="AD30" s="666"/>
      <c r="AE30" s="666"/>
      <c r="AF30" s="666"/>
      <c r="AG30" s="666"/>
      <c r="AH30" s="666"/>
      <c r="AI30" s="666"/>
      <c r="AJ30" s="77"/>
      <c r="AK30" s="77"/>
      <c r="AL30" s="77"/>
      <c r="AM30" s="77"/>
    </row>
    <row r="31" spans="1:40" s="74" customFormat="1" ht="14.25" customHeight="1" x14ac:dyDescent="0.15">
      <c r="A31" s="663" t="s">
        <v>17</v>
      </c>
      <c r="B31" s="635" t="s">
        <v>400</v>
      </c>
      <c r="C31" s="636"/>
      <c r="D31" s="636"/>
      <c r="E31" s="116"/>
      <c r="F31" s="116"/>
      <c r="G31" s="116"/>
      <c r="H31" s="116"/>
      <c r="I31" s="116"/>
      <c r="J31" s="116"/>
      <c r="K31" s="78"/>
      <c r="L31" s="78"/>
      <c r="M31" s="116"/>
      <c r="N31" s="116"/>
      <c r="O31" s="116"/>
      <c r="P31" s="116"/>
      <c r="Q31" s="116"/>
      <c r="R31" s="116"/>
      <c r="S31" s="116"/>
      <c r="T31" s="116"/>
      <c r="U31" s="117"/>
      <c r="V31" s="75"/>
      <c r="W31" s="75"/>
      <c r="X31" s="110"/>
      <c r="Y31" s="110"/>
      <c r="Z31" s="110"/>
      <c r="AA31" s="110"/>
      <c r="AB31" s="110"/>
      <c r="AC31" s="110"/>
      <c r="AD31" s="110"/>
      <c r="AE31" s="110"/>
      <c r="AF31" s="110"/>
      <c r="AG31" s="110"/>
      <c r="AH31" s="75"/>
      <c r="AI31" s="75"/>
      <c r="AJ31" s="75"/>
      <c r="AK31" s="75"/>
      <c r="AL31" s="75"/>
      <c r="AM31" s="75"/>
    </row>
    <row r="32" spans="1:40" s="74" customFormat="1" ht="13.5" customHeight="1" x14ac:dyDescent="0.15">
      <c r="A32" s="664"/>
      <c r="B32" s="637"/>
      <c r="C32" s="638"/>
      <c r="D32" s="638"/>
      <c r="E32" s="675" t="s">
        <v>401</v>
      </c>
      <c r="F32" s="676"/>
      <c r="G32" s="676"/>
      <c r="H32" s="676"/>
      <c r="I32" s="676"/>
      <c r="J32" s="677"/>
      <c r="K32" s="679" t="s">
        <v>402</v>
      </c>
      <c r="L32" s="680"/>
      <c r="M32" s="680"/>
      <c r="N32" s="680"/>
      <c r="O32" s="115"/>
      <c r="P32" s="112"/>
      <c r="Q32" s="112"/>
      <c r="R32" s="113"/>
      <c r="S32" s="113"/>
      <c r="T32" s="113"/>
      <c r="U32" s="118"/>
      <c r="V32" s="76"/>
      <c r="W32" s="76"/>
      <c r="X32" s="75"/>
      <c r="Y32" s="75"/>
      <c r="Z32" s="75"/>
      <c r="AA32" s="75"/>
      <c r="AB32" s="75"/>
      <c r="AC32" s="75"/>
      <c r="AD32" s="75"/>
      <c r="AE32" s="75"/>
      <c r="AF32" s="75"/>
      <c r="AG32" s="75"/>
      <c r="AH32" s="75"/>
      <c r="AI32" s="75"/>
      <c r="AJ32" s="75"/>
      <c r="AK32" s="75"/>
    </row>
    <row r="33" spans="1:39" s="74" customFormat="1" ht="13.5" customHeight="1" x14ac:dyDescent="0.15">
      <c r="A33" s="664"/>
      <c r="B33" s="639"/>
      <c r="C33" s="640"/>
      <c r="D33" s="640"/>
      <c r="E33" s="637"/>
      <c r="F33" s="638"/>
      <c r="G33" s="638"/>
      <c r="H33" s="638"/>
      <c r="I33" s="638"/>
      <c r="J33" s="678"/>
      <c r="K33" s="681"/>
      <c r="L33" s="682"/>
      <c r="M33" s="682"/>
      <c r="N33" s="682"/>
      <c r="O33" s="673" t="s">
        <v>403</v>
      </c>
      <c r="P33" s="673"/>
      <c r="Q33" s="673"/>
      <c r="R33" s="673"/>
      <c r="S33" s="673" t="s">
        <v>335</v>
      </c>
      <c r="T33" s="673"/>
      <c r="U33" s="674"/>
      <c r="V33" s="76"/>
      <c r="W33" s="76"/>
      <c r="X33" s="75"/>
      <c r="Y33" s="75"/>
      <c r="Z33" s="75"/>
      <c r="AA33" s="75"/>
      <c r="AB33" s="75"/>
      <c r="AC33" s="75"/>
      <c r="AD33" s="75"/>
      <c r="AE33" s="75"/>
      <c r="AF33" s="75"/>
      <c r="AG33" s="75"/>
      <c r="AH33" s="75"/>
      <c r="AI33" s="75"/>
      <c r="AJ33" s="75"/>
      <c r="AK33" s="75"/>
    </row>
    <row r="34" spans="1:39" s="74" customFormat="1" ht="15" customHeight="1" x14ac:dyDescent="0.15">
      <c r="A34" s="665"/>
      <c r="B34" s="277" t="s">
        <v>12</v>
      </c>
      <c r="C34" s="641" t="s">
        <v>23</v>
      </c>
      <c r="D34" s="641"/>
      <c r="E34" s="641" t="s">
        <v>12</v>
      </c>
      <c r="F34" s="641"/>
      <c r="G34" s="641"/>
      <c r="H34" s="641"/>
      <c r="I34" s="642" t="s">
        <v>333</v>
      </c>
      <c r="J34" s="643"/>
      <c r="K34" s="644" t="s">
        <v>334</v>
      </c>
      <c r="L34" s="643"/>
      <c r="M34" s="644" t="s">
        <v>333</v>
      </c>
      <c r="N34" s="642"/>
      <c r="O34" s="641" t="s">
        <v>334</v>
      </c>
      <c r="P34" s="641"/>
      <c r="Q34" s="641" t="s">
        <v>333</v>
      </c>
      <c r="R34" s="641"/>
      <c r="S34" s="114" t="s">
        <v>334</v>
      </c>
      <c r="T34" s="641" t="s">
        <v>333</v>
      </c>
      <c r="U34" s="672"/>
      <c r="V34" s="20"/>
      <c r="W34" s="20"/>
      <c r="X34" s="111"/>
      <c r="Y34" s="20"/>
      <c r="Z34" s="20"/>
      <c r="AA34" s="20"/>
      <c r="AB34" s="20"/>
      <c r="AC34" s="20"/>
      <c r="AD34" s="20"/>
      <c r="AE34" s="20"/>
      <c r="AF34" s="20"/>
      <c r="AG34" s="20"/>
      <c r="AH34" s="20"/>
      <c r="AI34" s="20"/>
      <c r="AJ34" s="20"/>
      <c r="AK34" s="20"/>
      <c r="AL34" s="20"/>
      <c r="AM34" s="20"/>
    </row>
    <row r="35" spans="1:39" s="74" customFormat="1" ht="20.25" customHeight="1" x14ac:dyDescent="0.15">
      <c r="A35" s="418" t="s">
        <v>381</v>
      </c>
      <c r="B35" s="310">
        <f>SUM(B36:B55)</f>
        <v>5206</v>
      </c>
      <c r="C35" s="632">
        <f>SUM(C36:C55)</f>
        <v>55345</v>
      </c>
      <c r="D35" s="632"/>
      <c r="E35" s="649">
        <f>SUM(E36:H55)</f>
        <v>2500</v>
      </c>
      <c r="F35" s="649"/>
      <c r="G35" s="649"/>
      <c r="H35" s="649"/>
      <c r="I35" s="650">
        <f>SUM(I36:J55)</f>
        <v>7072</v>
      </c>
      <c r="J35" s="650"/>
      <c r="K35" s="651">
        <f>SUM(K36:L55)</f>
        <v>2606</v>
      </c>
      <c r="L35" s="651"/>
      <c r="M35" s="651">
        <f>SUM(M36:M55)</f>
        <v>47985</v>
      </c>
      <c r="N35" s="651"/>
      <c r="O35" s="651">
        <f>SUM(O36:O55)</f>
        <v>2288</v>
      </c>
      <c r="P35" s="651"/>
      <c r="Q35" s="651">
        <f>SUM(Q36:Q55)</f>
        <v>40223</v>
      </c>
      <c r="R35" s="651"/>
      <c r="S35" s="310">
        <f>SUM(S36:S55)</f>
        <v>318</v>
      </c>
      <c r="T35" s="670">
        <f>SUM(T36:T55)</f>
        <v>7762</v>
      </c>
      <c r="U35" s="671"/>
      <c r="V35" s="20"/>
      <c r="W35" s="20"/>
      <c r="X35" s="20"/>
      <c r="Y35" s="20"/>
      <c r="Z35" s="20"/>
      <c r="AA35" s="20"/>
      <c r="AB35" s="20"/>
      <c r="AC35" s="20"/>
      <c r="AD35" s="20"/>
      <c r="AE35" s="20"/>
      <c r="AF35" s="20"/>
      <c r="AG35" s="20"/>
      <c r="AH35" s="20"/>
      <c r="AI35" s="20"/>
      <c r="AJ35" s="20"/>
      <c r="AK35" s="20"/>
      <c r="AL35" s="20"/>
      <c r="AM35" s="20"/>
    </row>
    <row r="36" spans="1:39" s="74" customFormat="1" ht="22.5" customHeight="1" x14ac:dyDescent="0.15">
      <c r="A36" s="264" t="s">
        <v>24</v>
      </c>
      <c r="B36" s="318">
        <v>220</v>
      </c>
      <c r="C36" s="632">
        <v>1365</v>
      </c>
      <c r="D36" s="632"/>
      <c r="E36" s="634">
        <v>120</v>
      </c>
      <c r="F36" s="634"/>
      <c r="G36" s="634"/>
      <c r="H36" s="634"/>
      <c r="I36" s="632">
        <v>295</v>
      </c>
      <c r="J36" s="632"/>
      <c r="K36" s="632">
        <v>88</v>
      </c>
      <c r="L36" s="632"/>
      <c r="M36" s="632">
        <v>1016</v>
      </c>
      <c r="N36" s="632"/>
      <c r="O36" s="632">
        <v>56</v>
      </c>
      <c r="P36" s="632"/>
      <c r="Q36" s="632">
        <v>698</v>
      </c>
      <c r="R36" s="632"/>
      <c r="S36" s="310">
        <v>32</v>
      </c>
      <c r="T36" s="632">
        <v>318</v>
      </c>
      <c r="U36" s="633"/>
      <c r="V36" s="20"/>
      <c r="W36" s="20"/>
      <c r="X36" s="20"/>
      <c r="Y36" s="20"/>
      <c r="Z36" s="20"/>
      <c r="AA36" s="20"/>
      <c r="AB36" s="20"/>
      <c r="AC36" s="20"/>
      <c r="AD36" s="20"/>
      <c r="AE36" s="20"/>
      <c r="AF36" s="20"/>
      <c r="AG36" s="20"/>
      <c r="AH36" s="20"/>
      <c r="AI36" s="20"/>
      <c r="AJ36" s="20"/>
      <c r="AK36" s="20"/>
      <c r="AL36" s="20"/>
      <c r="AM36" s="20"/>
    </row>
    <row r="37" spans="1:39" s="74" customFormat="1" ht="22.5" customHeight="1" x14ac:dyDescent="0.15">
      <c r="A37" s="264" t="s">
        <v>25</v>
      </c>
      <c r="B37" s="318">
        <v>207</v>
      </c>
      <c r="C37" s="632">
        <v>1207</v>
      </c>
      <c r="D37" s="632"/>
      <c r="E37" s="634">
        <v>116</v>
      </c>
      <c r="F37" s="634"/>
      <c r="G37" s="634"/>
      <c r="H37" s="634"/>
      <c r="I37" s="632">
        <v>278</v>
      </c>
      <c r="J37" s="632"/>
      <c r="K37" s="632">
        <v>87</v>
      </c>
      <c r="L37" s="632"/>
      <c r="M37" s="632">
        <v>921</v>
      </c>
      <c r="N37" s="632"/>
      <c r="O37" s="632">
        <v>75</v>
      </c>
      <c r="P37" s="632"/>
      <c r="Q37" s="632">
        <v>784</v>
      </c>
      <c r="R37" s="632"/>
      <c r="S37" s="310">
        <v>12</v>
      </c>
      <c r="T37" s="632">
        <v>137</v>
      </c>
      <c r="U37" s="633"/>
      <c r="V37" s="20"/>
      <c r="W37" s="20"/>
      <c r="X37" s="20"/>
      <c r="Y37" s="20"/>
      <c r="Z37" s="20"/>
      <c r="AA37" s="20"/>
      <c r="AB37" s="20"/>
      <c r="AC37" s="20"/>
      <c r="AD37" s="20"/>
      <c r="AE37" s="20"/>
      <c r="AF37" s="20"/>
      <c r="AG37" s="20"/>
      <c r="AH37" s="20"/>
      <c r="AI37" s="20"/>
      <c r="AJ37" s="20"/>
      <c r="AK37" s="20"/>
      <c r="AL37" s="20"/>
      <c r="AM37" s="20"/>
    </row>
    <row r="38" spans="1:39" s="74" customFormat="1" ht="22.5" customHeight="1" x14ac:dyDescent="0.15">
      <c r="A38" s="264" t="s">
        <v>26</v>
      </c>
      <c r="B38" s="318">
        <v>435</v>
      </c>
      <c r="C38" s="632">
        <v>4682</v>
      </c>
      <c r="D38" s="632"/>
      <c r="E38" s="634">
        <v>194</v>
      </c>
      <c r="F38" s="634"/>
      <c r="G38" s="634"/>
      <c r="H38" s="634"/>
      <c r="I38" s="632">
        <v>668</v>
      </c>
      <c r="J38" s="632"/>
      <c r="K38" s="632">
        <v>236</v>
      </c>
      <c r="L38" s="632"/>
      <c r="M38" s="632">
        <v>4005</v>
      </c>
      <c r="N38" s="632"/>
      <c r="O38" s="632">
        <v>202</v>
      </c>
      <c r="P38" s="632"/>
      <c r="Q38" s="632">
        <v>2245</v>
      </c>
      <c r="R38" s="632"/>
      <c r="S38" s="310">
        <v>34</v>
      </c>
      <c r="T38" s="632">
        <v>1760</v>
      </c>
      <c r="U38" s="633"/>
      <c r="V38" s="20"/>
      <c r="W38" s="20"/>
      <c r="X38" s="20"/>
      <c r="Y38" s="20"/>
      <c r="Z38" s="20"/>
      <c r="AA38" s="20"/>
      <c r="AB38" s="20"/>
      <c r="AC38" s="20"/>
      <c r="AD38" s="20"/>
      <c r="AE38" s="20"/>
      <c r="AF38" s="20"/>
      <c r="AG38" s="20"/>
      <c r="AH38" s="20"/>
      <c r="AI38" s="20"/>
      <c r="AJ38" s="20"/>
      <c r="AK38" s="20"/>
      <c r="AL38" s="20"/>
      <c r="AM38" s="20"/>
    </row>
    <row r="39" spans="1:39" s="74" customFormat="1" ht="22.5" customHeight="1" x14ac:dyDescent="0.15">
      <c r="A39" s="264" t="s">
        <v>27</v>
      </c>
      <c r="B39" s="318">
        <v>557</v>
      </c>
      <c r="C39" s="632">
        <v>8972</v>
      </c>
      <c r="D39" s="632"/>
      <c r="E39" s="634">
        <v>215</v>
      </c>
      <c r="F39" s="634"/>
      <c r="G39" s="634"/>
      <c r="H39" s="634"/>
      <c r="I39" s="632">
        <v>617</v>
      </c>
      <c r="J39" s="632"/>
      <c r="K39" s="632">
        <v>330</v>
      </c>
      <c r="L39" s="632"/>
      <c r="M39" s="632">
        <v>8319</v>
      </c>
      <c r="N39" s="632"/>
      <c r="O39" s="632">
        <v>283</v>
      </c>
      <c r="P39" s="632"/>
      <c r="Q39" s="632">
        <v>7158</v>
      </c>
      <c r="R39" s="632"/>
      <c r="S39" s="310">
        <v>47</v>
      </c>
      <c r="T39" s="632">
        <v>1161</v>
      </c>
      <c r="U39" s="633"/>
      <c r="V39" s="20"/>
      <c r="W39" s="20"/>
      <c r="X39" s="20"/>
      <c r="Y39" s="20"/>
      <c r="Z39" s="20"/>
      <c r="AA39" s="20"/>
      <c r="AB39" s="20"/>
      <c r="AC39" s="20"/>
      <c r="AD39" s="20"/>
      <c r="AE39" s="20"/>
      <c r="AF39" s="20"/>
      <c r="AG39" s="20"/>
      <c r="AH39" s="20"/>
      <c r="AI39" s="20"/>
      <c r="AJ39" s="20"/>
      <c r="AK39" s="20"/>
      <c r="AL39" s="20"/>
      <c r="AM39" s="20"/>
    </row>
    <row r="40" spans="1:39" s="74" customFormat="1" ht="22.5" customHeight="1" x14ac:dyDescent="0.15">
      <c r="A40" s="264" t="s">
        <v>28</v>
      </c>
      <c r="B40" s="318">
        <v>271</v>
      </c>
      <c r="C40" s="632">
        <v>3273</v>
      </c>
      <c r="D40" s="632"/>
      <c r="E40" s="634">
        <v>119</v>
      </c>
      <c r="F40" s="634"/>
      <c r="G40" s="634"/>
      <c r="H40" s="634"/>
      <c r="I40" s="632">
        <v>382</v>
      </c>
      <c r="J40" s="632"/>
      <c r="K40" s="632">
        <v>146</v>
      </c>
      <c r="L40" s="632"/>
      <c r="M40" s="632">
        <v>2872</v>
      </c>
      <c r="N40" s="632"/>
      <c r="O40" s="632">
        <v>129</v>
      </c>
      <c r="P40" s="632"/>
      <c r="Q40" s="632">
        <v>2663</v>
      </c>
      <c r="R40" s="632"/>
      <c r="S40" s="310">
        <v>17</v>
      </c>
      <c r="T40" s="632">
        <v>209</v>
      </c>
      <c r="U40" s="633"/>
      <c r="V40" s="20"/>
      <c r="W40" s="20"/>
      <c r="X40" s="20"/>
      <c r="Y40" s="20"/>
      <c r="Z40" s="20"/>
      <c r="AA40" s="20"/>
      <c r="AB40" s="20"/>
      <c r="AC40" s="20"/>
      <c r="AD40" s="20"/>
      <c r="AE40" s="20"/>
      <c r="AF40" s="20"/>
      <c r="AG40" s="20"/>
      <c r="AH40" s="20"/>
      <c r="AI40" s="20"/>
      <c r="AJ40" s="20"/>
      <c r="AK40" s="20"/>
      <c r="AL40" s="20"/>
      <c r="AM40" s="20"/>
    </row>
    <row r="41" spans="1:39" s="74" customFormat="1" ht="22.5" customHeight="1" x14ac:dyDescent="0.15">
      <c r="A41" s="264" t="s">
        <v>29</v>
      </c>
      <c r="B41" s="318">
        <v>454</v>
      </c>
      <c r="C41" s="632">
        <v>3690</v>
      </c>
      <c r="D41" s="632"/>
      <c r="E41" s="634">
        <v>214</v>
      </c>
      <c r="F41" s="634"/>
      <c r="G41" s="634"/>
      <c r="H41" s="634"/>
      <c r="I41" s="632">
        <v>565</v>
      </c>
      <c r="J41" s="632"/>
      <c r="K41" s="632">
        <v>237</v>
      </c>
      <c r="L41" s="632"/>
      <c r="M41" s="632">
        <v>3119</v>
      </c>
      <c r="N41" s="632"/>
      <c r="O41" s="632">
        <v>216</v>
      </c>
      <c r="P41" s="632"/>
      <c r="Q41" s="632">
        <v>2601</v>
      </c>
      <c r="R41" s="632"/>
      <c r="S41" s="310">
        <v>21</v>
      </c>
      <c r="T41" s="632">
        <v>518</v>
      </c>
      <c r="U41" s="633"/>
      <c r="V41" s="20"/>
      <c r="W41" s="20"/>
      <c r="X41" s="20"/>
      <c r="Y41" s="20"/>
      <c r="Z41" s="20"/>
      <c r="AA41" s="20"/>
      <c r="AB41" s="20"/>
      <c r="AC41" s="20"/>
      <c r="AD41" s="20"/>
      <c r="AE41" s="20"/>
      <c r="AF41" s="20"/>
      <c r="AG41" s="20"/>
      <c r="AH41" s="20"/>
      <c r="AI41" s="20"/>
      <c r="AJ41" s="20"/>
      <c r="AK41" s="20"/>
      <c r="AL41" s="20"/>
      <c r="AM41" s="20"/>
    </row>
    <row r="42" spans="1:39" s="74" customFormat="1" ht="22.5" customHeight="1" x14ac:dyDescent="0.15">
      <c r="A42" s="264" t="s">
        <v>30</v>
      </c>
      <c r="B42" s="318">
        <v>382</v>
      </c>
      <c r="C42" s="632">
        <v>1561</v>
      </c>
      <c r="D42" s="632"/>
      <c r="E42" s="634">
        <v>289</v>
      </c>
      <c r="F42" s="634"/>
      <c r="G42" s="634"/>
      <c r="H42" s="634"/>
      <c r="I42" s="632">
        <v>678</v>
      </c>
      <c r="J42" s="632"/>
      <c r="K42" s="632">
        <v>87</v>
      </c>
      <c r="L42" s="632"/>
      <c r="M42" s="632">
        <v>870</v>
      </c>
      <c r="N42" s="632"/>
      <c r="O42" s="632">
        <v>79</v>
      </c>
      <c r="P42" s="632"/>
      <c r="Q42" s="632">
        <v>788</v>
      </c>
      <c r="R42" s="632"/>
      <c r="S42" s="310">
        <v>8</v>
      </c>
      <c r="T42" s="632">
        <v>82</v>
      </c>
      <c r="U42" s="633"/>
      <c r="V42" s="20"/>
      <c r="W42" s="20"/>
      <c r="X42" s="20"/>
      <c r="Y42" s="20"/>
      <c r="Z42" s="20"/>
      <c r="AA42" s="20"/>
      <c r="AB42" s="20"/>
      <c r="AC42" s="20"/>
      <c r="AD42" s="20"/>
      <c r="AE42" s="20"/>
      <c r="AF42" s="20"/>
      <c r="AG42" s="20"/>
      <c r="AH42" s="20"/>
      <c r="AI42" s="20"/>
      <c r="AJ42" s="20"/>
      <c r="AK42" s="20"/>
      <c r="AL42" s="20"/>
      <c r="AM42" s="20"/>
    </row>
    <row r="43" spans="1:39" s="74" customFormat="1" ht="22.5" customHeight="1" x14ac:dyDescent="0.15">
      <c r="A43" s="264" t="s">
        <v>31</v>
      </c>
      <c r="B43" s="318">
        <v>436</v>
      </c>
      <c r="C43" s="632">
        <v>2788</v>
      </c>
      <c r="D43" s="632"/>
      <c r="E43" s="634">
        <v>254</v>
      </c>
      <c r="F43" s="634"/>
      <c r="G43" s="634"/>
      <c r="H43" s="634"/>
      <c r="I43" s="632">
        <v>688</v>
      </c>
      <c r="J43" s="632"/>
      <c r="K43" s="632">
        <v>174</v>
      </c>
      <c r="L43" s="632"/>
      <c r="M43" s="632">
        <v>2074</v>
      </c>
      <c r="N43" s="632"/>
      <c r="O43" s="632">
        <v>150</v>
      </c>
      <c r="P43" s="632"/>
      <c r="Q43" s="632">
        <v>1663</v>
      </c>
      <c r="R43" s="632"/>
      <c r="S43" s="310">
        <v>24</v>
      </c>
      <c r="T43" s="632">
        <v>411</v>
      </c>
      <c r="U43" s="633"/>
      <c r="V43" s="20"/>
      <c r="W43" s="20"/>
      <c r="X43" s="20"/>
      <c r="Y43" s="20"/>
      <c r="Z43" s="20"/>
      <c r="AA43" s="20"/>
      <c r="AB43" s="20"/>
      <c r="AC43" s="20"/>
      <c r="AD43" s="20"/>
      <c r="AE43" s="20"/>
      <c r="AF43" s="20"/>
      <c r="AG43" s="20"/>
      <c r="AH43" s="20"/>
      <c r="AI43" s="20"/>
      <c r="AJ43" s="20"/>
      <c r="AK43" s="20"/>
      <c r="AL43" s="20"/>
      <c r="AM43" s="20"/>
    </row>
    <row r="44" spans="1:39" s="74" customFormat="1" ht="22.5" customHeight="1" x14ac:dyDescent="0.15">
      <c r="A44" s="264" t="s">
        <v>32</v>
      </c>
      <c r="B44" s="318">
        <v>140</v>
      </c>
      <c r="C44" s="632">
        <v>775</v>
      </c>
      <c r="D44" s="632"/>
      <c r="E44" s="634">
        <v>73</v>
      </c>
      <c r="F44" s="634"/>
      <c r="G44" s="634"/>
      <c r="H44" s="634"/>
      <c r="I44" s="632">
        <v>176</v>
      </c>
      <c r="J44" s="632"/>
      <c r="K44" s="632">
        <v>66</v>
      </c>
      <c r="L44" s="632"/>
      <c r="M44" s="632">
        <v>595</v>
      </c>
      <c r="N44" s="632"/>
      <c r="O44" s="632">
        <v>61</v>
      </c>
      <c r="P44" s="632"/>
      <c r="Q44" s="632">
        <v>532</v>
      </c>
      <c r="R44" s="632"/>
      <c r="S44" s="310">
        <v>5</v>
      </c>
      <c r="T44" s="632">
        <v>63</v>
      </c>
      <c r="U44" s="633"/>
      <c r="V44" s="20"/>
      <c r="W44" s="20"/>
      <c r="X44" s="20"/>
      <c r="Y44" s="20"/>
      <c r="Z44" s="20"/>
      <c r="AA44" s="20"/>
      <c r="AB44" s="20"/>
      <c r="AC44" s="20"/>
      <c r="AD44" s="20"/>
      <c r="AE44" s="20"/>
      <c r="AF44" s="20"/>
      <c r="AG44" s="20"/>
      <c r="AH44" s="20"/>
      <c r="AI44" s="20"/>
      <c r="AJ44" s="20"/>
      <c r="AK44" s="20"/>
      <c r="AL44" s="20"/>
      <c r="AM44" s="20"/>
    </row>
    <row r="45" spans="1:39" s="74" customFormat="1" ht="22.5" customHeight="1" x14ac:dyDescent="0.15">
      <c r="A45" s="264" t="s">
        <v>33</v>
      </c>
      <c r="B45" s="318">
        <v>4</v>
      </c>
      <c r="C45" s="632">
        <v>222</v>
      </c>
      <c r="D45" s="632"/>
      <c r="E45" s="634">
        <v>0</v>
      </c>
      <c r="F45" s="634"/>
      <c r="G45" s="634"/>
      <c r="H45" s="634"/>
      <c r="I45" s="632">
        <v>0</v>
      </c>
      <c r="J45" s="632"/>
      <c r="K45" s="632">
        <v>4</v>
      </c>
      <c r="L45" s="632"/>
      <c r="M45" s="632">
        <v>222</v>
      </c>
      <c r="N45" s="632"/>
      <c r="O45" s="632">
        <v>4</v>
      </c>
      <c r="P45" s="632"/>
      <c r="Q45" s="632">
        <v>222</v>
      </c>
      <c r="R45" s="632"/>
      <c r="S45" s="310">
        <v>0</v>
      </c>
      <c r="T45" s="632">
        <v>0</v>
      </c>
      <c r="U45" s="633"/>
      <c r="V45" s="20"/>
      <c r="W45" s="20"/>
      <c r="X45" s="20"/>
      <c r="Y45" s="20"/>
      <c r="Z45" s="20"/>
      <c r="AA45" s="20"/>
      <c r="AB45" s="20"/>
      <c r="AC45" s="20"/>
      <c r="AD45" s="20"/>
      <c r="AE45" s="20"/>
      <c r="AF45" s="20"/>
      <c r="AG45" s="20"/>
      <c r="AH45" s="20"/>
      <c r="AI45" s="20"/>
      <c r="AJ45" s="20"/>
      <c r="AK45" s="20"/>
      <c r="AL45" s="20"/>
      <c r="AM45" s="20"/>
    </row>
    <row r="46" spans="1:39" s="74" customFormat="1" ht="22.5" customHeight="1" x14ac:dyDescent="0.15">
      <c r="A46" s="264" t="s">
        <v>34</v>
      </c>
      <c r="B46" s="318">
        <v>305</v>
      </c>
      <c r="C46" s="632">
        <v>5798</v>
      </c>
      <c r="D46" s="632"/>
      <c r="E46" s="634">
        <v>108</v>
      </c>
      <c r="F46" s="634"/>
      <c r="G46" s="634"/>
      <c r="H46" s="634"/>
      <c r="I46" s="632">
        <v>315</v>
      </c>
      <c r="J46" s="632"/>
      <c r="K46" s="632">
        <v>188</v>
      </c>
      <c r="L46" s="632"/>
      <c r="M46" s="632">
        <v>5456</v>
      </c>
      <c r="N46" s="632"/>
      <c r="O46" s="632">
        <v>176</v>
      </c>
      <c r="P46" s="632"/>
      <c r="Q46" s="632">
        <v>5206</v>
      </c>
      <c r="R46" s="632"/>
      <c r="S46" s="310">
        <v>12</v>
      </c>
      <c r="T46" s="632">
        <v>250</v>
      </c>
      <c r="U46" s="633"/>
      <c r="V46" s="20"/>
      <c r="W46" s="20"/>
      <c r="X46" s="20"/>
      <c r="Y46" s="20"/>
      <c r="Z46" s="20"/>
      <c r="AA46" s="20"/>
      <c r="AB46" s="20"/>
      <c r="AC46" s="20"/>
      <c r="AD46" s="20"/>
      <c r="AE46" s="20"/>
      <c r="AF46" s="20"/>
      <c r="AG46" s="20"/>
      <c r="AH46" s="20"/>
      <c r="AI46" s="20"/>
      <c r="AJ46" s="20"/>
      <c r="AK46" s="20"/>
      <c r="AL46" s="20"/>
      <c r="AM46" s="20"/>
    </row>
    <row r="47" spans="1:39" s="74" customFormat="1" ht="22.5" customHeight="1" x14ac:dyDescent="0.15">
      <c r="A47" s="264" t="s">
        <v>35</v>
      </c>
      <c r="B47" s="318">
        <v>320</v>
      </c>
      <c r="C47" s="632">
        <v>1985</v>
      </c>
      <c r="D47" s="632"/>
      <c r="E47" s="634">
        <v>192</v>
      </c>
      <c r="F47" s="634"/>
      <c r="G47" s="634"/>
      <c r="H47" s="634"/>
      <c r="I47" s="632">
        <v>475</v>
      </c>
      <c r="J47" s="632"/>
      <c r="K47" s="632">
        <v>121</v>
      </c>
      <c r="L47" s="632"/>
      <c r="M47" s="632">
        <v>1498</v>
      </c>
      <c r="N47" s="632"/>
      <c r="O47" s="632">
        <v>106</v>
      </c>
      <c r="P47" s="632"/>
      <c r="Q47" s="632">
        <v>1276</v>
      </c>
      <c r="R47" s="632"/>
      <c r="S47" s="310">
        <v>15</v>
      </c>
      <c r="T47" s="632">
        <v>222</v>
      </c>
      <c r="U47" s="633"/>
      <c r="V47" s="20"/>
      <c r="W47" s="20"/>
      <c r="X47" s="20"/>
      <c r="Y47" s="20"/>
      <c r="Z47" s="20"/>
      <c r="AA47" s="20"/>
      <c r="AB47" s="20"/>
      <c r="AC47" s="20"/>
      <c r="AD47" s="20"/>
      <c r="AE47" s="20"/>
      <c r="AF47" s="20"/>
      <c r="AG47" s="20"/>
      <c r="AH47" s="20"/>
      <c r="AI47" s="20"/>
      <c r="AJ47" s="20"/>
      <c r="AK47" s="20"/>
      <c r="AL47" s="20"/>
      <c r="AM47" s="20"/>
    </row>
    <row r="48" spans="1:39" s="74" customFormat="1" ht="22.5" customHeight="1" x14ac:dyDescent="0.15">
      <c r="A48" s="264" t="s">
        <v>36</v>
      </c>
      <c r="B48" s="318">
        <v>85</v>
      </c>
      <c r="C48" s="632">
        <v>943</v>
      </c>
      <c r="D48" s="632"/>
      <c r="E48" s="634">
        <v>37</v>
      </c>
      <c r="F48" s="634"/>
      <c r="G48" s="634"/>
      <c r="H48" s="634"/>
      <c r="I48" s="632">
        <v>148</v>
      </c>
      <c r="J48" s="632"/>
      <c r="K48" s="632">
        <v>44</v>
      </c>
      <c r="L48" s="632"/>
      <c r="M48" s="632">
        <v>788</v>
      </c>
      <c r="N48" s="632"/>
      <c r="O48" s="632">
        <v>36</v>
      </c>
      <c r="P48" s="632"/>
      <c r="Q48" s="632">
        <v>618</v>
      </c>
      <c r="R48" s="632"/>
      <c r="S48" s="310">
        <v>8</v>
      </c>
      <c r="T48" s="632">
        <v>170</v>
      </c>
      <c r="U48" s="633"/>
      <c r="V48" s="20"/>
      <c r="W48" s="20"/>
      <c r="X48" s="20"/>
      <c r="Y48" s="20"/>
      <c r="Z48" s="20"/>
      <c r="AA48" s="20"/>
      <c r="AB48" s="20"/>
      <c r="AC48" s="20"/>
      <c r="AD48" s="20"/>
      <c r="AE48" s="20"/>
      <c r="AF48" s="20"/>
      <c r="AG48" s="20"/>
      <c r="AH48" s="20"/>
      <c r="AI48" s="20"/>
      <c r="AJ48" s="20"/>
      <c r="AK48" s="20"/>
      <c r="AL48" s="20"/>
      <c r="AM48" s="20"/>
    </row>
    <row r="49" spans="1:39" s="74" customFormat="1" ht="22.5" customHeight="1" x14ac:dyDescent="0.15">
      <c r="A49" s="264" t="s">
        <v>37</v>
      </c>
      <c r="B49" s="318">
        <v>231</v>
      </c>
      <c r="C49" s="632">
        <v>2683</v>
      </c>
      <c r="D49" s="632"/>
      <c r="E49" s="634">
        <v>105</v>
      </c>
      <c r="F49" s="634"/>
      <c r="G49" s="634"/>
      <c r="H49" s="634"/>
      <c r="I49" s="632">
        <v>465</v>
      </c>
      <c r="J49" s="632"/>
      <c r="K49" s="632">
        <v>124</v>
      </c>
      <c r="L49" s="632"/>
      <c r="M49" s="632">
        <v>2216</v>
      </c>
      <c r="N49" s="632"/>
      <c r="O49" s="632">
        <v>108</v>
      </c>
      <c r="P49" s="632"/>
      <c r="Q49" s="632">
        <v>1469</v>
      </c>
      <c r="R49" s="632"/>
      <c r="S49" s="310">
        <v>16</v>
      </c>
      <c r="T49" s="632">
        <v>747</v>
      </c>
      <c r="U49" s="633"/>
      <c r="V49" s="20"/>
      <c r="W49" s="20"/>
      <c r="X49" s="20"/>
      <c r="Y49" s="20"/>
      <c r="Z49" s="20"/>
      <c r="AA49" s="20"/>
      <c r="AB49" s="20"/>
      <c r="AC49" s="20"/>
      <c r="AD49" s="20"/>
      <c r="AE49" s="20"/>
      <c r="AF49" s="20"/>
      <c r="AG49" s="20"/>
      <c r="AH49" s="20"/>
      <c r="AI49" s="20"/>
      <c r="AJ49" s="20"/>
      <c r="AK49" s="20"/>
      <c r="AL49" s="20"/>
      <c r="AM49" s="20"/>
    </row>
    <row r="50" spans="1:39" s="74" customFormat="1" ht="22.5" customHeight="1" x14ac:dyDescent="0.15">
      <c r="A50" s="264" t="s">
        <v>38</v>
      </c>
      <c r="B50" s="318">
        <v>265</v>
      </c>
      <c r="C50" s="632">
        <v>2465</v>
      </c>
      <c r="D50" s="632"/>
      <c r="E50" s="634">
        <v>143</v>
      </c>
      <c r="F50" s="634"/>
      <c r="G50" s="634"/>
      <c r="H50" s="634"/>
      <c r="I50" s="632">
        <v>403</v>
      </c>
      <c r="J50" s="632"/>
      <c r="K50" s="632">
        <v>118</v>
      </c>
      <c r="L50" s="632"/>
      <c r="M50" s="632">
        <v>2058</v>
      </c>
      <c r="N50" s="632"/>
      <c r="O50" s="632">
        <v>101</v>
      </c>
      <c r="P50" s="632"/>
      <c r="Q50" s="632">
        <v>1636</v>
      </c>
      <c r="R50" s="632"/>
      <c r="S50" s="310">
        <v>17</v>
      </c>
      <c r="T50" s="632">
        <v>422</v>
      </c>
      <c r="U50" s="633"/>
      <c r="V50" s="20"/>
      <c r="W50" s="20"/>
      <c r="X50" s="20"/>
      <c r="Y50" s="20"/>
      <c r="Z50" s="20"/>
      <c r="AA50" s="20"/>
      <c r="AB50" s="20"/>
      <c r="AC50" s="20"/>
      <c r="AD50" s="20"/>
      <c r="AE50" s="20"/>
      <c r="AF50" s="20"/>
      <c r="AG50" s="20"/>
      <c r="AH50" s="20"/>
      <c r="AI50" s="20"/>
      <c r="AJ50" s="20"/>
      <c r="AK50" s="20"/>
      <c r="AL50" s="20"/>
      <c r="AM50" s="20"/>
    </row>
    <row r="51" spans="1:39" s="74" customFormat="1" ht="22.5" customHeight="1" x14ac:dyDescent="0.15">
      <c r="A51" s="264" t="s">
        <v>39</v>
      </c>
      <c r="B51" s="318">
        <v>330</v>
      </c>
      <c r="C51" s="632">
        <v>3269</v>
      </c>
      <c r="D51" s="632"/>
      <c r="E51" s="634">
        <v>154</v>
      </c>
      <c r="F51" s="634"/>
      <c r="G51" s="634"/>
      <c r="H51" s="634"/>
      <c r="I51" s="632">
        <v>404</v>
      </c>
      <c r="J51" s="632"/>
      <c r="K51" s="632">
        <v>171</v>
      </c>
      <c r="L51" s="632"/>
      <c r="M51" s="632">
        <v>2844</v>
      </c>
      <c r="N51" s="632"/>
      <c r="O51" s="632">
        <v>158</v>
      </c>
      <c r="P51" s="632"/>
      <c r="Q51" s="632">
        <v>2251</v>
      </c>
      <c r="R51" s="632"/>
      <c r="S51" s="310">
        <v>13</v>
      </c>
      <c r="T51" s="632">
        <v>593</v>
      </c>
      <c r="U51" s="633"/>
      <c r="V51" s="20"/>
      <c r="W51" s="20"/>
      <c r="X51" s="20"/>
      <c r="Y51" s="20"/>
      <c r="Z51" s="20"/>
      <c r="AA51" s="20"/>
      <c r="AB51" s="20"/>
      <c r="AC51" s="20"/>
      <c r="AD51" s="20"/>
      <c r="AE51" s="20"/>
      <c r="AF51" s="20"/>
      <c r="AG51" s="20"/>
      <c r="AH51" s="20"/>
      <c r="AI51" s="20"/>
      <c r="AJ51" s="20"/>
      <c r="AK51" s="20"/>
      <c r="AL51" s="20"/>
      <c r="AM51" s="20"/>
    </row>
    <row r="52" spans="1:39" s="74" customFormat="1" ht="22.5" customHeight="1" x14ac:dyDescent="0.15">
      <c r="A52" s="264" t="s">
        <v>40</v>
      </c>
      <c r="B52" s="318">
        <v>173</v>
      </c>
      <c r="C52" s="632">
        <v>1700</v>
      </c>
      <c r="D52" s="632"/>
      <c r="E52" s="634">
        <v>63</v>
      </c>
      <c r="F52" s="634"/>
      <c r="G52" s="634"/>
      <c r="H52" s="634"/>
      <c r="I52" s="632">
        <v>206</v>
      </c>
      <c r="J52" s="632"/>
      <c r="K52" s="632">
        <v>104</v>
      </c>
      <c r="L52" s="632"/>
      <c r="M52" s="632">
        <v>1478</v>
      </c>
      <c r="N52" s="632"/>
      <c r="O52" s="632">
        <v>90</v>
      </c>
      <c r="P52" s="632"/>
      <c r="Q52" s="632">
        <v>1248</v>
      </c>
      <c r="R52" s="632"/>
      <c r="S52" s="310">
        <v>14</v>
      </c>
      <c r="T52" s="632">
        <v>230</v>
      </c>
      <c r="U52" s="633"/>
      <c r="V52" s="20"/>
      <c r="W52" s="20"/>
      <c r="X52" s="20"/>
      <c r="Y52" s="20"/>
      <c r="Z52" s="20"/>
      <c r="AA52" s="20"/>
      <c r="AB52" s="20"/>
      <c r="AC52" s="20"/>
      <c r="AD52" s="20"/>
      <c r="AE52" s="20"/>
      <c r="AF52" s="20"/>
      <c r="AG52" s="20"/>
      <c r="AH52" s="20"/>
      <c r="AI52" s="20"/>
      <c r="AJ52" s="20"/>
      <c r="AK52" s="20"/>
      <c r="AL52" s="20"/>
      <c r="AM52" s="20"/>
    </row>
    <row r="53" spans="1:39" s="74" customFormat="1" ht="22.5" customHeight="1" x14ac:dyDescent="0.15">
      <c r="A53" s="264" t="s">
        <v>41</v>
      </c>
      <c r="B53" s="318">
        <v>193</v>
      </c>
      <c r="C53" s="632">
        <v>1657</v>
      </c>
      <c r="D53" s="632"/>
      <c r="E53" s="634">
        <v>98</v>
      </c>
      <c r="F53" s="634"/>
      <c r="G53" s="634"/>
      <c r="H53" s="634"/>
      <c r="I53" s="632">
        <v>271</v>
      </c>
      <c r="J53" s="632"/>
      <c r="K53" s="632">
        <v>92</v>
      </c>
      <c r="L53" s="632"/>
      <c r="M53" s="632">
        <v>1381</v>
      </c>
      <c r="N53" s="632"/>
      <c r="O53" s="632">
        <v>81</v>
      </c>
      <c r="P53" s="632"/>
      <c r="Q53" s="632">
        <v>1074</v>
      </c>
      <c r="R53" s="632"/>
      <c r="S53" s="310">
        <v>11</v>
      </c>
      <c r="T53" s="632">
        <v>307</v>
      </c>
      <c r="U53" s="633"/>
      <c r="V53" s="20"/>
      <c r="W53" s="20"/>
      <c r="X53" s="20"/>
      <c r="Y53" s="20"/>
      <c r="Z53" s="20"/>
      <c r="AA53" s="20"/>
      <c r="AB53" s="20"/>
      <c r="AC53" s="20"/>
      <c r="AD53" s="20"/>
      <c r="AE53" s="20"/>
      <c r="AF53" s="20"/>
      <c r="AG53" s="20"/>
      <c r="AH53" s="20"/>
      <c r="AI53" s="20"/>
      <c r="AJ53" s="20"/>
      <c r="AK53" s="20"/>
      <c r="AL53" s="20"/>
      <c r="AM53" s="20"/>
    </row>
    <row r="54" spans="1:39" s="74" customFormat="1" ht="22.5" customHeight="1" x14ac:dyDescent="0.15">
      <c r="A54" s="264" t="s">
        <v>42</v>
      </c>
      <c r="B54" s="318">
        <v>104</v>
      </c>
      <c r="C54" s="632">
        <v>4783</v>
      </c>
      <c r="D54" s="632"/>
      <c r="E54" s="634">
        <v>1</v>
      </c>
      <c r="F54" s="634"/>
      <c r="G54" s="634"/>
      <c r="H54" s="634"/>
      <c r="I54" s="632">
        <v>23</v>
      </c>
      <c r="J54" s="632"/>
      <c r="K54" s="632">
        <v>103</v>
      </c>
      <c r="L54" s="632"/>
      <c r="M54" s="632">
        <v>4760</v>
      </c>
      <c r="N54" s="632"/>
      <c r="O54" s="632">
        <v>101</v>
      </c>
      <c r="P54" s="632"/>
      <c r="Q54" s="632">
        <v>4734</v>
      </c>
      <c r="R54" s="632"/>
      <c r="S54" s="310">
        <v>2</v>
      </c>
      <c r="T54" s="632">
        <v>26</v>
      </c>
      <c r="U54" s="633"/>
      <c r="V54" s="20"/>
      <c r="W54" s="20"/>
      <c r="X54" s="20"/>
      <c r="Y54" s="20"/>
      <c r="Z54" s="20"/>
      <c r="AA54" s="20"/>
      <c r="AB54" s="20"/>
      <c r="AC54" s="20"/>
      <c r="AD54" s="20"/>
      <c r="AE54" s="20"/>
      <c r="AF54" s="20"/>
      <c r="AG54" s="20"/>
      <c r="AH54" s="20"/>
      <c r="AI54" s="20"/>
      <c r="AJ54" s="20"/>
      <c r="AK54" s="20"/>
      <c r="AL54" s="20"/>
      <c r="AM54" s="20"/>
    </row>
    <row r="55" spans="1:39" s="74" customFormat="1" ht="22.5" customHeight="1" thickBot="1" x14ac:dyDescent="0.2">
      <c r="A55" s="265" t="s">
        <v>43</v>
      </c>
      <c r="B55" s="319">
        <v>94</v>
      </c>
      <c r="C55" s="632">
        <v>1527</v>
      </c>
      <c r="D55" s="632"/>
      <c r="E55" s="634">
        <v>5</v>
      </c>
      <c r="F55" s="634"/>
      <c r="G55" s="634"/>
      <c r="H55" s="634"/>
      <c r="I55" s="647">
        <v>15</v>
      </c>
      <c r="J55" s="647"/>
      <c r="K55" s="647">
        <v>86</v>
      </c>
      <c r="L55" s="647"/>
      <c r="M55" s="647">
        <v>1493</v>
      </c>
      <c r="N55" s="647"/>
      <c r="O55" s="647">
        <v>76</v>
      </c>
      <c r="P55" s="647"/>
      <c r="Q55" s="647">
        <v>1357</v>
      </c>
      <c r="R55" s="647"/>
      <c r="S55" s="319">
        <v>10</v>
      </c>
      <c r="T55" s="647">
        <v>136</v>
      </c>
      <c r="U55" s="648"/>
      <c r="V55" s="20"/>
      <c r="W55" s="20"/>
      <c r="X55" s="20"/>
      <c r="Y55" s="20"/>
      <c r="Z55" s="20"/>
      <c r="AA55" s="20"/>
      <c r="AB55" s="20"/>
      <c r="AC55" s="20"/>
      <c r="AD55" s="20"/>
      <c r="AE55" s="20"/>
      <c r="AF55" s="20"/>
      <c r="AG55" s="20"/>
      <c r="AH55" s="20"/>
      <c r="AI55" s="20"/>
      <c r="AJ55" s="20"/>
      <c r="AK55" s="20"/>
      <c r="AL55" s="20"/>
      <c r="AM55" s="20"/>
    </row>
    <row r="56" spans="1:39" ht="13.5" customHeight="1" x14ac:dyDescent="0.15">
      <c r="A56" s="645" t="s">
        <v>336</v>
      </c>
      <c r="B56" s="645"/>
      <c r="C56" s="645"/>
      <c r="D56" s="645"/>
      <c r="E56" s="645"/>
      <c r="F56" s="645"/>
      <c r="G56" s="645"/>
      <c r="H56" s="645"/>
      <c r="I56" s="646"/>
      <c r="J56" s="646"/>
      <c r="K56" s="646"/>
      <c r="L56" s="646"/>
      <c r="M56" s="646"/>
      <c r="N56" s="73"/>
      <c r="O56" s="73"/>
      <c r="P56" s="320" t="s">
        <v>576</v>
      </c>
      <c r="R56" s="73"/>
      <c r="S56" s="73"/>
      <c r="T56" s="73"/>
      <c r="U56" s="73"/>
      <c r="V56" s="73"/>
      <c r="W56" s="73"/>
      <c r="X56" s="59"/>
      <c r="Y56" s="59"/>
      <c r="Z56" s="59"/>
      <c r="AA56" s="59"/>
      <c r="AB56" s="59"/>
      <c r="AC56" s="59"/>
      <c r="AD56" s="59"/>
      <c r="AE56" s="59"/>
      <c r="AF56" s="59"/>
      <c r="AG56" s="59"/>
      <c r="AH56" s="59"/>
      <c r="AI56" s="59"/>
      <c r="AJ56" s="59"/>
      <c r="AK56" s="59"/>
      <c r="AL56" s="6"/>
      <c r="AM56" s="6"/>
    </row>
  </sheetData>
  <sheetProtection sheet="1" selectLockedCells="1" selectUnlockedCells="1"/>
  <mergeCells count="207">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32:N33"/>
    <mergeCell ref="O33:R33"/>
    <mergeCell ref="AD4:AE5"/>
    <mergeCell ref="AF4:AG5"/>
    <mergeCell ref="V4:W5"/>
    <mergeCell ref="X4:Y5"/>
    <mergeCell ref="Z4:AA5"/>
    <mergeCell ref="AB4:AC5"/>
    <mergeCell ref="N4:O5"/>
    <mergeCell ref="P4:Q5"/>
    <mergeCell ref="R4:S5"/>
    <mergeCell ref="T4:U5"/>
    <mergeCell ref="C34:D34"/>
    <mergeCell ref="E34:H34"/>
    <mergeCell ref="I34:J34"/>
    <mergeCell ref="K34:L34"/>
    <mergeCell ref="O38:P38"/>
    <mergeCell ref="M34:N34"/>
    <mergeCell ref="O34:P34"/>
    <mergeCell ref="O35:P35"/>
    <mergeCell ref="M37:N37"/>
    <mergeCell ref="O37:P37"/>
    <mergeCell ref="M35:N35"/>
    <mergeCell ref="M36:N36"/>
    <mergeCell ref="O36:P36"/>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49:D49"/>
    <mergeCell ref="E49:H49"/>
    <mergeCell ref="C47:D47"/>
    <mergeCell ref="E47:H47"/>
    <mergeCell ref="I47:J47"/>
    <mergeCell ref="I49:J49"/>
    <mergeCell ref="C48:D48"/>
    <mergeCell ref="C46:D46"/>
    <mergeCell ref="E48:H48"/>
    <mergeCell ref="I48:J48"/>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O50:P50"/>
    <mergeCell ref="Q50:R50"/>
    <mergeCell ref="C51:D51"/>
    <mergeCell ref="E51:H51"/>
    <mergeCell ref="I51:J51"/>
    <mergeCell ref="C50:D50"/>
    <mergeCell ref="E50:H50"/>
    <mergeCell ref="I50:J50"/>
    <mergeCell ref="K51:L51"/>
    <mergeCell ref="M51:N51"/>
    <mergeCell ref="M50:N50"/>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s>
  <phoneticPr fontId="13"/>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R54"/>
  <sheetViews>
    <sheetView view="pageBreakPreview" zoomScaleNormal="100" zoomScaleSheetLayoutView="100" workbookViewId="0">
      <selection activeCell="F30" sqref="F30"/>
    </sheetView>
  </sheetViews>
  <sheetFormatPr defaultRowHeight="18.95" customHeight="1" x14ac:dyDescent="0.15"/>
  <cols>
    <col min="1" max="1" width="3.5703125" style="7" customWidth="1"/>
    <col min="2" max="2" width="22.85546875" style="7" customWidth="1"/>
    <col min="3" max="8" width="11.140625" style="7" customWidth="1"/>
    <col min="9" max="9" width="10.7109375" style="7" customWidth="1"/>
    <col min="10" max="10" width="10" style="7" customWidth="1"/>
    <col min="11" max="11" width="10.42578125" style="7" hidden="1" customWidth="1"/>
    <col min="12" max="12" width="10.140625" style="7" hidden="1" customWidth="1"/>
    <col min="13" max="13" width="9.28515625" style="7" hidden="1" customWidth="1"/>
    <col min="14" max="14" width="9.85546875" style="7" hidden="1" customWidth="1"/>
    <col min="15" max="15" width="9.28515625" style="7" hidden="1" customWidth="1"/>
    <col min="16" max="16" width="10.28515625" style="7" hidden="1" customWidth="1"/>
    <col min="17" max="18" width="13.5703125" style="7" hidden="1" customWidth="1"/>
    <col min="19" max="19" width="9.140625" style="7" customWidth="1"/>
    <col min="20" max="16384" width="9.140625" style="7"/>
  </cols>
  <sheetData>
    <row r="1" spans="1:18" ht="5.0999999999999996" customHeight="1" x14ac:dyDescent="0.15"/>
    <row r="2" spans="1:18" ht="15" customHeight="1" thickBot="1" x14ac:dyDescent="0.2">
      <c r="A2" s="7" t="s">
        <v>500</v>
      </c>
      <c r="M2" s="497"/>
      <c r="N2" s="497"/>
      <c r="O2" s="127"/>
      <c r="P2" s="496"/>
      <c r="Q2" s="203"/>
      <c r="R2" s="96" t="s">
        <v>44</v>
      </c>
    </row>
    <row r="3" spans="1:18" ht="21" customHeight="1" x14ac:dyDescent="0.15">
      <c r="A3" s="606" t="s">
        <v>45</v>
      </c>
      <c r="B3" s="607"/>
      <c r="C3" s="740" t="s">
        <v>538</v>
      </c>
      <c r="D3" s="733"/>
      <c r="E3" s="713" t="s">
        <v>539</v>
      </c>
      <c r="F3" s="714"/>
      <c r="G3" s="701" t="s">
        <v>274</v>
      </c>
      <c r="H3" s="702"/>
      <c r="I3" s="699" t="s">
        <v>430</v>
      </c>
      <c r="J3" s="700"/>
      <c r="K3" s="701" t="s">
        <v>274</v>
      </c>
      <c r="L3" s="702"/>
      <c r="M3" s="705" t="s">
        <v>537</v>
      </c>
      <c r="N3" s="706"/>
      <c r="O3" s="697" t="s">
        <v>497</v>
      </c>
      <c r="P3" s="698"/>
      <c r="Q3" s="697" t="s">
        <v>577</v>
      </c>
      <c r="R3" s="698"/>
    </row>
    <row r="4" spans="1:18" ht="15" customHeight="1" x14ac:dyDescent="0.15">
      <c r="A4" s="608"/>
      <c r="B4" s="609"/>
      <c r="C4" s="279" t="s">
        <v>46</v>
      </c>
      <c r="D4" s="278" t="s">
        <v>13</v>
      </c>
      <c r="E4" s="105" t="s">
        <v>46</v>
      </c>
      <c r="F4" s="280" t="s">
        <v>13</v>
      </c>
      <c r="G4" s="703"/>
      <c r="H4" s="704"/>
      <c r="I4" s="282" t="s">
        <v>46</v>
      </c>
      <c r="J4" s="283" t="s">
        <v>13</v>
      </c>
      <c r="K4" s="703"/>
      <c r="L4" s="704"/>
      <c r="M4" s="102" t="s">
        <v>46</v>
      </c>
      <c r="N4" s="498" t="s">
        <v>13</v>
      </c>
      <c r="O4" s="104" t="s">
        <v>498</v>
      </c>
      <c r="P4" s="217" t="s">
        <v>499</v>
      </c>
      <c r="Q4" s="104" t="s">
        <v>578</v>
      </c>
      <c r="R4" s="217" t="s">
        <v>579</v>
      </c>
    </row>
    <row r="5" spans="1:18" s="15" customFormat="1" ht="16.5" customHeight="1" x14ac:dyDescent="0.15">
      <c r="A5" s="723" t="s">
        <v>431</v>
      </c>
      <c r="B5" s="725"/>
      <c r="C5" s="377">
        <f t="shared" ref="C5:F5" si="0">C6+C7+C11</f>
        <v>5704</v>
      </c>
      <c r="D5" s="377">
        <f t="shared" si="0"/>
        <v>51850</v>
      </c>
      <c r="E5" s="377">
        <f t="shared" si="0"/>
        <v>5486</v>
      </c>
      <c r="F5" s="419">
        <f t="shared" si="0"/>
        <v>52615</v>
      </c>
      <c r="G5" s="707" t="s">
        <v>273</v>
      </c>
      <c r="H5" s="708"/>
      <c r="I5" s="420">
        <f>I6+I7+I11</f>
        <v>5324</v>
      </c>
      <c r="J5" s="421">
        <v>56570</v>
      </c>
      <c r="K5" s="707" t="s">
        <v>273</v>
      </c>
      <c r="L5" s="708"/>
      <c r="M5" s="254">
        <f>M6+M7+M11</f>
        <v>4840</v>
      </c>
      <c r="N5" s="254">
        <f>N6+N7+N11</f>
        <v>53339</v>
      </c>
      <c r="O5" s="422">
        <f>O6+O7+O11</f>
        <v>5254</v>
      </c>
      <c r="P5" s="423">
        <f>P6+P7+P11</f>
        <v>55002</v>
      </c>
      <c r="Q5" s="503">
        <f t="shared" ref="Q5:R5" si="1">Q6+Q7+Q11</f>
        <v>5206</v>
      </c>
      <c r="R5" s="423">
        <f t="shared" si="1"/>
        <v>55345</v>
      </c>
    </row>
    <row r="6" spans="1:18" s="15" customFormat="1" ht="21" customHeight="1" x14ac:dyDescent="0.15">
      <c r="A6" s="721" t="s">
        <v>432</v>
      </c>
      <c r="B6" s="722"/>
      <c r="C6" s="212">
        <v>3</v>
      </c>
      <c r="D6" s="212">
        <v>14</v>
      </c>
      <c r="E6" s="212">
        <v>3</v>
      </c>
      <c r="F6" s="213">
        <v>20</v>
      </c>
      <c r="G6" s="707" t="s">
        <v>275</v>
      </c>
      <c r="H6" s="708"/>
      <c r="I6" s="211">
        <v>2</v>
      </c>
      <c r="J6" s="213">
        <v>13</v>
      </c>
      <c r="K6" s="707" t="s">
        <v>275</v>
      </c>
      <c r="L6" s="708"/>
      <c r="M6" s="214">
        <v>3</v>
      </c>
      <c r="N6" s="214">
        <v>31</v>
      </c>
      <c r="O6" s="215">
        <v>0</v>
      </c>
      <c r="P6" s="216">
        <v>0</v>
      </c>
      <c r="Q6" s="504">
        <v>1</v>
      </c>
      <c r="R6" s="216">
        <v>1</v>
      </c>
    </row>
    <row r="7" spans="1:18" s="15" customFormat="1" ht="18.75" customHeight="1" x14ac:dyDescent="0.15">
      <c r="A7" s="726" t="s">
        <v>433</v>
      </c>
      <c r="B7" s="424" t="s">
        <v>48</v>
      </c>
      <c r="C7" s="375">
        <f t="shared" ref="C7:F7" si="2">SUM(C8:C10)</f>
        <v>644</v>
      </c>
      <c r="D7" s="375">
        <f t="shared" si="2"/>
        <v>7908</v>
      </c>
      <c r="E7" s="375">
        <f t="shared" si="2"/>
        <v>581</v>
      </c>
      <c r="F7" s="425">
        <f t="shared" si="2"/>
        <v>7321</v>
      </c>
      <c r="G7" s="691" t="s">
        <v>273</v>
      </c>
      <c r="H7" s="692"/>
      <c r="I7" s="420">
        <f>SUM(I8:I10)</f>
        <v>552</v>
      </c>
      <c r="J7" s="426">
        <f>SUM(J8:J10)</f>
        <v>7419</v>
      </c>
      <c r="K7" s="691" t="s">
        <v>273</v>
      </c>
      <c r="L7" s="692"/>
      <c r="M7" s="427">
        <f>SUM(M8:M10)</f>
        <v>517</v>
      </c>
      <c r="N7" s="427">
        <f>SUM(N8:N10)</f>
        <v>7486</v>
      </c>
      <c r="O7" s="204">
        <f>SUM(O8:O10)</f>
        <v>556</v>
      </c>
      <c r="P7" s="205">
        <f>SUM(P8:P10)</f>
        <v>7492</v>
      </c>
      <c r="Q7" s="330">
        <f t="shared" ref="Q7:R7" si="3">SUM(Q8:Q10)</f>
        <v>573</v>
      </c>
      <c r="R7" s="205">
        <f t="shared" si="3"/>
        <v>7044</v>
      </c>
    </row>
    <row r="8" spans="1:18" s="15" customFormat="1" ht="21.75" customHeight="1" x14ac:dyDescent="0.15">
      <c r="A8" s="727"/>
      <c r="B8" s="286" t="s">
        <v>49</v>
      </c>
      <c r="C8" s="275">
        <v>3</v>
      </c>
      <c r="D8" s="275">
        <v>21</v>
      </c>
      <c r="E8" s="275">
        <v>3</v>
      </c>
      <c r="F8" s="139">
        <v>22</v>
      </c>
      <c r="G8" s="695" t="s">
        <v>276</v>
      </c>
      <c r="H8" s="696"/>
      <c r="I8" s="141">
        <v>7</v>
      </c>
      <c r="J8" s="284">
        <v>43</v>
      </c>
      <c r="K8" s="695" t="s">
        <v>276</v>
      </c>
      <c r="L8" s="696"/>
      <c r="M8" s="502">
        <v>3</v>
      </c>
      <c r="N8" s="502">
        <v>18</v>
      </c>
      <c r="O8" s="204">
        <v>1</v>
      </c>
      <c r="P8" s="206">
        <v>0</v>
      </c>
      <c r="Q8" s="330">
        <v>2</v>
      </c>
      <c r="R8" s="206">
        <v>2</v>
      </c>
    </row>
    <row r="9" spans="1:18" s="15" customFormat="1" ht="21.75" customHeight="1" x14ac:dyDescent="0.15">
      <c r="A9" s="727"/>
      <c r="B9" s="286" t="s">
        <v>50</v>
      </c>
      <c r="C9" s="275">
        <v>441</v>
      </c>
      <c r="D9" s="275">
        <v>4998</v>
      </c>
      <c r="E9" s="275">
        <v>425</v>
      </c>
      <c r="F9" s="139">
        <v>4590</v>
      </c>
      <c r="G9" s="695" t="s">
        <v>277</v>
      </c>
      <c r="H9" s="696"/>
      <c r="I9" s="141">
        <v>392</v>
      </c>
      <c r="J9" s="284">
        <v>4466</v>
      </c>
      <c r="K9" s="695" t="s">
        <v>277</v>
      </c>
      <c r="L9" s="696"/>
      <c r="M9" s="502">
        <v>353</v>
      </c>
      <c r="N9" s="502">
        <v>4139</v>
      </c>
      <c r="O9" s="204">
        <v>391</v>
      </c>
      <c r="P9" s="205">
        <v>4354</v>
      </c>
      <c r="Q9" s="330">
        <v>415</v>
      </c>
      <c r="R9" s="205">
        <v>4202</v>
      </c>
    </row>
    <row r="10" spans="1:18" s="15" customFormat="1" ht="17.25" customHeight="1" x14ac:dyDescent="0.15">
      <c r="A10" s="728"/>
      <c r="B10" s="287" t="s">
        <v>51</v>
      </c>
      <c r="C10" s="276">
        <v>200</v>
      </c>
      <c r="D10" s="276">
        <v>2889</v>
      </c>
      <c r="E10" s="276">
        <v>153</v>
      </c>
      <c r="F10" s="143">
        <v>2709</v>
      </c>
      <c r="G10" s="709" t="s">
        <v>278</v>
      </c>
      <c r="H10" s="710"/>
      <c r="I10" s="144">
        <v>153</v>
      </c>
      <c r="J10" s="285">
        <v>2910</v>
      </c>
      <c r="K10" s="709" t="s">
        <v>278</v>
      </c>
      <c r="L10" s="710"/>
      <c r="M10" s="146">
        <v>161</v>
      </c>
      <c r="N10" s="146">
        <v>3329</v>
      </c>
      <c r="O10" s="207">
        <v>164</v>
      </c>
      <c r="P10" s="208">
        <v>3138</v>
      </c>
      <c r="Q10" s="331">
        <v>156</v>
      </c>
      <c r="R10" s="208">
        <v>2840</v>
      </c>
    </row>
    <row r="11" spans="1:18" s="15" customFormat="1" ht="17.25" customHeight="1" x14ac:dyDescent="0.15">
      <c r="A11" s="731" t="s">
        <v>434</v>
      </c>
      <c r="B11" s="428" t="s">
        <v>48</v>
      </c>
      <c r="C11" s="376">
        <f t="shared" ref="C11:F11" si="4">SUM(C12:C24)</f>
        <v>5057</v>
      </c>
      <c r="D11" s="376">
        <f t="shared" si="4"/>
        <v>43928</v>
      </c>
      <c r="E11" s="376">
        <f t="shared" si="4"/>
        <v>4902</v>
      </c>
      <c r="F11" s="139">
        <f t="shared" si="4"/>
        <v>45274</v>
      </c>
      <c r="G11" s="691" t="s">
        <v>273</v>
      </c>
      <c r="H11" s="692"/>
      <c r="I11" s="141">
        <f>SUM(I12:I24)</f>
        <v>4770</v>
      </c>
      <c r="J11" s="426">
        <f>SUM(J12:J24)</f>
        <v>49138</v>
      </c>
      <c r="K11" s="691" t="s">
        <v>273</v>
      </c>
      <c r="L11" s="692"/>
      <c r="M11" s="502">
        <f>SUM(M12:M24)</f>
        <v>4320</v>
      </c>
      <c r="N11" s="502">
        <f>SUM(N12:N24)</f>
        <v>45822</v>
      </c>
      <c r="O11" s="204">
        <f>SUM(O12:O24)</f>
        <v>4698</v>
      </c>
      <c r="P11" s="205">
        <f>SUM(P12:P24)</f>
        <v>47510</v>
      </c>
      <c r="Q11" s="330">
        <f t="shared" ref="Q11:R11" si="5">SUM(Q12:Q24)</f>
        <v>4632</v>
      </c>
      <c r="R11" s="205">
        <f t="shared" si="5"/>
        <v>48300</v>
      </c>
    </row>
    <row r="12" spans="1:18" s="15" customFormat="1" ht="21.75" customHeight="1" x14ac:dyDescent="0.15">
      <c r="A12" s="732"/>
      <c r="B12" s="98" t="s">
        <v>52</v>
      </c>
      <c r="C12" s="275">
        <v>6</v>
      </c>
      <c r="D12" s="275">
        <v>978</v>
      </c>
      <c r="E12" s="275">
        <v>5</v>
      </c>
      <c r="F12" s="139">
        <v>1174</v>
      </c>
      <c r="G12" s="693" t="s">
        <v>279</v>
      </c>
      <c r="H12" s="694"/>
      <c r="I12" s="141">
        <v>4</v>
      </c>
      <c r="J12" s="284">
        <v>1146</v>
      </c>
      <c r="K12" s="719" t="s">
        <v>279</v>
      </c>
      <c r="L12" s="720"/>
      <c r="M12" s="502">
        <v>4</v>
      </c>
      <c r="N12" s="502">
        <v>1076</v>
      </c>
      <c r="O12" s="204">
        <v>5</v>
      </c>
      <c r="P12" s="205">
        <v>1084</v>
      </c>
      <c r="Q12" s="330">
        <v>4</v>
      </c>
      <c r="R12" s="205">
        <v>1072</v>
      </c>
    </row>
    <row r="13" spans="1:18" s="15" customFormat="1" ht="27.75" customHeight="1" x14ac:dyDescent="0.15">
      <c r="A13" s="732"/>
      <c r="B13" s="98" t="s">
        <v>53</v>
      </c>
      <c r="C13" s="275">
        <v>165</v>
      </c>
      <c r="D13" s="275">
        <v>4278</v>
      </c>
      <c r="E13" s="275">
        <v>180</v>
      </c>
      <c r="F13" s="139">
        <v>4310</v>
      </c>
      <c r="G13" s="695" t="s">
        <v>280</v>
      </c>
      <c r="H13" s="696"/>
      <c r="I13" s="141">
        <v>193</v>
      </c>
      <c r="J13" s="284">
        <v>5768</v>
      </c>
      <c r="K13" s="711" t="s">
        <v>338</v>
      </c>
      <c r="L13" s="712"/>
      <c r="M13" s="502">
        <v>88</v>
      </c>
      <c r="N13" s="502">
        <v>3042</v>
      </c>
      <c r="O13" s="204">
        <v>83</v>
      </c>
      <c r="P13" s="205">
        <v>1441</v>
      </c>
      <c r="Q13" s="204">
        <v>92</v>
      </c>
      <c r="R13" s="205">
        <v>1545</v>
      </c>
    </row>
    <row r="14" spans="1:18" s="15" customFormat="1" ht="21" customHeight="1" x14ac:dyDescent="0.15">
      <c r="A14" s="732"/>
      <c r="B14" s="98" t="s">
        <v>54</v>
      </c>
      <c r="C14" s="275">
        <v>2360</v>
      </c>
      <c r="D14" s="275">
        <v>19401</v>
      </c>
      <c r="E14" s="275">
        <v>2154</v>
      </c>
      <c r="F14" s="139">
        <v>19649</v>
      </c>
      <c r="G14" s="695" t="s">
        <v>536</v>
      </c>
      <c r="H14" s="696"/>
      <c r="I14" s="141">
        <v>1299</v>
      </c>
      <c r="J14" s="284">
        <v>15455</v>
      </c>
      <c r="K14" s="711" t="s">
        <v>337</v>
      </c>
      <c r="L14" s="712"/>
      <c r="M14" s="502">
        <v>104</v>
      </c>
      <c r="N14" s="502">
        <v>3108</v>
      </c>
      <c r="O14" s="204">
        <v>112</v>
      </c>
      <c r="P14" s="205">
        <v>3125</v>
      </c>
      <c r="Q14" s="204">
        <v>122</v>
      </c>
      <c r="R14" s="205">
        <v>3273</v>
      </c>
    </row>
    <row r="15" spans="1:18" s="15" customFormat="1" ht="23.25" customHeight="1" x14ac:dyDescent="0.15">
      <c r="A15" s="732"/>
      <c r="B15" s="98" t="s">
        <v>55</v>
      </c>
      <c r="C15" s="275">
        <v>108</v>
      </c>
      <c r="D15" s="275">
        <v>1002</v>
      </c>
      <c r="E15" s="275">
        <v>87</v>
      </c>
      <c r="F15" s="139">
        <v>860</v>
      </c>
      <c r="G15" s="695" t="s">
        <v>281</v>
      </c>
      <c r="H15" s="696"/>
      <c r="I15" s="140">
        <v>90</v>
      </c>
      <c r="J15" s="139">
        <v>1004</v>
      </c>
      <c r="K15" s="711" t="s">
        <v>536</v>
      </c>
      <c r="L15" s="712"/>
      <c r="M15" s="502">
        <v>1152</v>
      </c>
      <c r="N15" s="502">
        <v>14204</v>
      </c>
      <c r="O15" s="204">
        <v>1240</v>
      </c>
      <c r="P15" s="205">
        <v>15116</v>
      </c>
      <c r="Q15" s="204">
        <v>1228</v>
      </c>
      <c r="R15" s="205">
        <v>15407</v>
      </c>
    </row>
    <row r="16" spans="1:18" s="15" customFormat="1" ht="16.5" customHeight="1" x14ac:dyDescent="0.15">
      <c r="A16" s="732"/>
      <c r="B16" s="98" t="s">
        <v>22</v>
      </c>
      <c r="C16" s="275">
        <v>632</v>
      </c>
      <c r="D16" s="275">
        <v>1147</v>
      </c>
      <c r="E16" s="275">
        <v>672</v>
      </c>
      <c r="F16" s="139">
        <v>1277</v>
      </c>
      <c r="G16" s="695" t="s">
        <v>282</v>
      </c>
      <c r="H16" s="696"/>
      <c r="I16" s="140">
        <v>688</v>
      </c>
      <c r="J16" s="139">
        <v>1814</v>
      </c>
      <c r="K16" s="711" t="s">
        <v>281</v>
      </c>
      <c r="L16" s="712"/>
      <c r="M16" s="502">
        <v>81</v>
      </c>
      <c r="N16" s="502">
        <v>981</v>
      </c>
      <c r="O16" s="204">
        <v>93</v>
      </c>
      <c r="P16" s="205">
        <v>928</v>
      </c>
      <c r="Q16" s="204">
        <v>85</v>
      </c>
      <c r="R16" s="205">
        <v>1009</v>
      </c>
    </row>
    <row r="17" spans="1:18" s="15" customFormat="1" ht="15.75" customHeight="1" x14ac:dyDescent="0.15">
      <c r="A17" s="732"/>
      <c r="B17" s="98" t="s">
        <v>56</v>
      </c>
      <c r="C17" s="275">
        <v>1768</v>
      </c>
      <c r="D17" s="275">
        <v>16044</v>
      </c>
      <c r="E17" s="275">
        <v>1786</v>
      </c>
      <c r="F17" s="139">
        <v>16987</v>
      </c>
      <c r="G17" s="736" t="s">
        <v>474</v>
      </c>
      <c r="H17" s="737"/>
      <c r="I17" s="738">
        <v>278</v>
      </c>
      <c r="J17" s="739">
        <v>2048</v>
      </c>
      <c r="K17" s="717" t="s">
        <v>344</v>
      </c>
      <c r="L17" s="718"/>
      <c r="M17" s="86">
        <v>628</v>
      </c>
      <c r="N17" s="86">
        <v>1725</v>
      </c>
      <c r="O17" s="204">
        <v>647</v>
      </c>
      <c r="P17" s="205">
        <v>1692</v>
      </c>
      <c r="Q17" s="204">
        <v>624</v>
      </c>
      <c r="R17" s="205">
        <v>1602</v>
      </c>
    </row>
    <row r="18" spans="1:18" s="15" customFormat="1" ht="24" customHeight="1" x14ac:dyDescent="0.15">
      <c r="A18" s="732"/>
      <c r="B18" s="98" t="s">
        <v>591</v>
      </c>
      <c r="C18" s="275">
        <v>18</v>
      </c>
      <c r="D18" s="275">
        <v>1078</v>
      </c>
      <c r="E18" s="275">
        <v>18</v>
      </c>
      <c r="F18" s="139">
        <v>1017</v>
      </c>
      <c r="G18" s="736"/>
      <c r="H18" s="737"/>
      <c r="I18" s="738"/>
      <c r="J18" s="739"/>
      <c r="K18" s="746" t="s">
        <v>286</v>
      </c>
      <c r="L18" s="747"/>
      <c r="M18" s="502">
        <v>248</v>
      </c>
      <c r="N18" s="502">
        <v>1873</v>
      </c>
      <c r="O18" s="204">
        <v>282</v>
      </c>
      <c r="P18" s="205">
        <v>2278</v>
      </c>
      <c r="Q18" s="204">
        <v>286</v>
      </c>
      <c r="R18" s="205">
        <v>2175</v>
      </c>
    </row>
    <row r="19" spans="1:18" s="15" customFormat="1" ht="34.5" customHeight="1" x14ac:dyDescent="0.15">
      <c r="A19" s="732"/>
      <c r="B19" s="99"/>
      <c r="C19" s="275"/>
      <c r="D19" s="275"/>
      <c r="E19" s="275"/>
      <c r="F19" s="139"/>
      <c r="G19" s="715" t="s">
        <v>287</v>
      </c>
      <c r="H19" s="716"/>
      <c r="I19" s="140">
        <v>719</v>
      </c>
      <c r="J19" s="139">
        <v>4506</v>
      </c>
      <c r="K19" s="717" t="s">
        <v>287</v>
      </c>
      <c r="L19" s="718"/>
      <c r="M19" s="502">
        <v>662</v>
      </c>
      <c r="N19" s="502">
        <v>3681</v>
      </c>
      <c r="O19" s="204">
        <v>721</v>
      </c>
      <c r="P19" s="205">
        <v>4025</v>
      </c>
      <c r="Q19" s="204">
        <v>690</v>
      </c>
      <c r="R19" s="205">
        <v>3866</v>
      </c>
    </row>
    <row r="20" spans="1:18" s="15" customFormat="1" ht="28.5" customHeight="1" x14ac:dyDescent="0.15">
      <c r="A20" s="732"/>
      <c r="B20" s="99"/>
      <c r="C20" s="275"/>
      <c r="D20" s="275"/>
      <c r="E20" s="275"/>
      <c r="F20" s="139"/>
      <c r="G20" s="719" t="s">
        <v>283</v>
      </c>
      <c r="H20" s="720"/>
      <c r="I20" s="140">
        <v>285</v>
      </c>
      <c r="J20" s="139">
        <v>2797</v>
      </c>
      <c r="K20" s="729" t="s">
        <v>476</v>
      </c>
      <c r="L20" s="730"/>
      <c r="M20" s="502">
        <v>407</v>
      </c>
      <c r="N20" s="502">
        <v>2161</v>
      </c>
      <c r="O20" s="204">
        <v>430</v>
      </c>
      <c r="P20" s="205">
        <v>1781</v>
      </c>
      <c r="Q20" s="204">
        <v>414</v>
      </c>
      <c r="R20" s="205">
        <v>1698</v>
      </c>
    </row>
    <row r="21" spans="1:18" s="15" customFormat="1" ht="22.5" customHeight="1" x14ac:dyDescent="0.15">
      <c r="A21" s="732"/>
      <c r="B21" s="99"/>
      <c r="C21" s="275"/>
      <c r="D21" s="275"/>
      <c r="E21" s="275"/>
      <c r="F21" s="139"/>
      <c r="G21" s="719" t="s">
        <v>284</v>
      </c>
      <c r="H21" s="720"/>
      <c r="I21" s="140">
        <v>369</v>
      </c>
      <c r="J21" s="139">
        <v>6682</v>
      </c>
      <c r="K21" s="719" t="s">
        <v>283</v>
      </c>
      <c r="L21" s="720"/>
      <c r="M21" s="502">
        <v>209</v>
      </c>
      <c r="N21" s="502">
        <v>1260</v>
      </c>
      <c r="O21" s="204">
        <v>237</v>
      </c>
      <c r="P21" s="205">
        <v>1172</v>
      </c>
      <c r="Q21" s="204">
        <v>241</v>
      </c>
      <c r="R21" s="205">
        <v>1226</v>
      </c>
    </row>
    <row r="22" spans="1:18" s="15" customFormat="1" ht="20.25" customHeight="1" x14ac:dyDescent="0.15">
      <c r="A22" s="732"/>
      <c r="B22" s="99"/>
      <c r="C22" s="275"/>
      <c r="D22" s="275"/>
      <c r="E22" s="275"/>
      <c r="F22" s="139"/>
      <c r="G22" s="719" t="s">
        <v>285</v>
      </c>
      <c r="H22" s="720"/>
      <c r="I22" s="140">
        <v>831</v>
      </c>
      <c r="J22" s="139">
        <v>6778</v>
      </c>
      <c r="K22" s="719" t="s">
        <v>284</v>
      </c>
      <c r="L22" s="720"/>
      <c r="M22" s="502">
        <v>371</v>
      </c>
      <c r="N22" s="502">
        <v>7177</v>
      </c>
      <c r="O22" s="204">
        <v>462</v>
      </c>
      <c r="P22" s="205">
        <v>8255</v>
      </c>
      <c r="Q22" s="204">
        <v>467</v>
      </c>
      <c r="R22" s="205">
        <v>8074</v>
      </c>
    </row>
    <row r="23" spans="1:18" s="15" customFormat="1" ht="15.75" customHeight="1" x14ac:dyDescent="0.15">
      <c r="A23" s="732"/>
      <c r="B23" s="99"/>
      <c r="C23" s="275"/>
      <c r="D23" s="275"/>
      <c r="E23" s="275"/>
      <c r="F23" s="139"/>
      <c r="G23" s="734" t="s">
        <v>343</v>
      </c>
      <c r="H23" s="735"/>
      <c r="I23" s="140">
        <v>14</v>
      </c>
      <c r="J23" s="139">
        <v>1140</v>
      </c>
      <c r="K23" s="719" t="s">
        <v>340</v>
      </c>
      <c r="L23" s="720"/>
      <c r="M23" s="502">
        <v>22</v>
      </c>
      <c r="N23" s="502">
        <v>198</v>
      </c>
      <c r="O23" s="204">
        <v>24</v>
      </c>
      <c r="P23" s="205">
        <v>394</v>
      </c>
      <c r="Q23" s="204">
        <v>21</v>
      </c>
      <c r="R23" s="205">
        <v>367</v>
      </c>
    </row>
    <row r="24" spans="1:18" s="15" customFormat="1" ht="12" customHeight="1" thickBot="1" x14ac:dyDescent="0.2">
      <c r="A24" s="742"/>
      <c r="B24" s="100"/>
      <c r="C24" s="147"/>
      <c r="D24" s="147"/>
      <c r="E24" s="147"/>
      <c r="F24" s="148"/>
      <c r="G24" s="218"/>
      <c r="H24" s="148"/>
      <c r="I24" s="149"/>
      <c r="J24" s="148"/>
      <c r="K24" s="744" t="s">
        <v>341</v>
      </c>
      <c r="L24" s="745"/>
      <c r="M24" s="88">
        <v>344</v>
      </c>
      <c r="N24" s="88">
        <v>5336</v>
      </c>
      <c r="O24" s="209">
        <v>362</v>
      </c>
      <c r="P24" s="210">
        <v>6219</v>
      </c>
      <c r="Q24" s="209">
        <v>358</v>
      </c>
      <c r="R24" s="210">
        <v>6986</v>
      </c>
    </row>
    <row r="25" spans="1:18" ht="15" customHeight="1" x14ac:dyDescent="0.15">
      <c r="A25" s="7" t="s">
        <v>501</v>
      </c>
      <c r="I25" s="62"/>
      <c r="J25" s="62"/>
      <c r="K25" s="62"/>
      <c r="L25" s="62"/>
      <c r="M25" s="500" t="s">
        <v>435</v>
      </c>
      <c r="N25" s="500"/>
      <c r="O25" s="500"/>
      <c r="P25" s="500"/>
      <c r="Q25" s="500"/>
      <c r="R25" s="500" t="s">
        <v>345</v>
      </c>
    </row>
    <row r="26" spans="1:18" ht="20.25" customHeight="1" x14ac:dyDescent="0.15">
      <c r="E26" s="150"/>
      <c r="F26" s="150"/>
      <c r="I26" s="62"/>
      <c r="J26" s="62"/>
      <c r="K26" s="62"/>
      <c r="L26" s="62"/>
      <c r="M26" s="62"/>
      <c r="N26" s="62"/>
      <c r="O26" s="741" t="s">
        <v>350</v>
      </c>
      <c r="P26" s="741"/>
      <c r="Q26" s="741"/>
      <c r="R26" s="741"/>
    </row>
    <row r="27" spans="1:18" ht="15" customHeight="1" thickBot="1" x14ac:dyDescent="0.2">
      <c r="A27" s="7" t="s">
        <v>346</v>
      </c>
      <c r="I27" s="62"/>
      <c r="J27" s="62"/>
      <c r="K27" s="62"/>
      <c r="L27" s="62"/>
      <c r="M27" s="62"/>
      <c r="N27" s="62"/>
      <c r="O27" s="62"/>
      <c r="P27" s="62"/>
      <c r="Q27" s="62"/>
      <c r="R27" s="65" t="s">
        <v>44</v>
      </c>
    </row>
    <row r="28" spans="1:18" ht="15" customHeight="1" x14ac:dyDescent="0.15">
      <c r="A28" s="606" t="s">
        <v>58</v>
      </c>
      <c r="B28" s="607"/>
      <c r="C28" s="713" t="s">
        <v>18</v>
      </c>
      <c r="D28" s="713"/>
      <c r="E28" s="713" t="s">
        <v>59</v>
      </c>
      <c r="F28" s="713"/>
      <c r="G28" s="713" t="s">
        <v>60</v>
      </c>
      <c r="H28" s="713"/>
      <c r="I28" s="713" t="s">
        <v>61</v>
      </c>
      <c r="J28" s="706"/>
      <c r="K28" s="733" t="s">
        <v>62</v>
      </c>
      <c r="L28" s="713"/>
      <c r="M28" s="740" t="s">
        <v>436</v>
      </c>
      <c r="N28" s="748"/>
      <c r="O28" s="740" t="s">
        <v>347</v>
      </c>
      <c r="P28" s="733"/>
      <c r="Q28" s="740" t="s">
        <v>351</v>
      </c>
      <c r="R28" s="743"/>
    </row>
    <row r="29" spans="1:18" ht="20.25" customHeight="1" x14ac:dyDescent="0.15">
      <c r="A29" s="608"/>
      <c r="B29" s="609"/>
      <c r="C29" s="296" t="s">
        <v>46</v>
      </c>
      <c r="D29" s="296" t="s">
        <v>13</v>
      </c>
      <c r="E29" s="296" t="s">
        <v>46</v>
      </c>
      <c r="F29" s="296" t="s">
        <v>13</v>
      </c>
      <c r="G29" s="296" t="s">
        <v>46</v>
      </c>
      <c r="H29" s="297" t="s">
        <v>13</v>
      </c>
      <c r="I29" s="296" t="s">
        <v>46</v>
      </c>
      <c r="J29" s="280" t="s">
        <v>13</v>
      </c>
      <c r="K29" s="105" t="s">
        <v>46</v>
      </c>
      <c r="L29" s="498" t="s">
        <v>13</v>
      </c>
      <c r="M29" s="498" t="s">
        <v>46</v>
      </c>
      <c r="N29" s="499" t="s">
        <v>13</v>
      </c>
      <c r="O29" s="501" t="s">
        <v>46</v>
      </c>
      <c r="P29" s="280" t="s">
        <v>13</v>
      </c>
      <c r="Q29" s="501" t="s">
        <v>46</v>
      </c>
      <c r="R29" s="123" t="s">
        <v>13</v>
      </c>
    </row>
    <row r="30" spans="1:18" ht="17.25" customHeight="1" x14ac:dyDescent="0.15">
      <c r="A30" s="723" t="s">
        <v>47</v>
      </c>
      <c r="B30" s="724"/>
      <c r="C30" s="429">
        <f>C31+C32+C36</f>
        <v>5206</v>
      </c>
      <c r="D30" s="430">
        <f>D31+D32+D36</f>
        <v>55345</v>
      </c>
      <c r="E30" s="253">
        <f t="shared" ref="E30:M30" si="6">E31+E32+E36</f>
        <v>3078</v>
      </c>
      <c r="F30" s="253">
        <f>F31+F32+F36</f>
        <v>5946</v>
      </c>
      <c r="G30" s="431">
        <f t="shared" si="6"/>
        <v>983</v>
      </c>
      <c r="H30" s="431">
        <f t="shared" si="6"/>
        <v>6540</v>
      </c>
      <c r="I30" s="431">
        <f t="shared" si="6"/>
        <v>536</v>
      </c>
      <c r="J30" s="431">
        <f t="shared" si="6"/>
        <v>7099</v>
      </c>
      <c r="K30" s="505">
        <f t="shared" si="6"/>
        <v>216</v>
      </c>
      <c r="L30" s="505">
        <f t="shared" si="6"/>
        <v>5133</v>
      </c>
      <c r="M30" s="505">
        <f t="shared" si="6"/>
        <v>182</v>
      </c>
      <c r="N30" s="505">
        <f>N31+N32+N36</f>
        <v>6838</v>
      </c>
      <c r="O30" s="505">
        <f>O31+O32+O36</f>
        <v>188</v>
      </c>
      <c r="P30" s="505">
        <f>P31+P32+P36</f>
        <v>23789</v>
      </c>
      <c r="Q30" s="505">
        <f>Q31+Q32+Q36</f>
        <v>23</v>
      </c>
      <c r="R30" s="506">
        <f>R31+R32+R36</f>
        <v>0</v>
      </c>
    </row>
    <row r="31" spans="1:18" ht="20.25" customHeight="1" x14ac:dyDescent="0.15">
      <c r="A31" s="723" t="s">
        <v>19</v>
      </c>
      <c r="B31" s="724"/>
      <c r="C31" s="432">
        <f>+E31+G31+I31+K31+M31+Q31+O31</f>
        <v>1</v>
      </c>
      <c r="D31" s="433">
        <f>+F31+H31+J31+L31+R31+N31+P31</f>
        <v>1</v>
      </c>
      <c r="E31" s="433">
        <v>1</v>
      </c>
      <c r="F31" s="433">
        <v>1</v>
      </c>
      <c r="G31" s="433">
        <v>0</v>
      </c>
      <c r="H31" s="433">
        <v>0</v>
      </c>
      <c r="I31" s="434">
        <v>0</v>
      </c>
      <c r="J31" s="434">
        <v>0</v>
      </c>
      <c r="K31" s="507">
        <v>0</v>
      </c>
      <c r="L31" s="507">
        <v>0</v>
      </c>
      <c r="M31" s="324">
        <v>0</v>
      </c>
      <c r="N31" s="507">
        <v>0</v>
      </c>
      <c r="O31" s="324">
        <v>0</v>
      </c>
      <c r="P31" s="324">
        <v>0</v>
      </c>
      <c r="Q31" s="324">
        <v>0</v>
      </c>
      <c r="R31" s="332">
        <v>0</v>
      </c>
    </row>
    <row r="32" spans="1:18" ht="18" customHeight="1" x14ac:dyDescent="0.15">
      <c r="A32" s="726" t="s">
        <v>437</v>
      </c>
      <c r="B32" s="435" t="s">
        <v>48</v>
      </c>
      <c r="C32" s="321">
        <f>SUM(C33:C35)</f>
        <v>573</v>
      </c>
      <c r="D32" s="368">
        <f t="shared" ref="D32:H32" si="7">SUM(D33:D35)</f>
        <v>7044</v>
      </c>
      <c r="E32" s="368">
        <f t="shared" si="7"/>
        <v>281</v>
      </c>
      <c r="F32" s="368">
        <f t="shared" si="7"/>
        <v>643</v>
      </c>
      <c r="G32" s="436">
        <f t="shared" si="7"/>
        <v>137</v>
      </c>
      <c r="H32" s="436">
        <f t="shared" si="7"/>
        <v>915</v>
      </c>
      <c r="I32" s="436">
        <f t="shared" ref="I32:R32" si="8">SUM(I33:I35)</f>
        <v>82</v>
      </c>
      <c r="J32" s="436">
        <f t="shared" si="8"/>
        <v>1100</v>
      </c>
      <c r="K32" s="322">
        <f t="shared" si="8"/>
        <v>26</v>
      </c>
      <c r="L32" s="322">
        <f t="shared" si="8"/>
        <v>647</v>
      </c>
      <c r="M32" s="322">
        <f t="shared" si="8"/>
        <v>21</v>
      </c>
      <c r="N32" s="322">
        <f t="shared" si="8"/>
        <v>751</v>
      </c>
      <c r="O32" s="322">
        <f t="shared" si="8"/>
        <v>25</v>
      </c>
      <c r="P32" s="322">
        <f t="shared" si="8"/>
        <v>2988</v>
      </c>
      <c r="Q32" s="322">
        <f t="shared" si="8"/>
        <v>1</v>
      </c>
      <c r="R32" s="332">
        <f t="shared" si="8"/>
        <v>0</v>
      </c>
    </row>
    <row r="33" spans="1:18" ht="15.75" customHeight="1" x14ac:dyDescent="0.15">
      <c r="A33" s="727"/>
      <c r="B33" s="367" t="s">
        <v>348</v>
      </c>
      <c r="C33" s="321">
        <f>+E33+G33+I33+K33+M33+Q33+O33</f>
        <v>2</v>
      </c>
      <c r="D33" s="433">
        <f>+F33+H33+J33+L33+R33+N33+P33</f>
        <v>2</v>
      </c>
      <c r="E33" s="433">
        <v>1</v>
      </c>
      <c r="F33" s="433">
        <v>2</v>
      </c>
      <c r="G33" s="433">
        <v>0</v>
      </c>
      <c r="H33" s="433">
        <v>0</v>
      </c>
      <c r="I33" s="433">
        <v>0</v>
      </c>
      <c r="J33" s="433">
        <v>0</v>
      </c>
      <c r="K33" s="324">
        <v>0</v>
      </c>
      <c r="L33" s="324">
        <v>0</v>
      </c>
      <c r="M33" s="324">
        <v>0</v>
      </c>
      <c r="N33" s="324">
        <v>0</v>
      </c>
      <c r="O33" s="324">
        <v>0</v>
      </c>
      <c r="P33" s="324">
        <v>0</v>
      </c>
      <c r="Q33" s="324">
        <v>1</v>
      </c>
      <c r="R33" s="332">
        <v>0</v>
      </c>
    </row>
    <row r="34" spans="1:18" ht="17.25" customHeight="1" x14ac:dyDescent="0.15">
      <c r="A34" s="727"/>
      <c r="B34" s="398" t="s">
        <v>50</v>
      </c>
      <c r="C34" s="321">
        <f>+E34+G34+I34+K34+M34+Q34+O34</f>
        <v>415</v>
      </c>
      <c r="D34" s="368">
        <f>+F34+H34+J34+L34+R34+N34+P34</f>
        <v>4202</v>
      </c>
      <c r="E34" s="368">
        <v>195</v>
      </c>
      <c r="F34" s="368">
        <v>452</v>
      </c>
      <c r="G34" s="436">
        <v>112</v>
      </c>
      <c r="H34" s="436">
        <v>754</v>
      </c>
      <c r="I34" s="436">
        <v>62</v>
      </c>
      <c r="J34" s="436">
        <v>809</v>
      </c>
      <c r="K34" s="322">
        <v>17</v>
      </c>
      <c r="L34" s="322">
        <v>422</v>
      </c>
      <c r="M34" s="322">
        <v>17</v>
      </c>
      <c r="N34" s="322">
        <v>610</v>
      </c>
      <c r="O34" s="324">
        <v>12</v>
      </c>
      <c r="P34" s="324">
        <v>1155</v>
      </c>
      <c r="Q34" s="324">
        <v>0</v>
      </c>
      <c r="R34" s="332">
        <v>0</v>
      </c>
    </row>
    <row r="35" spans="1:18" ht="23.25" customHeight="1" x14ac:dyDescent="0.15">
      <c r="A35" s="728"/>
      <c r="B35" s="142" t="s">
        <v>51</v>
      </c>
      <c r="C35" s="323">
        <f>+E35+G35+I35+K35+M35+Q35+O35</f>
        <v>156</v>
      </c>
      <c r="D35" s="368">
        <f>+F35+H35+J35+L35+R35+N35+P35</f>
        <v>2840</v>
      </c>
      <c r="E35" s="368">
        <v>85</v>
      </c>
      <c r="F35" s="368">
        <v>189</v>
      </c>
      <c r="G35" s="436">
        <v>25</v>
      </c>
      <c r="H35" s="436">
        <v>161</v>
      </c>
      <c r="I35" s="436">
        <v>20</v>
      </c>
      <c r="J35" s="436">
        <v>291</v>
      </c>
      <c r="K35" s="322">
        <v>9</v>
      </c>
      <c r="L35" s="322">
        <v>225</v>
      </c>
      <c r="M35" s="322">
        <v>4</v>
      </c>
      <c r="N35" s="322">
        <v>141</v>
      </c>
      <c r="O35" s="324">
        <v>13</v>
      </c>
      <c r="P35" s="324">
        <v>1833</v>
      </c>
      <c r="Q35" s="324">
        <v>0</v>
      </c>
      <c r="R35" s="332">
        <v>0</v>
      </c>
    </row>
    <row r="36" spans="1:18" ht="15.95" customHeight="1" x14ac:dyDescent="0.15">
      <c r="A36" s="731" t="s">
        <v>434</v>
      </c>
      <c r="B36" s="398" t="s">
        <v>48</v>
      </c>
      <c r="C36" s="437">
        <f>SUM(C37:C49)</f>
        <v>4632</v>
      </c>
      <c r="D36" s="368">
        <f>SUM(D37:D49)</f>
        <v>48300</v>
      </c>
      <c r="E36" s="368">
        <f>SUM(E37:E49)</f>
        <v>2796</v>
      </c>
      <c r="F36" s="368">
        <f>SUM(F37:F49)</f>
        <v>5302</v>
      </c>
      <c r="G36" s="368">
        <f t="shared" ref="G36:R36" si="9">SUM(G37:G49)</f>
        <v>846</v>
      </c>
      <c r="H36" s="368">
        <f t="shared" si="9"/>
        <v>5625</v>
      </c>
      <c r="I36" s="368">
        <f t="shared" si="9"/>
        <v>454</v>
      </c>
      <c r="J36" s="368">
        <f t="shared" si="9"/>
        <v>5999</v>
      </c>
      <c r="K36" s="495">
        <f t="shared" si="9"/>
        <v>190</v>
      </c>
      <c r="L36" s="495">
        <f t="shared" si="9"/>
        <v>4486</v>
      </c>
      <c r="M36" s="495">
        <f t="shared" si="9"/>
        <v>161</v>
      </c>
      <c r="N36" s="495">
        <f t="shared" si="9"/>
        <v>6087</v>
      </c>
      <c r="O36" s="495">
        <f t="shared" si="9"/>
        <v>163</v>
      </c>
      <c r="P36" s="495">
        <f t="shared" si="9"/>
        <v>20801</v>
      </c>
      <c r="Q36" s="495">
        <f>SUM(Q37:Q49)</f>
        <v>22</v>
      </c>
      <c r="R36" s="332">
        <f t="shared" si="9"/>
        <v>0</v>
      </c>
    </row>
    <row r="37" spans="1:18" ht="21" customHeight="1" x14ac:dyDescent="0.15">
      <c r="A37" s="732"/>
      <c r="B37" s="382" t="s">
        <v>279</v>
      </c>
      <c r="C37" s="323">
        <f t="shared" ref="C37:C49" si="10">+E37+G37+I37+K37+M37+Q37+O37</f>
        <v>4</v>
      </c>
      <c r="D37" s="368">
        <f t="shared" ref="D37:D49" si="11">+F37+H37+J37+L37+R37+N37+P37</f>
        <v>1072</v>
      </c>
      <c r="E37" s="405">
        <v>1</v>
      </c>
      <c r="F37" s="405">
        <v>1</v>
      </c>
      <c r="G37" s="438">
        <v>0</v>
      </c>
      <c r="H37" s="438">
        <v>0</v>
      </c>
      <c r="I37" s="438">
        <v>0</v>
      </c>
      <c r="J37" s="438">
        <v>0</v>
      </c>
      <c r="K37" s="324">
        <v>0</v>
      </c>
      <c r="L37" s="324">
        <v>0</v>
      </c>
      <c r="M37" s="324">
        <v>0</v>
      </c>
      <c r="N37" s="324">
        <v>0</v>
      </c>
      <c r="O37" s="322">
        <v>3</v>
      </c>
      <c r="P37" s="322">
        <v>1071</v>
      </c>
      <c r="Q37" s="324">
        <v>0</v>
      </c>
      <c r="R37" s="332">
        <v>0</v>
      </c>
    </row>
    <row r="38" spans="1:18" ht="23.25" customHeight="1" x14ac:dyDescent="0.15">
      <c r="A38" s="732"/>
      <c r="B38" s="182" t="s">
        <v>338</v>
      </c>
      <c r="C38" s="323">
        <f t="shared" si="10"/>
        <v>92</v>
      </c>
      <c r="D38" s="196">
        <f t="shared" si="11"/>
        <v>1545</v>
      </c>
      <c r="E38" s="196">
        <v>41</v>
      </c>
      <c r="F38" s="196">
        <v>85</v>
      </c>
      <c r="G38" s="322">
        <v>19</v>
      </c>
      <c r="H38" s="322">
        <v>127</v>
      </c>
      <c r="I38" s="322">
        <v>11</v>
      </c>
      <c r="J38" s="322">
        <v>153</v>
      </c>
      <c r="K38" s="322">
        <v>3</v>
      </c>
      <c r="L38" s="322">
        <v>67</v>
      </c>
      <c r="M38" s="322">
        <v>7</v>
      </c>
      <c r="N38" s="322">
        <v>263</v>
      </c>
      <c r="O38" s="324">
        <v>10</v>
      </c>
      <c r="P38" s="324">
        <v>850</v>
      </c>
      <c r="Q38" s="324">
        <v>1</v>
      </c>
      <c r="R38" s="332">
        <v>0</v>
      </c>
    </row>
    <row r="39" spans="1:18" ht="21" customHeight="1" x14ac:dyDescent="0.15">
      <c r="A39" s="732"/>
      <c r="B39" s="182" t="s">
        <v>337</v>
      </c>
      <c r="C39" s="323">
        <f t="shared" si="10"/>
        <v>122</v>
      </c>
      <c r="D39" s="196">
        <f t="shared" si="11"/>
        <v>3273</v>
      </c>
      <c r="E39" s="196">
        <v>38</v>
      </c>
      <c r="F39" s="196">
        <v>67</v>
      </c>
      <c r="G39" s="322">
        <v>19</v>
      </c>
      <c r="H39" s="322">
        <v>134</v>
      </c>
      <c r="I39" s="322">
        <v>14</v>
      </c>
      <c r="J39" s="322">
        <v>182</v>
      </c>
      <c r="K39" s="322">
        <v>13</v>
      </c>
      <c r="L39" s="322">
        <v>314</v>
      </c>
      <c r="M39" s="322">
        <v>17</v>
      </c>
      <c r="N39" s="322">
        <v>672</v>
      </c>
      <c r="O39" s="324">
        <v>19</v>
      </c>
      <c r="P39" s="324">
        <v>1904</v>
      </c>
      <c r="Q39" s="324">
        <v>2</v>
      </c>
      <c r="R39" s="332">
        <v>0</v>
      </c>
    </row>
    <row r="40" spans="1:18" ht="24" customHeight="1" x14ac:dyDescent="0.15">
      <c r="A40" s="732"/>
      <c r="B40" s="182" t="s">
        <v>349</v>
      </c>
      <c r="C40" s="323">
        <f t="shared" si="10"/>
        <v>1228</v>
      </c>
      <c r="D40" s="196">
        <f t="shared" si="11"/>
        <v>15407</v>
      </c>
      <c r="E40" s="196">
        <v>614</v>
      </c>
      <c r="F40" s="196">
        <v>1311</v>
      </c>
      <c r="G40" s="322">
        <v>261</v>
      </c>
      <c r="H40" s="322">
        <v>1777</v>
      </c>
      <c r="I40" s="322">
        <v>155</v>
      </c>
      <c r="J40" s="322">
        <v>2052</v>
      </c>
      <c r="K40" s="322">
        <v>65</v>
      </c>
      <c r="L40" s="322">
        <v>1517</v>
      </c>
      <c r="M40" s="322">
        <v>50</v>
      </c>
      <c r="N40" s="322">
        <v>1931</v>
      </c>
      <c r="O40" s="324">
        <v>72</v>
      </c>
      <c r="P40" s="324">
        <v>6819</v>
      </c>
      <c r="Q40" s="324">
        <v>11</v>
      </c>
      <c r="R40" s="332">
        <v>0</v>
      </c>
    </row>
    <row r="41" spans="1:18" ht="21.75" customHeight="1" x14ac:dyDescent="0.15">
      <c r="A41" s="732"/>
      <c r="B41" s="182" t="s">
        <v>281</v>
      </c>
      <c r="C41" s="323">
        <f t="shared" si="10"/>
        <v>85</v>
      </c>
      <c r="D41" s="196">
        <f t="shared" si="11"/>
        <v>1009</v>
      </c>
      <c r="E41" s="196">
        <v>32</v>
      </c>
      <c r="F41" s="196">
        <v>73</v>
      </c>
      <c r="G41" s="322">
        <v>22</v>
      </c>
      <c r="H41" s="322">
        <v>164</v>
      </c>
      <c r="I41" s="322">
        <v>19</v>
      </c>
      <c r="J41" s="322">
        <v>256</v>
      </c>
      <c r="K41" s="324">
        <v>5</v>
      </c>
      <c r="L41" s="324">
        <v>107</v>
      </c>
      <c r="M41" s="322">
        <v>3</v>
      </c>
      <c r="N41" s="322">
        <v>105</v>
      </c>
      <c r="O41" s="324">
        <v>4</v>
      </c>
      <c r="P41" s="324">
        <v>304</v>
      </c>
      <c r="Q41" s="324">
        <v>0</v>
      </c>
      <c r="R41" s="332">
        <v>0</v>
      </c>
    </row>
    <row r="42" spans="1:18" ht="20.25" customHeight="1" x14ac:dyDescent="0.15">
      <c r="A42" s="732"/>
      <c r="B42" s="183" t="s">
        <v>344</v>
      </c>
      <c r="C42" s="323">
        <f t="shared" si="10"/>
        <v>624</v>
      </c>
      <c r="D42" s="196">
        <f t="shared" si="11"/>
        <v>1602</v>
      </c>
      <c r="E42" s="196">
        <v>561</v>
      </c>
      <c r="F42" s="196">
        <v>832</v>
      </c>
      <c r="G42" s="322">
        <v>41</v>
      </c>
      <c r="H42" s="322">
        <v>254</v>
      </c>
      <c r="I42" s="322">
        <v>14</v>
      </c>
      <c r="J42" s="322">
        <v>172</v>
      </c>
      <c r="K42" s="322">
        <v>7</v>
      </c>
      <c r="L42" s="322">
        <v>160</v>
      </c>
      <c r="M42" s="322">
        <v>0</v>
      </c>
      <c r="N42" s="322">
        <v>0</v>
      </c>
      <c r="O42" s="322">
        <v>1</v>
      </c>
      <c r="P42" s="322">
        <v>184</v>
      </c>
      <c r="Q42" s="324">
        <v>0</v>
      </c>
      <c r="R42" s="332">
        <v>0</v>
      </c>
    </row>
    <row r="43" spans="1:18" ht="24.75" customHeight="1" x14ac:dyDescent="0.15">
      <c r="A43" s="732"/>
      <c r="B43" s="184" t="s">
        <v>474</v>
      </c>
      <c r="C43" s="323">
        <f t="shared" si="10"/>
        <v>286</v>
      </c>
      <c r="D43" s="196">
        <f t="shared" si="11"/>
        <v>2175</v>
      </c>
      <c r="E43" s="196">
        <v>169</v>
      </c>
      <c r="F43" s="196">
        <v>353</v>
      </c>
      <c r="G43" s="322">
        <v>61</v>
      </c>
      <c r="H43" s="322">
        <v>393</v>
      </c>
      <c r="I43" s="322">
        <v>29</v>
      </c>
      <c r="J43" s="322">
        <v>408</v>
      </c>
      <c r="K43" s="322">
        <v>11</v>
      </c>
      <c r="L43" s="322">
        <v>253</v>
      </c>
      <c r="M43" s="322">
        <v>12</v>
      </c>
      <c r="N43" s="322">
        <v>461</v>
      </c>
      <c r="O43" s="322">
        <v>3</v>
      </c>
      <c r="P43" s="322">
        <v>307</v>
      </c>
      <c r="Q43" s="322">
        <v>1</v>
      </c>
      <c r="R43" s="332">
        <v>0</v>
      </c>
    </row>
    <row r="44" spans="1:18" ht="23.25" customHeight="1" x14ac:dyDescent="0.15">
      <c r="A44" s="732"/>
      <c r="B44" s="185" t="s">
        <v>287</v>
      </c>
      <c r="C44" s="196">
        <f t="shared" si="10"/>
        <v>690</v>
      </c>
      <c r="D44" s="196">
        <f t="shared" si="11"/>
        <v>3866</v>
      </c>
      <c r="E44" s="196">
        <v>469</v>
      </c>
      <c r="F44" s="196">
        <v>942</v>
      </c>
      <c r="G44" s="322">
        <v>121</v>
      </c>
      <c r="H44" s="322">
        <v>799</v>
      </c>
      <c r="I44" s="322">
        <v>61</v>
      </c>
      <c r="J44" s="322">
        <v>819</v>
      </c>
      <c r="K44" s="322">
        <v>20</v>
      </c>
      <c r="L44" s="322">
        <v>468</v>
      </c>
      <c r="M44" s="322">
        <v>14</v>
      </c>
      <c r="N44" s="322">
        <v>531</v>
      </c>
      <c r="O44" s="322">
        <v>4</v>
      </c>
      <c r="P44" s="322">
        <v>307</v>
      </c>
      <c r="Q44" s="324">
        <v>1</v>
      </c>
      <c r="R44" s="332">
        <v>0</v>
      </c>
    </row>
    <row r="45" spans="1:18" ht="24.75" customHeight="1" x14ac:dyDescent="0.15">
      <c r="A45" s="732"/>
      <c r="B45" s="187" t="s">
        <v>476</v>
      </c>
      <c r="C45" s="196">
        <f t="shared" si="10"/>
        <v>414</v>
      </c>
      <c r="D45" s="196">
        <f t="shared" si="11"/>
        <v>1698</v>
      </c>
      <c r="E45" s="196">
        <v>339</v>
      </c>
      <c r="F45" s="196">
        <v>599</v>
      </c>
      <c r="G45" s="322">
        <v>41</v>
      </c>
      <c r="H45" s="322">
        <v>260</v>
      </c>
      <c r="I45" s="322">
        <v>12</v>
      </c>
      <c r="J45" s="322">
        <v>164</v>
      </c>
      <c r="K45" s="322">
        <v>10</v>
      </c>
      <c r="L45" s="322">
        <v>240</v>
      </c>
      <c r="M45" s="322">
        <v>6</v>
      </c>
      <c r="N45" s="322">
        <v>223</v>
      </c>
      <c r="O45" s="322">
        <v>3</v>
      </c>
      <c r="P45" s="322">
        <v>212</v>
      </c>
      <c r="Q45" s="322">
        <v>3</v>
      </c>
      <c r="R45" s="332">
        <v>0</v>
      </c>
    </row>
    <row r="46" spans="1:18" ht="21.75" customHeight="1" x14ac:dyDescent="0.15">
      <c r="A46" s="732"/>
      <c r="B46" s="185" t="s">
        <v>283</v>
      </c>
      <c r="C46" s="196">
        <f t="shared" si="10"/>
        <v>241</v>
      </c>
      <c r="D46" s="196">
        <f t="shared" si="11"/>
        <v>1226</v>
      </c>
      <c r="E46" s="196">
        <v>183</v>
      </c>
      <c r="F46" s="196">
        <v>306</v>
      </c>
      <c r="G46" s="322">
        <v>33</v>
      </c>
      <c r="H46" s="322">
        <v>219</v>
      </c>
      <c r="I46" s="322">
        <v>8</v>
      </c>
      <c r="J46" s="322">
        <v>92</v>
      </c>
      <c r="K46" s="322">
        <v>4</v>
      </c>
      <c r="L46" s="322">
        <v>96</v>
      </c>
      <c r="M46" s="322">
        <v>8</v>
      </c>
      <c r="N46" s="322">
        <v>315</v>
      </c>
      <c r="O46" s="322">
        <v>3</v>
      </c>
      <c r="P46" s="322">
        <v>198</v>
      </c>
      <c r="Q46" s="324">
        <v>2</v>
      </c>
      <c r="R46" s="332">
        <v>0</v>
      </c>
    </row>
    <row r="47" spans="1:18" s="8" customFormat="1" ht="24" customHeight="1" x14ac:dyDescent="0.15">
      <c r="A47" s="732"/>
      <c r="B47" s="185" t="s">
        <v>284</v>
      </c>
      <c r="C47" s="196">
        <f t="shared" si="10"/>
        <v>467</v>
      </c>
      <c r="D47" s="196">
        <f t="shared" si="11"/>
        <v>8074</v>
      </c>
      <c r="E47" s="325">
        <v>132</v>
      </c>
      <c r="F47" s="325">
        <v>310</v>
      </c>
      <c r="G47" s="326">
        <v>161</v>
      </c>
      <c r="H47" s="326">
        <v>1074</v>
      </c>
      <c r="I47" s="326">
        <v>85</v>
      </c>
      <c r="J47" s="326">
        <v>1070</v>
      </c>
      <c r="K47" s="326">
        <v>34</v>
      </c>
      <c r="L47" s="326">
        <v>832</v>
      </c>
      <c r="M47" s="326">
        <v>34</v>
      </c>
      <c r="N47" s="326">
        <v>1201</v>
      </c>
      <c r="O47" s="333">
        <v>21</v>
      </c>
      <c r="P47" s="333">
        <v>3587</v>
      </c>
      <c r="Q47" s="333">
        <v>0</v>
      </c>
      <c r="R47" s="332">
        <v>0</v>
      </c>
    </row>
    <row r="48" spans="1:18" ht="18" customHeight="1" x14ac:dyDescent="0.15">
      <c r="A48" s="121"/>
      <c r="B48" s="185" t="s">
        <v>340</v>
      </c>
      <c r="C48" s="196">
        <f t="shared" si="10"/>
        <v>21</v>
      </c>
      <c r="D48" s="196">
        <f t="shared" si="11"/>
        <v>367</v>
      </c>
      <c r="E48" s="76">
        <v>9</v>
      </c>
      <c r="F48" s="76">
        <v>31</v>
      </c>
      <c r="G48" s="298">
        <v>10</v>
      </c>
      <c r="H48" s="327">
        <v>56</v>
      </c>
      <c r="I48" s="261">
        <v>0</v>
      </c>
      <c r="J48" s="101">
        <v>0</v>
      </c>
      <c r="K48" s="101">
        <v>0</v>
      </c>
      <c r="L48" s="101">
        <v>0</v>
      </c>
      <c r="M48" s="326">
        <v>0</v>
      </c>
      <c r="N48" s="76">
        <v>0</v>
      </c>
      <c r="O48" s="75">
        <v>2</v>
      </c>
      <c r="P48" s="75">
        <v>280</v>
      </c>
      <c r="Q48" s="324">
        <v>0</v>
      </c>
      <c r="R48" s="332">
        <v>0</v>
      </c>
    </row>
    <row r="49" spans="1:18" ht="25.5" customHeight="1" thickBot="1" x14ac:dyDescent="0.2">
      <c r="A49" s="122"/>
      <c r="B49" s="186" t="s">
        <v>475</v>
      </c>
      <c r="C49" s="328">
        <f t="shared" si="10"/>
        <v>358</v>
      </c>
      <c r="D49" s="328">
        <f t="shared" si="11"/>
        <v>6986</v>
      </c>
      <c r="E49" s="329">
        <v>208</v>
      </c>
      <c r="F49" s="329">
        <v>392</v>
      </c>
      <c r="G49" s="329">
        <v>57</v>
      </c>
      <c r="H49" s="329">
        <v>368</v>
      </c>
      <c r="I49" s="329">
        <v>46</v>
      </c>
      <c r="J49" s="329">
        <v>631</v>
      </c>
      <c r="K49" s="329">
        <v>18</v>
      </c>
      <c r="L49" s="329">
        <v>432</v>
      </c>
      <c r="M49" s="334">
        <v>10</v>
      </c>
      <c r="N49" s="329">
        <v>385</v>
      </c>
      <c r="O49" s="329">
        <v>18</v>
      </c>
      <c r="P49" s="329">
        <v>4778</v>
      </c>
      <c r="Q49" s="329">
        <v>1</v>
      </c>
      <c r="R49" s="335">
        <v>0</v>
      </c>
    </row>
    <row r="50" spans="1:18" ht="18.95" customHeight="1" x14ac:dyDescent="0.15">
      <c r="A50" s="7" t="s">
        <v>501</v>
      </c>
      <c r="O50" s="61" t="s">
        <v>580</v>
      </c>
    </row>
    <row r="51" spans="1:18" ht="18.95" hidden="1" customHeight="1" x14ac:dyDescent="0.15">
      <c r="O51" s="61"/>
      <c r="P51" s="61"/>
    </row>
    <row r="52" spans="1:18" ht="18.95" hidden="1" customHeight="1" x14ac:dyDescent="0.15">
      <c r="C52" s="124">
        <f>+E52+G52+I52+K52+M52+Q52+O52</f>
        <v>4840</v>
      </c>
      <c r="D52" s="125">
        <f>+F52+H52+J52+L52+R52+N52+P52</f>
        <v>53339</v>
      </c>
      <c r="E52" s="126">
        <v>2796</v>
      </c>
      <c r="F52" s="126">
        <v>5556</v>
      </c>
      <c r="G52" s="126">
        <v>934</v>
      </c>
      <c r="H52" s="126">
        <v>6113</v>
      </c>
      <c r="I52" s="126">
        <v>542</v>
      </c>
      <c r="J52" s="126">
        <v>7218</v>
      </c>
      <c r="K52" s="7">
        <v>204</v>
      </c>
      <c r="L52" s="7">
        <v>4887</v>
      </c>
      <c r="M52" s="7">
        <v>168</v>
      </c>
      <c r="N52" s="7">
        <v>6371</v>
      </c>
      <c r="O52" s="7">
        <v>183</v>
      </c>
      <c r="P52" s="7">
        <v>23194</v>
      </c>
      <c r="Q52" s="7">
        <v>13</v>
      </c>
      <c r="R52" s="7">
        <v>0</v>
      </c>
    </row>
    <row r="53" spans="1:18" ht="18.95" hidden="1" customHeight="1" x14ac:dyDescent="0.15">
      <c r="C53" s="124">
        <f>+E53+G53+I53+K53+M53+Q53+O53</f>
        <v>4320</v>
      </c>
      <c r="D53" s="125">
        <f>+F53+H53+J53+L53+R53+N53+P53</f>
        <v>45822</v>
      </c>
      <c r="E53" s="126">
        <v>2594</v>
      </c>
      <c r="F53" s="126">
        <v>5071</v>
      </c>
      <c r="G53" s="126">
        <v>797</v>
      </c>
      <c r="H53" s="126">
        <v>5235</v>
      </c>
      <c r="I53" s="126">
        <v>448</v>
      </c>
      <c r="J53" s="126">
        <v>5982</v>
      </c>
      <c r="K53" s="7">
        <v>166</v>
      </c>
      <c r="L53" s="7">
        <v>3975</v>
      </c>
      <c r="M53" s="7">
        <v>144</v>
      </c>
      <c r="N53" s="7">
        <v>5458</v>
      </c>
      <c r="O53" s="7">
        <v>158</v>
      </c>
      <c r="P53" s="7">
        <v>20101</v>
      </c>
      <c r="Q53" s="7">
        <v>13</v>
      </c>
      <c r="R53" s="7">
        <v>0</v>
      </c>
    </row>
    <row r="54" spans="1:18" ht="18.95" customHeight="1" x14ac:dyDescent="0.15">
      <c r="C54" s="126"/>
      <c r="D54" s="126"/>
      <c r="E54" s="126"/>
      <c r="F54" s="126"/>
      <c r="G54" s="126"/>
      <c r="H54" s="126"/>
      <c r="I54" s="126"/>
      <c r="J54" s="126"/>
    </row>
  </sheetData>
  <sheetProtection sheet="1" selectLockedCells="1" selectUnlockedCells="1"/>
  <mergeCells count="67">
    <mergeCell ref="C3:D3"/>
    <mergeCell ref="O26:R26"/>
    <mergeCell ref="A28:B29"/>
    <mergeCell ref="A11:A24"/>
    <mergeCell ref="C28:D28"/>
    <mergeCell ref="E28:F28"/>
    <mergeCell ref="G28:H28"/>
    <mergeCell ref="I28:J28"/>
    <mergeCell ref="O28:P28"/>
    <mergeCell ref="Q28:R28"/>
    <mergeCell ref="K24:L24"/>
    <mergeCell ref="K21:L21"/>
    <mergeCell ref="K22:L22"/>
    <mergeCell ref="K23:L23"/>
    <mergeCell ref="K18:L18"/>
    <mergeCell ref="M28:N28"/>
    <mergeCell ref="K20:L20"/>
    <mergeCell ref="K14:L14"/>
    <mergeCell ref="K19:L19"/>
    <mergeCell ref="A36:A47"/>
    <mergeCell ref="A30:B30"/>
    <mergeCell ref="K28:L28"/>
    <mergeCell ref="G20:H20"/>
    <mergeCell ref="G21:H21"/>
    <mergeCell ref="A32:A35"/>
    <mergeCell ref="G22:H22"/>
    <mergeCell ref="G23:H23"/>
    <mergeCell ref="G17:H18"/>
    <mergeCell ref="I17:I18"/>
    <mergeCell ref="J17:J18"/>
    <mergeCell ref="A6:B6"/>
    <mergeCell ref="A31:B31"/>
    <mergeCell ref="A3:B4"/>
    <mergeCell ref="A5:B5"/>
    <mergeCell ref="A7:A10"/>
    <mergeCell ref="E3:F3"/>
    <mergeCell ref="G19:H19"/>
    <mergeCell ref="K8:L8"/>
    <mergeCell ref="K5:L5"/>
    <mergeCell ref="K6:L6"/>
    <mergeCell ref="K10:L10"/>
    <mergeCell ref="K15:L15"/>
    <mergeCell ref="K16:L16"/>
    <mergeCell ref="K17:L17"/>
    <mergeCell ref="K11:L11"/>
    <mergeCell ref="K12:L12"/>
    <mergeCell ref="K9:L9"/>
    <mergeCell ref="K7:L7"/>
    <mergeCell ref="G16:H16"/>
    <mergeCell ref="G15:H15"/>
    <mergeCell ref="G5:H5"/>
    <mergeCell ref="G11:H11"/>
    <mergeCell ref="G12:H12"/>
    <mergeCell ref="G13:H13"/>
    <mergeCell ref="G14:H14"/>
    <mergeCell ref="Q3:R3"/>
    <mergeCell ref="I3:J3"/>
    <mergeCell ref="G3:H4"/>
    <mergeCell ref="M3:N3"/>
    <mergeCell ref="K3:L4"/>
    <mergeCell ref="O3:P3"/>
    <mergeCell ref="G6:H6"/>
    <mergeCell ref="G7:H7"/>
    <mergeCell ref="G8:H8"/>
    <mergeCell ref="G9:H9"/>
    <mergeCell ref="G10:H10"/>
    <mergeCell ref="K13:L13"/>
  </mergeCells>
  <phoneticPr fontId="13"/>
  <printOptions horizontalCentered="1"/>
  <pageMargins left="0.59055118110236227" right="0.59055118110236227" top="0.59055118110236227" bottom="0.59055118110236227" header="0.39370078740157483" footer="0.39370078740157483"/>
  <pageSetup paperSize="9" scale="80" firstPageNumber="66" fitToWidth="0" orientation="portrait" useFirstPageNumber="1" verticalDpi="300" r:id="rId1"/>
  <headerFooter scaleWithDoc="0" alignWithMargins="0">
    <oddHeader>&amp;L事業所</oddHeader>
    <oddFooter>&amp;C&amp;12&amp;A</oddFooter>
  </headerFooter>
  <ignoredErrors>
    <ignoredError sqref="C32:D32 C36:D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R54"/>
  <sheetViews>
    <sheetView view="pageBreakPreview" zoomScaleNormal="100" zoomScaleSheetLayoutView="100" workbookViewId="0">
      <pane xSplit="2" topLeftCell="C1" activePane="topRight" state="frozen"/>
      <selection activeCell="F30" sqref="F30"/>
      <selection pane="topRight" activeCell="F30" sqref="F30"/>
    </sheetView>
  </sheetViews>
  <sheetFormatPr defaultRowHeight="18.95" customHeight="1" x14ac:dyDescent="0.15"/>
  <cols>
    <col min="1" max="1" width="3.5703125" style="7" hidden="1" customWidth="1"/>
    <col min="2" max="2" width="22.85546875" style="7" hidden="1" customWidth="1"/>
    <col min="3" max="8" width="11.140625" style="7" hidden="1" customWidth="1"/>
    <col min="9" max="9" width="10.7109375" style="7" hidden="1" customWidth="1"/>
    <col min="10" max="10" width="10" style="7" hidden="1" customWidth="1"/>
    <col min="11" max="11" width="10.42578125" style="7" customWidth="1"/>
    <col min="12" max="12" width="10.140625" style="7" customWidth="1"/>
    <col min="13" max="13" width="9.28515625" style="7" customWidth="1"/>
    <col min="14" max="14" width="9.85546875" style="7" customWidth="1"/>
    <col min="15" max="15" width="9.28515625" style="7" customWidth="1"/>
    <col min="16" max="16" width="10.28515625" style="7" customWidth="1"/>
    <col min="17" max="18" width="13.5703125" style="7" customWidth="1"/>
    <col min="19" max="16384" width="9.140625" style="7"/>
  </cols>
  <sheetData>
    <row r="1" spans="1:18" ht="5.0999999999999996" customHeight="1" x14ac:dyDescent="0.15"/>
    <row r="2" spans="1:18" ht="15" customHeight="1" thickBot="1" x14ac:dyDescent="0.2">
      <c r="A2" s="7" t="s">
        <v>500</v>
      </c>
      <c r="M2" s="59"/>
      <c r="N2" s="59"/>
      <c r="O2" s="127"/>
      <c r="P2" s="281"/>
      <c r="Q2" s="59"/>
      <c r="R2" s="96" t="s">
        <v>44</v>
      </c>
    </row>
    <row r="3" spans="1:18" ht="15" customHeight="1" x14ac:dyDescent="0.15">
      <c r="A3" s="606" t="s">
        <v>45</v>
      </c>
      <c r="B3" s="607"/>
      <c r="C3" s="381" t="s">
        <v>538</v>
      </c>
      <c r="D3" s="381"/>
      <c r="E3" s="713" t="s">
        <v>539</v>
      </c>
      <c r="F3" s="714"/>
      <c r="G3" s="701" t="s">
        <v>274</v>
      </c>
      <c r="H3" s="702"/>
      <c r="I3" s="699" t="s">
        <v>430</v>
      </c>
      <c r="J3" s="700"/>
      <c r="K3" s="701" t="s">
        <v>274</v>
      </c>
      <c r="L3" s="702"/>
      <c r="M3" s="705" t="s">
        <v>537</v>
      </c>
      <c r="N3" s="706"/>
      <c r="O3" s="697" t="s">
        <v>497</v>
      </c>
      <c r="P3" s="698"/>
      <c r="Q3" s="697" t="s">
        <v>577</v>
      </c>
      <c r="R3" s="698"/>
    </row>
    <row r="4" spans="1:18" ht="15" customHeight="1" x14ac:dyDescent="0.15">
      <c r="A4" s="608"/>
      <c r="B4" s="609"/>
      <c r="C4" s="371" t="s">
        <v>46</v>
      </c>
      <c r="D4" s="373" t="s">
        <v>13</v>
      </c>
      <c r="E4" s="105" t="s">
        <v>46</v>
      </c>
      <c r="F4" s="280" t="s">
        <v>13</v>
      </c>
      <c r="G4" s="703"/>
      <c r="H4" s="704"/>
      <c r="I4" s="251" t="s">
        <v>46</v>
      </c>
      <c r="J4" s="120" t="s">
        <v>13</v>
      </c>
      <c r="K4" s="703"/>
      <c r="L4" s="704"/>
      <c r="M4" s="102" t="s">
        <v>46</v>
      </c>
      <c r="N4" s="371" t="s">
        <v>13</v>
      </c>
      <c r="O4" s="104" t="s">
        <v>498</v>
      </c>
      <c r="P4" s="217" t="s">
        <v>499</v>
      </c>
      <c r="Q4" s="104" t="s">
        <v>578</v>
      </c>
      <c r="R4" s="217" t="s">
        <v>579</v>
      </c>
    </row>
    <row r="5" spans="1:18" s="15" customFormat="1" ht="14.25" customHeight="1" x14ac:dyDescent="0.15">
      <c r="A5" s="723" t="s">
        <v>431</v>
      </c>
      <c r="B5" s="725"/>
      <c r="C5" s="377">
        <f t="shared" ref="C5:F5" si="0">C6+C7+C11</f>
        <v>5704</v>
      </c>
      <c r="D5" s="377">
        <f t="shared" si="0"/>
        <v>51850</v>
      </c>
      <c r="E5" s="377">
        <f t="shared" si="0"/>
        <v>5486</v>
      </c>
      <c r="F5" s="419">
        <f t="shared" si="0"/>
        <v>52615</v>
      </c>
      <c r="G5" s="707" t="s">
        <v>273</v>
      </c>
      <c r="H5" s="708"/>
      <c r="I5" s="420">
        <f>I6+I7+I11</f>
        <v>5324</v>
      </c>
      <c r="J5" s="254">
        <v>56570</v>
      </c>
      <c r="K5" s="707" t="s">
        <v>273</v>
      </c>
      <c r="L5" s="708"/>
      <c r="M5" s="441">
        <f>M6+M7+M11</f>
        <v>4840</v>
      </c>
      <c r="N5" s="441">
        <f>N6+N7+N11</f>
        <v>53339</v>
      </c>
      <c r="O5" s="442">
        <f>O6+O7+O11</f>
        <v>5254</v>
      </c>
      <c r="P5" s="443">
        <f>P6+P7+P11</f>
        <v>55002</v>
      </c>
      <c r="Q5" s="444">
        <f t="shared" ref="Q5:R5" si="1">Q6+Q7+Q11</f>
        <v>5206</v>
      </c>
      <c r="R5" s="443">
        <f t="shared" si="1"/>
        <v>55345</v>
      </c>
    </row>
    <row r="6" spans="1:18" s="15" customFormat="1" ht="16.5" customHeight="1" x14ac:dyDescent="0.15">
      <c r="A6" s="721" t="s">
        <v>432</v>
      </c>
      <c r="B6" s="722"/>
      <c r="C6" s="212">
        <v>3</v>
      </c>
      <c r="D6" s="212">
        <v>14</v>
      </c>
      <c r="E6" s="212">
        <v>3</v>
      </c>
      <c r="F6" s="213">
        <v>20</v>
      </c>
      <c r="G6" s="707" t="s">
        <v>275</v>
      </c>
      <c r="H6" s="708"/>
      <c r="I6" s="211">
        <v>2</v>
      </c>
      <c r="J6" s="212">
        <v>13</v>
      </c>
      <c r="K6" s="707" t="s">
        <v>275</v>
      </c>
      <c r="L6" s="708"/>
      <c r="M6" s="214">
        <v>3</v>
      </c>
      <c r="N6" s="214">
        <v>31</v>
      </c>
      <c r="O6" s="445">
        <v>0</v>
      </c>
      <c r="P6" s="446">
        <v>0</v>
      </c>
      <c r="Q6" s="447">
        <v>1</v>
      </c>
      <c r="R6" s="446">
        <v>1</v>
      </c>
    </row>
    <row r="7" spans="1:18" s="15" customFormat="1" ht="16.5" customHeight="1" x14ac:dyDescent="0.15">
      <c r="A7" s="726" t="s">
        <v>433</v>
      </c>
      <c r="B7" s="435" t="s">
        <v>48</v>
      </c>
      <c r="C7" s="375">
        <f t="shared" ref="C7:F7" si="2">SUM(C8:C10)</f>
        <v>644</v>
      </c>
      <c r="D7" s="375">
        <f t="shared" si="2"/>
        <v>7908</v>
      </c>
      <c r="E7" s="375">
        <f t="shared" si="2"/>
        <v>581</v>
      </c>
      <c r="F7" s="425">
        <f t="shared" si="2"/>
        <v>7321</v>
      </c>
      <c r="G7" s="691" t="s">
        <v>273</v>
      </c>
      <c r="H7" s="692"/>
      <c r="I7" s="420">
        <f>SUM(I8:I10)</f>
        <v>552</v>
      </c>
      <c r="J7" s="448">
        <f>SUM(J8:J10)</f>
        <v>7419</v>
      </c>
      <c r="K7" s="691" t="s">
        <v>273</v>
      </c>
      <c r="L7" s="692"/>
      <c r="M7" s="427">
        <f>SUM(M8:M10)</f>
        <v>517</v>
      </c>
      <c r="N7" s="427">
        <f>SUM(N8:N10)</f>
        <v>7486</v>
      </c>
      <c r="O7" s="204">
        <f>SUM(O8:O10)</f>
        <v>556</v>
      </c>
      <c r="P7" s="205">
        <f>SUM(P8:P10)</f>
        <v>7492</v>
      </c>
      <c r="Q7" s="330">
        <f t="shared" ref="Q7:R7" si="3">SUM(Q8:Q10)</f>
        <v>573</v>
      </c>
      <c r="R7" s="205">
        <f t="shared" si="3"/>
        <v>7044</v>
      </c>
    </row>
    <row r="8" spans="1:18" s="15" customFormat="1" ht="16.5" customHeight="1" x14ac:dyDescent="0.15">
      <c r="A8" s="727"/>
      <c r="B8" s="398" t="s">
        <v>49</v>
      </c>
      <c r="C8" s="376">
        <v>3</v>
      </c>
      <c r="D8" s="376">
        <v>21</v>
      </c>
      <c r="E8" s="376">
        <v>3</v>
      </c>
      <c r="F8" s="139">
        <v>22</v>
      </c>
      <c r="G8" s="695" t="s">
        <v>276</v>
      </c>
      <c r="H8" s="696"/>
      <c r="I8" s="141">
        <v>7</v>
      </c>
      <c r="J8" s="391">
        <v>43</v>
      </c>
      <c r="K8" s="695" t="s">
        <v>276</v>
      </c>
      <c r="L8" s="696"/>
      <c r="M8" s="405">
        <v>3</v>
      </c>
      <c r="N8" s="405">
        <v>18</v>
      </c>
      <c r="O8" s="204">
        <v>1</v>
      </c>
      <c r="P8" s="449">
        <v>0</v>
      </c>
      <c r="Q8" s="330">
        <v>2</v>
      </c>
      <c r="R8" s="449">
        <v>2</v>
      </c>
    </row>
    <row r="9" spans="1:18" s="15" customFormat="1" ht="16.5" customHeight="1" x14ac:dyDescent="0.15">
      <c r="A9" s="727"/>
      <c r="B9" s="398" t="s">
        <v>50</v>
      </c>
      <c r="C9" s="376">
        <v>441</v>
      </c>
      <c r="D9" s="376">
        <v>4998</v>
      </c>
      <c r="E9" s="376">
        <v>425</v>
      </c>
      <c r="F9" s="139">
        <v>4590</v>
      </c>
      <c r="G9" s="695" t="s">
        <v>277</v>
      </c>
      <c r="H9" s="696"/>
      <c r="I9" s="141">
        <v>392</v>
      </c>
      <c r="J9" s="391">
        <v>4466</v>
      </c>
      <c r="K9" s="695" t="s">
        <v>277</v>
      </c>
      <c r="L9" s="696"/>
      <c r="M9" s="405">
        <v>353</v>
      </c>
      <c r="N9" s="405">
        <v>4139</v>
      </c>
      <c r="O9" s="204">
        <v>391</v>
      </c>
      <c r="P9" s="205">
        <v>4354</v>
      </c>
      <c r="Q9" s="330">
        <v>415</v>
      </c>
      <c r="R9" s="205">
        <v>4202</v>
      </c>
    </row>
    <row r="10" spans="1:18" s="15" customFormat="1" ht="19.5" customHeight="1" x14ac:dyDescent="0.15">
      <c r="A10" s="728"/>
      <c r="B10" s="142" t="s">
        <v>51</v>
      </c>
      <c r="C10" s="379">
        <v>200</v>
      </c>
      <c r="D10" s="379">
        <v>2889</v>
      </c>
      <c r="E10" s="379">
        <v>153</v>
      </c>
      <c r="F10" s="143">
        <v>2709</v>
      </c>
      <c r="G10" s="709" t="s">
        <v>278</v>
      </c>
      <c r="H10" s="710"/>
      <c r="I10" s="144">
        <v>153</v>
      </c>
      <c r="J10" s="145">
        <v>2910</v>
      </c>
      <c r="K10" s="709" t="s">
        <v>278</v>
      </c>
      <c r="L10" s="710"/>
      <c r="M10" s="146">
        <v>161</v>
      </c>
      <c r="N10" s="146">
        <v>3329</v>
      </c>
      <c r="O10" s="207">
        <v>164</v>
      </c>
      <c r="P10" s="208">
        <v>3138</v>
      </c>
      <c r="Q10" s="331">
        <v>156</v>
      </c>
      <c r="R10" s="208">
        <v>2840</v>
      </c>
    </row>
    <row r="11" spans="1:18" s="15" customFormat="1" ht="16.5" customHeight="1" x14ac:dyDescent="0.15">
      <c r="A11" s="731" t="s">
        <v>434</v>
      </c>
      <c r="B11" s="450" t="s">
        <v>48</v>
      </c>
      <c r="C11" s="376">
        <f t="shared" ref="C11:F11" si="4">SUM(C12:C24)</f>
        <v>5057</v>
      </c>
      <c r="D11" s="376">
        <f t="shared" si="4"/>
        <v>43928</v>
      </c>
      <c r="E11" s="376">
        <f t="shared" si="4"/>
        <v>4902</v>
      </c>
      <c r="F11" s="139">
        <f t="shared" si="4"/>
        <v>45274</v>
      </c>
      <c r="G11" s="691" t="s">
        <v>273</v>
      </c>
      <c r="H11" s="692"/>
      <c r="I11" s="141">
        <f>SUM(I12:I24)</f>
        <v>4770</v>
      </c>
      <c r="J11" s="448">
        <f>SUM(J12:J24)</f>
        <v>49138</v>
      </c>
      <c r="K11" s="691" t="s">
        <v>273</v>
      </c>
      <c r="L11" s="692"/>
      <c r="M11" s="405">
        <f>SUM(M12:M24)</f>
        <v>4320</v>
      </c>
      <c r="N11" s="405">
        <f>SUM(N12:N24)</f>
        <v>45822</v>
      </c>
      <c r="O11" s="204">
        <f>SUM(O12:O24)</f>
        <v>4698</v>
      </c>
      <c r="P11" s="205">
        <f>SUM(P12:P24)</f>
        <v>47510</v>
      </c>
      <c r="Q11" s="330">
        <f t="shared" ref="Q11:R11" si="5">SUM(Q12:Q24)</f>
        <v>4632</v>
      </c>
      <c r="R11" s="205">
        <f t="shared" si="5"/>
        <v>48300</v>
      </c>
    </row>
    <row r="12" spans="1:18" s="15" customFormat="1" ht="16.5" customHeight="1" x14ac:dyDescent="0.15">
      <c r="A12" s="732"/>
      <c r="B12" s="98" t="s">
        <v>52</v>
      </c>
      <c r="C12" s="376">
        <v>6</v>
      </c>
      <c r="D12" s="376">
        <v>978</v>
      </c>
      <c r="E12" s="376">
        <v>5</v>
      </c>
      <c r="F12" s="139">
        <v>1174</v>
      </c>
      <c r="G12" s="693" t="s">
        <v>279</v>
      </c>
      <c r="H12" s="694"/>
      <c r="I12" s="141">
        <v>4</v>
      </c>
      <c r="J12" s="391">
        <v>1146</v>
      </c>
      <c r="K12" s="719" t="s">
        <v>279</v>
      </c>
      <c r="L12" s="720"/>
      <c r="M12" s="405">
        <v>4</v>
      </c>
      <c r="N12" s="405">
        <v>1076</v>
      </c>
      <c r="O12" s="204">
        <v>5</v>
      </c>
      <c r="P12" s="205">
        <v>1084</v>
      </c>
      <c r="Q12" s="330">
        <v>4</v>
      </c>
      <c r="R12" s="205">
        <v>1072</v>
      </c>
    </row>
    <row r="13" spans="1:18" s="15" customFormat="1" ht="16.5" customHeight="1" x14ac:dyDescent="0.15">
      <c r="A13" s="732"/>
      <c r="B13" s="98" t="s">
        <v>53</v>
      </c>
      <c r="C13" s="376">
        <v>165</v>
      </c>
      <c r="D13" s="376">
        <v>4278</v>
      </c>
      <c r="E13" s="376">
        <v>180</v>
      </c>
      <c r="F13" s="139">
        <v>4310</v>
      </c>
      <c r="G13" s="695" t="s">
        <v>280</v>
      </c>
      <c r="H13" s="696"/>
      <c r="I13" s="141">
        <v>193</v>
      </c>
      <c r="J13" s="391">
        <v>5768</v>
      </c>
      <c r="K13" s="711" t="s">
        <v>338</v>
      </c>
      <c r="L13" s="712"/>
      <c r="M13" s="405">
        <v>88</v>
      </c>
      <c r="N13" s="405">
        <v>3042</v>
      </c>
      <c r="O13" s="204">
        <v>83</v>
      </c>
      <c r="P13" s="205">
        <v>1441</v>
      </c>
      <c r="Q13" s="204">
        <v>92</v>
      </c>
      <c r="R13" s="205">
        <v>1545</v>
      </c>
    </row>
    <row r="14" spans="1:18" s="15" customFormat="1" ht="16.5" customHeight="1" x14ac:dyDescent="0.15">
      <c r="A14" s="732"/>
      <c r="B14" s="98" t="s">
        <v>54</v>
      </c>
      <c r="C14" s="376">
        <v>2360</v>
      </c>
      <c r="D14" s="376">
        <v>19401</v>
      </c>
      <c r="E14" s="376">
        <v>2154</v>
      </c>
      <c r="F14" s="139">
        <v>19649</v>
      </c>
      <c r="G14" s="695" t="s">
        <v>536</v>
      </c>
      <c r="H14" s="696"/>
      <c r="I14" s="141">
        <v>1299</v>
      </c>
      <c r="J14" s="391">
        <v>15455</v>
      </c>
      <c r="K14" s="711" t="s">
        <v>337</v>
      </c>
      <c r="L14" s="712"/>
      <c r="M14" s="405">
        <v>104</v>
      </c>
      <c r="N14" s="405">
        <v>3108</v>
      </c>
      <c r="O14" s="204">
        <v>112</v>
      </c>
      <c r="P14" s="205">
        <v>3125</v>
      </c>
      <c r="Q14" s="204">
        <v>122</v>
      </c>
      <c r="R14" s="205">
        <v>3273</v>
      </c>
    </row>
    <row r="15" spans="1:18" s="15" customFormat="1" ht="16.5" customHeight="1" x14ac:dyDescent="0.15">
      <c r="A15" s="732"/>
      <c r="B15" s="98" t="s">
        <v>55</v>
      </c>
      <c r="C15" s="376">
        <v>108</v>
      </c>
      <c r="D15" s="376">
        <v>1002</v>
      </c>
      <c r="E15" s="376">
        <v>87</v>
      </c>
      <c r="F15" s="139">
        <v>860</v>
      </c>
      <c r="G15" s="695" t="s">
        <v>281</v>
      </c>
      <c r="H15" s="696"/>
      <c r="I15" s="140">
        <v>90</v>
      </c>
      <c r="J15" s="376">
        <v>1004</v>
      </c>
      <c r="K15" s="711" t="s">
        <v>536</v>
      </c>
      <c r="L15" s="712"/>
      <c r="M15" s="405">
        <v>1152</v>
      </c>
      <c r="N15" s="405">
        <v>14204</v>
      </c>
      <c r="O15" s="204">
        <v>1240</v>
      </c>
      <c r="P15" s="205">
        <v>15116</v>
      </c>
      <c r="Q15" s="204">
        <v>1228</v>
      </c>
      <c r="R15" s="205">
        <v>15407</v>
      </c>
    </row>
    <row r="16" spans="1:18" s="15" customFormat="1" ht="16.5" customHeight="1" x14ac:dyDescent="0.15">
      <c r="A16" s="732"/>
      <c r="B16" s="98" t="s">
        <v>22</v>
      </c>
      <c r="C16" s="275">
        <v>632</v>
      </c>
      <c r="D16" s="275">
        <v>1147</v>
      </c>
      <c r="E16" s="275">
        <v>672</v>
      </c>
      <c r="F16" s="139">
        <v>1277</v>
      </c>
      <c r="G16" s="695" t="s">
        <v>282</v>
      </c>
      <c r="H16" s="696"/>
      <c r="I16" s="140">
        <v>688</v>
      </c>
      <c r="J16" s="275">
        <v>1814</v>
      </c>
      <c r="K16" s="711" t="s">
        <v>281</v>
      </c>
      <c r="L16" s="712"/>
      <c r="M16" s="261">
        <v>81</v>
      </c>
      <c r="N16" s="261">
        <v>981</v>
      </c>
      <c r="O16" s="204">
        <v>93</v>
      </c>
      <c r="P16" s="205">
        <v>928</v>
      </c>
      <c r="Q16" s="204">
        <v>85</v>
      </c>
      <c r="R16" s="205">
        <v>1009</v>
      </c>
    </row>
    <row r="17" spans="1:18" s="15" customFormat="1" ht="15.75" customHeight="1" x14ac:dyDescent="0.15">
      <c r="A17" s="732"/>
      <c r="B17" s="98" t="s">
        <v>56</v>
      </c>
      <c r="C17" s="275">
        <v>1768</v>
      </c>
      <c r="D17" s="275">
        <v>16044</v>
      </c>
      <c r="E17" s="275">
        <v>1786</v>
      </c>
      <c r="F17" s="139">
        <v>16987</v>
      </c>
      <c r="G17" s="736" t="s">
        <v>474</v>
      </c>
      <c r="H17" s="737"/>
      <c r="I17" s="738">
        <v>278</v>
      </c>
      <c r="J17" s="739">
        <v>2048</v>
      </c>
      <c r="K17" s="717" t="s">
        <v>344</v>
      </c>
      <c r="L17" s="718"/>
      <c r="M17" s="86">
        <v>628</v>
      </c>
      <c r="N17" s="86">
        <v>1725</v>
      </c>
      <c r="O17" s="204">
        <v>647</v>
      </c>
      <c r="P17" s="205">
        <v>1692</v>
      </c>
      <c r="Q17" s="204">
        <v>624</v>
      </c>
      <c r="R17" s="205">
        <v>1602</v>
      </c>
    </row>
    <row r="18" spans="1:18" s="15" customFormat="1" ht="24" customHeight="1" x14ac:dyDescent="0.15">
      <c r="A18" s="732"/>
      <c r="B18" s="98" t="s">
        <v>57</v>
      </c>
      <c r="C18" s="275">
        <v>18</v>
      </c>
      <c r="D18" s="275">
        <v>1078</v>
      </c>
      <c r="E18" s="275">
        <v>18</v>
      </c>
      <c r="F18" s="139">
        <v>1017</v>
      </c>
      <c r="G18" s="736"/>
      <c r="H18" s="737"/>
      <c r="I18" s="738"/>
      <c r="J18" s="739"/>
      <c r="K18" s="746" t="s">
        <v>286</v>
      </c>
      <c r="L18" s="747"/>
      <c r="M18" s="261">
        <v>248</v>
      </c>
      <c r="N18" s="261">
        <v>1873</v>
      </c>
      <c r="O18" s="204">
        <v>282</v>
      </c>
      <c r="P18" s="205">
        <v>2278</v>
      </c>
      <c r="Q18" s="204">
        <v>286</v>
      </c>
      <c r="R18" s="205">
        <v>2175</v>
      </c>
    </row>
    <row r="19" spans="1:18" s="15" customFormat="1" ht="20.25" customHeight="1" x14ac:dyDescent="0.15">
      <c r="A19" s="732"/>
      <c r="B19" s="99"/>
      <c r="C19" s="275"/>
      <c r="D19" s="275"/>
      <c r="E19" s="275"/>
      <c r="F19" s="139"/>
      <c r="G19" s="715" t="s">
        <v>287</v>
      </c>
      <c r="H19" s="716"/>
      <c r="I19" s="140">
        <v>719</v>
      </c>
      <c r="J19" s="275">
        <v>4506</v>
      </c>
      <c r="K19" s="717" t="s">
        <v>287</v>
      </c>
      <c r="L19" s="718"/>
      <c r="M19" s="261">
        <v>662</v>
      </c>
      <c r="N19" s="261">
        <v>3681</v>
      </c>
      <c r="O19" s="204">
        <v>721</v>
      </c>
      <c r="P19" s="205">
        <v>4025</v>
      </c>
      <c r="Q19" s="204">
        <v>690</v>
      </c>
      <c r="R19" s="205">
        <v>3866</v>
      </c>
    </row>
    <row r="20" spans="1:18" s="15" customFormat="1" ht="23.25" customHeight="1" x14ac:dyDescent="0.15">
      <c r="A20" s="732"/>
      <c r="B20" s="99"/>
      <c r="C20" s="275"/>
      <c r="D20" s="275"/>
      <c r="E20" s="275"/>
      <c r="F20" s="139"/>
      <c r="G20" s="719" t="s">
        <v>283</v>
      </c>
      <c r="H20" s="720"/>
      <c r="I20" s="140">
        <v>285</v>
      </c>
      <c r="J20" s="275">
        <v>2797</v>
      </c>
      <c r="K20" s="729" t="s">
        <v>476</v>
      </c>
      <c r="L20" s="730"/>
      <c r="M20" s="261">
        <v>407</v>
      </c>
      <c r="N20" s="261">
        <v>2161</v>
      </c>
      <c r="O20" s="204">
        <v>430</v>
      </c>
      <c r="P20" s="205">
        <v>1781</v>
      </c>
      <c r="Q20" s="204">
        <v>414</v>
      </c>
      <c r="R20" s="205">
        <v>1698</v>
      </c>
    </row>
    <row r="21" spans="1:18" s="15" customFormat="1" ht="19.5" customHeight="1" x14ac:dyDescent="0.15">
      <c r="A21" s="732"/>
      <c r="B21" s="99"/>
      <c r="C21" s="275"/>
      <c r="D21" s="275"/>
      <c r="E21" s="275"/>
      <c r="F21" s="139"/>
      <c r="G21" s="719" t="s">
        <v>284</v>
      </c>
      <c r="H21" s="720"/>
      <c r="I21" s="140">
        <v>369</v>
      </c>
      <c r="J21" s="275">
        <v>6682</v>
      </c>
      <c r="K21" s="719" t="s">
        <v>283</v>
      </c>
      <c r="L21" s="720"/>
      <c r="M21" s="261">
        <v>209</v>
      </c>
      <c r="N21" s="261">
        <v>1260</v>
      </c>
      <c r="O21" s="204">
        <v>237</v>
      </c>
      <c r="P21" s="205">
        <v>1172</v>
      </c>
      <c r="Q21" s="204">
        <v>241</v>
      </c>
      <c r="R21" s="205">
        <v>1226</v>
      </c>
    </row>
    <row r="22" spans="1:18" s="15" customFormat="1" ht="16.5" customHeight="1" x14ac:dyDescent="0.15">
      <c r="A22" s="732"/>
      <c r="B22" s="99"/>
      <c r="C22" s="275"/>
      <c r="D22" s="275"/>
      <c r="E22" s="275"/>
      <c r="F22" s="139"/>
      <c r="G22" s="719" t="s">
        <v>285</v>
      </c>
      <c r="H22" s="720"/>
      <c r="I22" s="140">
        <v>831</v>
      </c>
      <c r="J22" s="275">
        <v>6778</v>
      </c>
      <c r="K22" s="719" t="s">
        <v>284</v>
      </c>
      <c r="L22" s="720"/>
      <c r="M22" s="261">
        <v>371</v>
      </c>
      <c r="N22" s="261">
        <v>7177</v>
      </c>
      <c r="O22" s="204">
        <v>462</v>
      </c>
      <c r="P22" s="205">
        <v>8255</v>
      </c>
      <c r="Q22" s="204">
        <v>467</v>
      </c>
      <c r="R22" s="205">
        <v>8074</v>
      </c>
    </row>
    <row r="23" spans="1:18" s="15" customFormat="1" ht="16.5" customHeight="1" x14ac:dyDescent="0.15">
      <c r="A23" s="732"/>
      <c r="B23" s="99"/>
      <c r="C23" s="275"/>
      <c r="D23" s="275"/>
      <c r="E23" s="275"/>
      <c r="F23" s="139"/>
      <c r="G23" s="734" t="s">
        <v>343</v>
      </c>
      <c r="H23" s="735"/>
      <c r="I23" s="140">
        <v>14</v>
      </c>
      <c r="J23" s="275">
        <v>1140</v>
      </c>
      <c r="K23" s="719" t="s">
        <v>340</v>
      </c>
      <c r="L23" s="720"/>
      <c r="M23" s="261">
        <v>22</v>
      </c>
      <c r="N23" s="261">
        <v>198</v>
      </c>
      <c r="O23" s="204">
        <v>24</v>
      </c>
      <c r="P23" s="205">
        <v>394</v>
      </c>
      <c r="Q23" s="204">
        <v>21</v>
      </c>
      <c r="R23" s="205">
        <v>367</v>
      </c>
    </row>
    <row r="24" spans="1:18" s="15" customFormat="1" ht="28.5" customHeight="1" thickBot="1" x14ac:dyDescent="0.2">
      <c r="A24" s="742"/>
      <c r="B24" s="100"/>
      <c r="C24" s="147"/>
      <c r="D24" s="147"/>
      <c r="E24" s="147"/>
      <c r="F24" s="148"/>
      <c r="G24" s="218"/>
      <c r="H24" s="148"/>
      <c r="I24" s="149"/>
      <c r="J24" s="147"/>
      <c r="K24" s="744" t="s">
        <v>341</v>
      </c>
      <c r="L24" s="745"/>
      <c r="M24" s="88">
        <v>344</v>
      </c>
      <c r="N24" s="88">
        <v>5336</v>
      </c>
      <c r="O24" s="209">
        <v>362</v>
      </c>
      <c r="P24" s="210">
        <v>6219</v>
      </c>
      <c r="Q24" s="209">
        <v>358</v>
      </c>
      <c r="R24" s="210">
        <v>6986</v>
      </c>
    </row>
    <row r="25" spans="1:18" ht="15" customHeight="1" x14ac:dyDescent="0.15">
      <c r="A25" s="7" t="s">
        <v>501</v>
      </c>
      <c r="I25" s="62"/>
      <c r="J25" s="62"/>
      <c r="K25" s="62"/>
      <c r="L25" s="62"/>
      <c r="M25" s="300" t="s">
        <v>435</v>
      </c>
      <c r="N25" s="300"/>
      <c r="O25" s="300"/>
      <c r="P25" s="300"/>
      <c r="Q25" s="300"/>
      <c r="R25" s="300" t="s">
        <v>345</v>
      </c>
    </row>
    <row r="26" spans="1:18" ht="15" customHeight="1" x14ac:dyDescent="0.15">
      <c r="E26" s="150"/>
      <c r="F26" s="150"/>
      <c r="I26" s="62"/>
      <c r="J26" s="62"/>
      <c r="K26" s="62"/>
      <c r="L26" s="62"/>
      <c r="M26" s="62"/>
      <c r="N26" s="62"/>
      <c r="O26" s="741" t="s">
        <v>350</v>
      </c>
      <c r="P26" s="741"/>
      <c r="Q26" s="741"/>
      <c r="R26" s="741"/>
    </row>
    <row r="27" spans="1:18" ht="15" customHeight="1" thickBot="1" x14ac:dyDescent="0.2">
      <c r="A27" s="7" t="s">
        <v>346</v>
      </c>
      <c r="I27" s="62"/>
      <c r="J27" s="62"/>
      <c r="K27" s="62"/>
      <c r="L27" s="62"/>
      <c r="M27" s="62"/>
      <c r="N27" s="62"/>
      <c r="O27" s="62"/>
      <c r="P27" s="62"/>
      <c r="Q27" s="62"/>
      <c r="R27" s="65" t="s">
        <v>44</v>
      </c>
    </row>
    <row r="28" spans="1:18" ht="15" customHeight="1" x14ac:dyDescent="0.15">
      <c r="A28" s="606" t="s">
        <v>58</v>
      </c>
      <c r="B28" s="607"/>
      <c r="C28" s="713" t="s">
        <v>18</v>
      </c>
      <c r="D28" s="713"/>
      <c r="E28" s="713" t="s">
        <v>59</v>
      </c>
      <c r="F28" s="713"/>
      <c r="G28" s="713" t="s">
        <v>60</v>
      </c>
      <c r="H28" s="713"/>
      <c r="I28" s="733" t="s">
        <v>61</v>
      </c>
      <c r="J28" s="733"/>
      <c r="K28" s="713" t="s">
        <v>62</v>
      </c>
      <c r="L28" s="713"/>
      <c r="M28" s="740" t="s">
        <v>436</v>
      </c>
      <c r="N28" s="748"/>
      <c r="O28" s="740" t="s">
        <v>347</v>
      </c>
      <c r="P28" s="733"/>
      <c r="Q28" s="740" t="s">
        <v>351</v>
      </c>
      <c r="R28" s="743"/>
    </row>
    <row r="29" spans="1:18" ht="15" customHeight="1" x14ac:dyDescent="0.15">
      <c r="A29" s="608"/>
      <c r="B29" s="609"/>
      <c r="C29" s="296" t="s">
        <v>46</v>
      </c>
      <c r="D29" s="296" t="s">
        <v>13</v>
      </c>
      <c r="E29" s="296" t="s">
        <v>46</v>
      </c>
      <c r="F29" s="296" t="s">
        <v>13</v>
      </c>
      <c r="G29" s="296" t="s">
        <v>46</v>
      </c>
      <c r="H29" s="297" t="s">
        <v>13</v>
      </c>
      <c r="I29" s="105" t="s">
        <v>46</v>
      </c>
      <c r="J29" s="296" t="s">
        <v>13</v>
      </c>
      <c r="K29" s="296" t="s">
        <v>46</v>
      </c>
      <c r="L29" s="296" t="s">
        <v>13</v>
      </c>
      <c r="M29" s="296" t="s">
        <v>46</v>
      </c>
      <c r="N29" s="297" t="s">
        <v>13</v>
      </c>
      <c r="O29" s="303" t="s">
        <v>46</v>
      </c>
      <c r="P29" s="280" t="s">
        <v>13</v>
      </c>
      <c r="Q29" s="303" t="s">
        <v>46</v>
      </c>
      <c r="R29" s="123" t="s">
        <v>13</v>
      </c>
    </row>
    <row r="30" spans="1:18" ht="15.75" customHeight="1" x14ac:dyDescent="0.15">
      <c r="A30" s="723" t="s">
        <v>47</v>
      </c>
      <c r="B30" s="724"/>
      <c r="C30" s="429">
        <f>C31+C32+C36</f>
        <v>5206</v>
      </c>
      <c r="D30" s="430">
        <f>D31+D32+D36</f>
        <v>55345</v>
      </c>
      <c r="E30" s="253">
        <f t="shared" ref="E30:M30" si="6">E31+E32+E36</f>
        <v>3078</v>
      </c>
      <c r="F30" s="253">
        <f>F31+F32+F36</f>
        <v>5946</v>
      </c>
      <c r="G30" s="431">
        <f t="shared" si="6"/>
        <v>983</v>
      </c>
      <c r="H30" s="431">
        <f t="shared" si="6"/>
        <v>6540</v>
      </c>
      <c r="I30" s="431">
        <f t="shared" si="6"/>
        <v>536</v>
      </c>
      <c r="J30" s="431">
        <f t="shared" si="6"/>
        <v>7099</v>
      </c>
      <c r="K30" s="431">
        <f t="shared" si="6"/>
        <v>216</v>
      </c>
      <c r="L30" s="431">
        <f t="shared" si="6"/>
        <v>5133</v>
      </c>
      <c r="M30" s="431">
        <f t="shared" si="6"/>
        <v>182</v>
      </c>
      <c r="N30" s="431">
        <f>N31+N32+N36</f>
        <v>6838</v>
      </c>
      <c r="O30" s="431">
        <f>O31+O32+O36</f>
        <v>188</v>
      </c>
      <c r="P30" s="431">
        <f>P31+P32+P36</f>
        <v>23789</v>
      </c>
      <c r="Q30" s="431">
        <f>Q31+Q32+Q36</f>
        <v>23</v>
      </c>
      <c r="R30" s="439">
        <f>R31+R32+R36</f>
        <v>0</v>
      </c>
    </row>
    <row r="31" spans="1:18" ht="18.75" customHeight="1" x14ac:dyDescent="0.15">
      <c r="A31" s="723" t="s">
        <v>19</v>
      </c>
      <c r="B31" s="724"/>
      <c r="C31" s="432">
        <f>+E31+G31+I31+K31+M31+Q31+O31</f>
        <v>1</v>
      </c>
      <c r="D31" s="433">
        <f>+F31+H31+J31+L31+R31+N31+P31</f>
        <v>1</v>
      </c>
      <c r="E31" s="433">
        <v>1</v>
      </c>
      <c r="F31" s="433">
        <v>1</v>
      </c>
      <c r="G31" s="433">
        <v>0</v>
      </c>
      <c r="H31" s="433">
        <v>0</v>
      </c>
      <c r="I31" s="434">
        <v>0</v>
      </c>
      <c r="J31" s="434">
        <v>0</v>
      </c>
      <c r="K31" s="434">
        <v>0</v>
      </c>
      <c r="L31" s="434">
        <v>0</v>
      </c>
      <c r="M31" s="438">
        <v>0</v>
      </c>
      <c r="N31" s="434">
        <v>0</v>
      </c>
      <c r="O31" s="438">
        <v>0</v>
      </c>
      <c r="P31" s="438">
        <v>0</v>
      </c>
      <c r="Q31" s="438">
        <v>0</v>
      </c>
      <c r="R31" s="440">
        <v>0</v>
      </c>
    </row>
    <row r="32" spans="1:18" ht="15.75" customHeight="1" x14ac:dyDescent="0.15">
      <c r="A32" s="726" t="s">
        <v>437</v>
      </c>
      <c r="B32" s="435" t="s">
        <v>48</v>
      </c>
      <c r="C32" s="321">
        <f>SUM(C33:C35)</f>
        <v>573</v>
      </c>
      <c r="D32" s="368">
        <f t="shared" ref="D32:R32" si="7">SUM(D33:D35)</f>
        <v>7044</v>
      </c>
      <c r="E32" s="368">
        <f t="shared" si="7"/>
        <v>281</v>
      </c>
      <c r="F32" s="368">
        <f t="shared" si="7"/>
        <v>643</v>
      </c>
      <c r="G32" s="436">
        <f t="shared" si="7"/>
        <v>137</v>
      </c>
      <c r="H32" s="436">
        <f t="shared" si="7"/>
        <v>915</v>
      </c>
      <c r="I32" s="436">
        <f t="shared" si="7"/>
        <v>82</v>
      </c>
      <c r="J32" s="436">
        <f t="shared" si="7"/>
        <v>1100</v>
      </c>
      <c r="K32" s="436">
        <f t="shared" si="7"/>
        <v>26</v>
      </c>
      <c r="L32" s="436">
        <f t="shared" si="7"/>
        <v>647</v>
      </c>
      <c r="M32" s="436">
        <f t="shared" si="7"/>
        <v>21</v>
      </c>
      <c r="N32" s="436">
        <f t="shared" si="7"/>
        <v>751</v>
      </c>
      <c r="O32" s="436">
        <f t="shared" si="7"/>
        <v>25</v>
      </c>
      <c r="P32" s="436">
        <f t="shared" si="7"/>
        <v>2988</v>
      </c>
      <c r="Q32" s="436">
        <f t="shared" si="7"/>
        <v>1</v>
      </c>
      <c r="R32" s="440">
        <f t="shared" si="7"/>
        <v>0</v>
      </c>
    </row>
    <row r="33" spans="1:18" ht="15" customHeight="1" x14ac:dyDescent="0.15">
      <c r="A33" s="727"/>
      <c r="B33" s="398" t="s">
        <v>348</v>
      </c>
      <c r="C33" s="321">
        <f>+E33+G33+I33+K33+M33+Q33+O33</f>
        <v>2</v>
      </c>
      <c r="D33" s="433">
        <f>+F33+H33+J33+L33+R33+N33+P33</f>
        <v>2</v>
      </c>
      <c r="E33" s="433">
        <v>1</v>
      </c>
      <c r="F33" s="433">
        <v>2</v>
      </c>
      <c r="G33" s="433">
        <v>0</v>
      </c>
      <c r="H33" s="433">
        <v>0</v>
      </c>
      <c r="I33" s="433">
        <v>0</v>
      </c>
      <c r="J33" s="433">
        <v>0</v>
      </c>
      <c r="K33" s="438">
        <v>0</v>
      </c>
      <c r="L33" s="438">
        <v>0</v>
      </c>
      <c r="M33" s="438">
        <v>0</v>
      </c>
      <c r="N33" s="438">
        <v>0</v>
      </c>
      <c r="O33" s="438">
        <v>0</v>
      </c>
      <c r="P33" s="438">
        <v>0</v>
      </c>
      <c r="Q33" s="438">
        <v>1</v>
      </c>
      <c r="R33" s="440">
        <v>0</v>
      </c>
    </row>
    <row r="34" spans="1:18" ht="17.25" customHeight="1" x14ac:dyDescent="0.15">
      <c r="A34" s="727"/>
      <c r="B34" s="398" t="s">
        <v>50</v>
      </c>
      <c r="C34" s="321">
        <f>+E34+G34+I34+K34+M34+Q34+O34</f>
        <v>415</v>
      </c>
      <c r="D34" s="368">
        <f>+F34+H34+J34+L34+R34+N34+P34</f>
        <v>4202</v>
      </c>
      <c r="E34" s="368">
        <v>195</v>
      </c>
      <c r="F34" s="368">
        <v>452</v>
      </c>
      <c r="G34" s="436">
        <v>112</v>
      </c>
      <c r="H34" s="436">
        <v>754</v>
      </c>
      <c r="I34" s="436">
        <v>62</v>
      </c>
      <c r="J34" s="436">
        <v>809</v>
      </c>
      <c r="K34" s="436">
        <v>17</v>
      </c>
      <c r="L34" s="436">
        <v>422</v>
      </c>
      <c r="M34" s="436">
        <v>17</v>
      </c>
      <c r="N34" s="436">
        <v>610</v>
      </c>
      <c r="O34" s="438">
        <v>12</v>
      </c>
      <c r="P34" s="438">
        <v>1155</v>
      </c>
      <c r="Q34" s="438">
        <v>0</v>
      </c>
      <c r="R34" s="440">
        <v>0</v>
      </c>
    </row>
    <row r="35" spans="1:18" ht="20.25" customHeight="1" x14ac:dyDescent="0.15">
      <c r="A35" s="728"/>
      <c r="B35" s="142" t="s">
        <v>51</v>
      </c>
      <c r="C35" s="323">
        <f>+E35+G35+I35+K35+M35+Q35+O35</f>
        <v>156</v>
      </c>
      <c r="D35" s="368">
        <f>+F35+H35+J35+L35+R35+N35+P35</f>
        <v>2840</v>
      </c>
      <c r="E35" s="368">
        <v>85</v>
      </c>
      <c r="F35" s="368">
        <v>189</v>
      </c>
      <c r="G35" s="436">
        <v>25</v>
      </c>
      <c r="H35" s="436">
        <v>161</v>
      </c>
      <c r="I35" s="436">
        <v>20</v>
      </c>
      <c r="J35" s="436">
        <v>291</v>
      </c>
      <c r="K35" s="436">
        <v>9</v>
      </c>
      <c r="L35" s="436">
        <v>225</v>
      </c>
      <c r="M35" s="436">
        <v>4</v>
      </c>
      <c r="N35" s="436">
        <v>141</v>
      </c>
      <c r="O35" s="438">
        <v>13</v>
      </c>
      <c r="P35" s="438">
        <v>1833</v>
      </c>
      <c r="Q35" s="438">
        <v>0</v>
      </c>
      <c r="R35" s="440">
        <v>0</v>
      </c>
    </row>
    <row r="36" spans="1:18" ht="15.75" customHeight="1" x14ac:dyDescent="0.15">
      <c r="A36" s="731" t="s">
        <v>434</v>
      </c>
      <c r="B36" s="398" t="s">
        <v>48</v>
      </c>
      <c r="C36" s="437">
        <f>SUM(C37:C49)</f>
        <v>4632</v>
      </c>
      <c r="D36" s="368">
        <f>SUM(D37:D49)</f>
        <v>48300</v>
      </c>
      <c r="E36" s="368">
        <f>SUM(E37:E49)</f>
        <v>2796</v>
      </c>
      <c r="F36" s="368">
        <f>SUM(F37:F49)</f>
        <v>5302</v>
      </c>
      <c r="G36" s="368">
        <f t="shared" ref="G36:R36" si="8">SUM(G37:G49)</f>
        <v>846</v>
      </c>
      <c r="H36" s="368">
        <f t="shared" si="8"/>
        <v>5625</v>
      </c>
      <c r="I36" s="368">
        <f t="shared" si="8"/>
        <v>454</v>
      </c>
      <c r="J36" s="368">
        <f t="shared" si="8"/>
        <v>5999</v>
      </c>
      <c r="K36" s="368">
        <f t="shared" si="8"/>
        <v>190</v>
      </c>
      <c r="L36" s="368">
        <f t="shared" si="8"/>
        <v>4486</v>
      </c>
      <c r="M36" s="368">
        <f t="shared" si="8"/>
        <v>161</v>
      </c>
      <c r="N36" s="368">
        <f t="shared" si="8"/>
        <v>6087</v>
      </c>
      <c r="O36" s="368">
        <f t="shared" si="8"/>
        <v>163</v>
      </c>
      <c r="P36" s="368">
        <f t="shared" si="8"/>
        <v>20801</v>
      </c>
      <c r="Q36" s="368">
        <f>SUM(Q37:Q49)</f>
        <v>22</v>
      </c>
      <c r="R36" s="440">
        <f t="shared" si="8"/>
        <v>0</v>
      </c>
    </row>
    <row r="37" spans="1:18" ht="15.75" customHeight="1" x14ac:dyDescent="0.15">
      <c r="A37" s="732"/>
      <c r="B37" s="382" t="s">
        <v>279</v>
      </c>
      <c r="C37" s="323">
        <f t="shared" ref="C37:C49" si="9">+E37+G37+I37+K37+M37+Q37+O37</f>
        <v>4</v>
      </c>
      <c r="D37" s="368">
        <f t="shared" ref="D37:D49" si="10">+F37+H37+J37+L37+R37+N37+P37</f>
        <v>1072</v>
      </c>
      <c r="E37" s="405">
        <v>1</v>
      </c>
      <c r="F37" s="405">
        <v>1</v>
      </c>
      <c r="G37" s="438">
        <v>0</v>
      </c>
      <c r="H37" s="438">
        <v>0</v>
      </c>
      <c r="I37" s="438">
        <v>0</v>
      </c>
      <c r="J37" s="438">
        <v>0</v>
      </c>
      <c r="K37" s="438">
        <v>0</v>
      </c>
      <c r="L37" s="438">
        <v>0</v>
      </c>
      <c r="M37" s="438">
        <v>0</v>
      </c>
      <c r="N37" s="438">
        <v>0</v>
      </c>
      <c r="O37" s="436">
        <v>3</v>
      </c>
      <c r="P37" s="436">
        <v>1071</v>
      </c>
      <c r="Q37" s="438">
        <v>0</v>
      </c>
      <c r="R37" s="440">
        <v>0</v>
      </c>
    </row>
    <row r="38" spans="1:18" ht="18.75" customHeight="1" x14ac:dyDescent="0.15">
      <c r="A38" s="732"/>
      <c r="B38" s="383" t="s">
        <v>338</v>
      </c>
      <c r="C38" s="323">
        <f t="shared" si="9"/>
        <v>92</v>
      </c>
      <c r="D38" s="368">
        <f t="shared" si="10"/>
        <v>1545</v>
      </c>
      <c r="E38" s="368">
        <v>41</v>
      </c>
      <c r="F38" s="368">
        <v>85</v>
      </c>
      <c r="G38" s="436">
        <v>19</v>
      </c>
      <c r="H38" s="436">
        <v>127</v>
      </c>
      <c r="I38" s="436">
        <v>11</v>
      </c>
      <c r="J38" s="436">
        <v>153</v>
      </c>
      <c r="K38" s="436">
        <v>3</v>
      </c>
      <c r="L38" s="436">
        <v>67</v>
      </c>
      <c r="M38" s="436">
        <v>7</v>
      </c>
      <c r="N38" s="436">
        <v>263</v>
      </c>
      <c r="O38" s="438">
        <v>10</v>
      </c>
      <c r="P38" s="438">
        <v>850</v>
      </c>
      <c r="Q38" s="438">
        <v>1</v>
      </c>
      <c r="R38" s="440">
        <v>0</v>
      </c>
    </row>
    <row r="39" spans="1:18" ht="19.5" customHeight="1" x14ac:dyDescent="0.15">
      <c r="A39" s="732"/>
      <c r="B39" s="383" t="s">
        <v>337</v>
      </c>
      <c r="C39" s="323">
        <f t="shared" si="9"/>
        <v>122</v>
      </c>
      <c r="D39" s="368">
        <f t="shared" si="10"/>
        <v>3273</v>
      </c>
      <c r="E39" s="368">
        <v>38</v>
      </c>
      <c r="F39" s="368">
        <v>67</v>
      </c>
      <c r="G39" s="436">
        <v>19</v>
      </c>
      <c r="H39" s="436">
        <v>134</v>
      </c>
      <c r="I39" s="436">
        <v>14</v>
      </c>
      <c r="J39" s="436">
        <v>182</v>
      </c>
      <c r="K39" s="436">
        <v>13</v>
      </c>
      <c r="L39" s="436">
        <v>314</v>
      </c>
      <c r="M39" s="436">
        <v>17</v>
      </c>
      <c r="N39" s="436">
        <v>672</v>
      </c>
      <c r="O39" s="438">
        <v>19</v>
      </c>
      <c r="P39" s="438">
        <v>1904</v>
      </c>
      <c r="Q39" s="438">
        <v>2</v>
      </c>
      <c r="R39" s="440">
        <v>0</v>
      </c>
    </row>
    <row r="40" spans="1:18" ht="21" customHeight="1" x14ac:dyDescent="0.15">
      <c r="A40" s="732"/>
      <c r="B40" s="383" t="s">
        <v>349</v>
      </c>
      <c r="C40" s="323">
        <f t="shared" si="9"/>
        <v>1228</v>
      </c>
      <c r="D40" s="368">
        <f t="shared" si="10"/>
        <v>15407</v>
      </c>
      <c r="E40" s="368">
        <v>614</v>
      </c>
      <c r="F40" s="368">
        <v>1311</v>
      </c>
      <c r="G40" s="436">
        <v>261</v>
      </c>
      <c r="H40" s="436">
        <v>1777</v>
      </c>
      <c r="I40" s="436">
        <v>155</v>
      </c>
      <c r="J40" s="436">
        <v>2052</v>
      </c>
      <c r="K40" s="436">
        <v>65</v>
      </c>
      <c r="L40" s="436">
        <v>1517</v>
      </c>
      <c r="M40" s="436">
        <v>50</v>
      </c>
      <c r="N40" s="436">
        <v>1931</v>
      </c>
      <c r="O40" s="438">
        <v>72</v>
      </c>
      <c r="P40" s="438">
        <v>6819</v>
      </c>
      <c r="Q40" s="438">
        <v>11</v>
      </c>
      <c r="R40" s="440">
        <v>0</v>
      </c>
    </row>
    <row r="41" spans="1:18" ht="19.5" customHeight="1" x14ac:dyDescent="0.15">
      <c r="A41" s="732"/>
      <c r="B41" s="383" t="s">
        <v>281</v>
      </c>
      <c r="C41" s="323">
        <f t="shared" si="9"/>
        <v>85</v>
      </c>
      <c r="D41" s="368">
        <f t="shared" si="10"/>
        <v>1009</v>
      </c>
      <c r="E41" s="368">
        <v>32</v>
      </c>
      <c r="F41" s="368">
        <v>73</v>
      </c>
      <c r="G41" s="436">
        <v>22</v>
      </c>
      <c r="H41" s="436">
        <v>164</v>
      </c>
      <c r="I41" s="436">
        <v>19</v>
      </c>
      <c r="J41" s="436">
        <v>256</v>
      </c>
      <c r="K41" s="438">
        <v>5</v>
      </c>
      <c r="L41" s="438">
        <v>107</v>
      </c>
      <c r="M41" s="436">
        <v>3</v>
      </c>
      <c r="N41" s="436">
        <v>105</v>
      </c>
      <c r="O41" s="438">
        <v>4</v>
      </c>
      <c r="P41" s="438">
        <v>304</v>
      </c>
      <c r="Q41" s="438">
        <v>0</v>
      </c>
      <c r="R41" s="440">
        <v>0</v>
      </c>
    </row>
    <row r="42" spans="1:18" ht="15.75" customHeight="1" x14ac:dyDescent="0.15">
      <c r="A42" s="732"/>
      <c r="B42" s="301" t="s">
        <v>344</v>
      </c>
      <c r="C42" s="323">
        <f t="shared" si="9"/>
        <v>624</v>
      </c>
      <c r="D42" s="196">
        <f t="shared" si="10"/>
        <v>1602</v>
      </c>
      <c r="E42" s="196">
        <v>561</v>
      </c>
      <c r="F42" s="196">
        <v>832</v>
      </c>
      <c r="G42" s="322">
        <v>41</v>
      </c>
      <c r="H42" s="322">
        <v>254</v>
      </c>
      <c r="I42" s="322">
        <v>14</v>
      </c>
      <c r="J42" s="322">
        <v>172</v>
      </c>
      <c r="K42" s="322">
        <v>7</v>
      </c>
      <c r="L42" s="322">
        <v>160</v>
      </c>
      <c r="M42" s="322">
        <v>0</v>
      </c>
      <c r="N42" s="322">
        <v>0</v>
      </c>
      <c r="O42" s="322">
        <v>1</v>
      </c>
      <c r="P42" s="322">
        <v>184</v>
      </c>
      <c r="Q42" s="324">
        <v>0</v>
      </c>
      <c r="R42" s="332">
        <v>0</v>
      </c>
    </row>
    <row r="43" spans="1:18" ht="26.25" customHeight="1" x14ac:dyDescent="0.15">
      <c r="A43" s="732"/>
      <c r="B43" s="302" t="s">
        <v>474</v>
      </c>
      <c r="C43" s="323">
        <f t="shared" si="9"/>
        <v>286</v>
      </c>
      <c r="D43" s="196">
        <f t="shared" si="10"/>
        <v>2175</v>
      </c>
      <c r="E43" s="196">
        <v>169</v>
      </c>
      <c r="F43" s="196">
        <v>353</v>
      </c>
      <c r="G43" s="322">
        <v>61</v>
      </c>
      <c r="H43" s="322">
        <v>393</v>
      </c>
      <c r="I43" s="322">
        <v>29</v>
      </c>
      <c r="J43" s="322">
        <v>408</v>
      </c>
      <c r="K43" s="322">
        <v>11</v>
      </c>
      <c r="L43" s="322">
        <v>253</v>
      </c>
      <c r="M43" s="322">
        <v>12</v>
      </c>
      <c r="N43" s="322">
        <v>461</v>
      </c>
      <c r="O43" s="322">
        <v>3</v>
      </c>
      <c r="P43" s="322">
        <v>307</v>
      </c>
      <c r="Q43" s="322">
        <v>1</v>
      </c>
      <c r="R43" s="332">
        <v>0</v>
      </c>
    </row>
    <row r="44" spans="1:18" ht="19.5" customHeight="1" x14ac:dyDescent="0.15">
      <c r="A44" s="732"/>
      <c r="B44" s="185" t="s">
        <v>287</v>
      </c>
      <c r="C44" s="196">
        <f t="shared" si="9"/>
        <v>690</v>
      </c>
      <c r="D44" s="196">
        <f t="shared" si="10"/>
        <v>3866</v>
      </c>
      <c r="E44" s="196">
        <v>469</v>
      </c>
      <c r="F44" s="196">
        <v>942</v>
      </c>
      <c r="G44" s="322">
        <v>121</v>
      </c>
      <c r="H44" s="322">
        <v>799</v>
      </c>
      <c r="I44" s="322">
        <v>61</v>
      </c>
      <c r="J44" s="322">
        <v>819</v>
      </c>
      <c r="K44" s="322">
        <v>20</v>
      </c>
      <c r="L44" s="322">
        <v>468</v>
      </c>
      <c r="M44" s="322">
        <v>14</v>
      </c>
      <c r="N44" s="322">
        <v>531</v>
      </c>
      <c r="O44" s="322">
        <v>4</v>
      </c>
      <c r="P44" s="322">
        <v>307</v>
      </c>
      <c r="Q44" s="324">
        <v>1</v>
      </c>
      <c r="R44" s="332">
        <v>0</v>
      </c>
    </row>
    <row r="45" spans="1:18" ht="20.25" customHeight="1" x14ac:dyDescent="0.15">
      <c r="A45" s="732"/>
      <c r="B45" s="187" t="s">
        <v>476</v>
      </c>
      <c r="C45" s="196">
        <f t="shared" si="9"/>
        <v>414</v>
      </c>
      <c r="D45" s="196">
        <f t="shared" si="10"/>
        <v>1698</v>
      </c>
      <c r="E45" s="196">
        <v>339</v>
      </c>
      <c r="F45" s="196">
        <v>599</v>
      </c>
      <c r="G45" s="322">
        <v>41</v>
      </c>
      <c r="H45" s="322">
        <v>260</v>
      </c>
      <c r="I45" s="322">
        <v>12</v>
      </c>
      <c r="J45" s="322">
        <v>164</v>
      </c>
      <c r="K45" s="322">
        <v>10</v>
      </c>
      <c r="L45" s="322">
        <v>240</v>
      </c>
      <c r="M45" s="322">
        <v>6</v>
      </c>
      <c r="N45" s="322">
        <v>223</v>
      </c>
      <c r="O45" s="322">
        <v>3</v>
      </c>
      <c r="P45" s="322">
        <v>212</v>
      </c>
      <c r="Q45" s="322">
        <v>3</v>
      </c>
      <c r="R45" s="332">
        <v>0</v>
      </c>
    </row>
    <row r="46" spans="1:18" ht="18.75" customHeight="1" x14ac:dyDescent="0.15">
      <c r="A46" s="732"/>
      <c r="B46" s="185" t="s">
        <v>283</v>
      </c>
      <c r="C46" s="196">
        <f t="shared" si="9"/>
        <v>241</v>
      </c>
      <c r="D46" s="196">
        <f t="shared" si="10"/>
        <v>1226</v>
      </c>
      <c r="E46" s="196">
        <v>183</v>
      </c>
      <c r="F46" s="196">
        <v>306</v>
      </c>
      <c r="G46" s="322">
        <v>33</v>
      </c>
      <c r="H46" s="322">
        <v>219</v>
      </c>
      <c r="I46" s="322">
        <v>8</v>
      </c>
      <c r="J46" s="322">
        <v>92</v>
      </c>
      <c r="K46" s="322">
        <v>4</v>
      </c>
      <c r="L46" s="322">
        <v>96</v>
      </c>
      <c r="M46" s="322">
        <v>8</v>
      </c>
      <c r="N46" s="322">
        <v>315</v>
      </c>
      <c r="O46" s="322">
        <v>3</v>
      </c>
      <c r="P46" s="322">
        <v>198</v>
      </c>
      <c r="Q46" s="324">
        <v>2</v>
      </c>
      <c r="R46" s="332">
        <v>0</v>
      </c>
    </row>
    <row r="47" spans="1:18" s="8" customFormat="1" ht="18.75" customHeight="1" x14ac:dyDescent="0.15">
      <c r="A47" s="732"/>
      <c r="B47" s="185" t="s">
        <v>284</v>
      </c>
      <c r="C47" s="196">
        <f t="shared" si="9"/>
        <v>467</v>
      </c>
      <c r="D47" s="196">
        <f t="shared" si="10"/>
        <v>8074</v>
      </c>
      <c r="E47" s="325">
        <v>132</v>
      </c>
      <c r="F47" s="325">
        <v>310</v>
      </c>
      <c r="G47" s="326">
        <v>161</v>
      </c>
      <c r="H47" s="326">
        <v>1074</v>
      </c>
      <c r="I47" s="326">
        <v>85</v>
      </c>
      <c r="J47" s="326">
        <v>1070</v>
      </c>
      <c r="K47" s="326">
        <v>34</v>
      </c>
      <c r="L47" s="326">
        <v>832</v>
      </c>
      <c r="M47" s="326">
        <v>34</v>
      </c>
      <c r="N47" s="326">
        <v>1201</v>
      </c>
      <c r="O47" s="333">
        <v>21</v>
      </c>
      <c r="P47" s="333">
        <v>3587</v>
      </c>
      <c r="Q47" s="333">
        <v>0</v>
      </c>
      <c r="R47" s="332">
        <v>0</v>
      </c>
    </row>
    <row r="48" spans="1:18" ht="15" customHeight="1" x14ac:dyDescent="0.15">
      <c r="A48" s="121"/>
      <c r="B48" s="185" t="s">
        <v>340</v>
      </c>
      <c r="C48" s="196">
        <f t="shared" si="9"/>
        <v>21</v>
      </c>
      <c r="D48" s="196">
        <f t="shared" si="10"/>
        <v>367</v>
      </c>
      <c r="E48" s="76">
        <v>9</v>
      </c>
      <c r="F48" s="76">
        <v>31</v>
      </c>
      <c r="G48" s="298">
        <v>10</v>
      </c>
      <c r="H48" s="327">
        <v>56</v>
      </c>
      <c r="I48" s="261">
        <v>0</v>
      </c>
      <c r="J48" s="101">
        <v>0</v>
      </c>
      <c r="K48" s="101">
        <v>0</v>
      </c>
      <c r="L48" s="101">
        <v>0</v>
      </c>
      <c r="M48" s="326">
        <v>0</v>
      </c>
      <c r="N48" s="76">
        <v>0</v>
      </c>
      <c r="O48" s="75">
        <v>2</v>
      </c>
      <c r="P48" s="75">
        <v>280</v>
      </c>
      <c r="Q48" s="324">
        <v>0</v>
      </c>
      <c r="R48" s="332">
        <v>0</v>
      </c>
    </row>
    <row r="49" spans="1:18" ht="21" customHeight="1" thickBot="1" x14ac:dyDescent="0.2">
      <c r="A49" s="122"/>
      <c r="B49" s="186" t="s">
        <v>475</v>
      </c>
      <c r="C49" s="328">
        <f t="shared" si="9"/>
        <v>358</v>
      </c>
      <c r="D49" s="328">
        <f t="shared" si="10"/>
        <v>6986</v>
      </c>
      <c r="E49" s="329">
        <v>208</v>
      </c>
      <c r="F49" s="329">
        <v>392</v>
      </c>
      <c r="G49" s="329">
        <v>57</v>
      </c>
      <c r="H49" s="329">
        <v>368</v>
      </c>
      <c r="I49" s="329">
        <v>46</v>
      </c>
      <c r="J49" s="329">
        <v>631</v>
      </c>
      <c r="K49" s="329">
        <v>18</v>
      </c>
      <c r="L49" s="329">
        <v>432</v>
      </c>
      <c r="M49" s="334">
        <v>10</v>
      </c>
      <c r="N49" s="329">
        <v>385</v>
      </c>
      <c r="O49" s="329">
        <v>18</v>
      </c>
      <c r="P49" s="329">
        <v>4778</v>
      </c>
      <c r="Q49" s="329">
        <v>1</v>
      </c>
      <c r="R49" s="335">
        <v>0</v>
      </c>
    </row>
    <row r="50" spans="1:18" ht="18.95" customHeight="1" x14ac:dyDescent="0.15">
      <c r="A50" s="7" t="s">
        <v>501</v>
      </c>
      <c r="O50" s="61" t="s">
        <v>580</v>
      </c>
    </row>
    <row r="51" spans="1:18" ht="18.95" customHeight="1" x14ac:dyDescent="0.15">
      <c r="O51" s="61"/>
      <c r="P51" s="61"/>
    </row>
    <row r="52" spans="1:18" ht="18.95" hidden="1" customHeight="1" x14ac:dyDescent="0.15">
      <c r="C52" s="124">
        <f>+E52+G52+I52+K52+M52+Q52+O52</f>
        <v>4840</v>
      </c>
      <c r="D52" s="125">
        <f>+F52+H52+J52+L52+R52+N52+P52</f>
        <v>53339</v>
      </c>
      <c r="E52" s="126">
        <v>2796</v>
      </c>
      <c r="F52" s="126">
        <v>5556</v>
      </c>
      <c r="G52" s="126">
        <v>934</v>
      </c>
      <c r="H52" s="126">
        <v>6113</v>
      </c>
      <c r="I52" s="126">
        <v>542</v>
      </c>
      <c r="J52" s="126">
        <v>7218</v>
      </c>
      <c r="K52" s="126">
        <v>204</v>
      </c>
      <c r="L52" s="126">
        <v>4887</v>
      </c>
      <c r="M52" s="126">
        <v>168</v>
      </c>
      <c r="N52" s="126">
        <v>6371</v>
      </c>
      <c r="O52" s="126">
        <v>183</v>
      </c>
      <c r="P52" s="126">
        <v>23194</v>
      </c>
      <c r="Q52" s="126">
        <v>13</v>
      </c>
      <c r="R52" s="126">
        <v>0</v>
      </c>
    </row>
    <row r="53" spans="1:18" ht="18.95" hidden="1" customHeight="1" x14ac:dyDescent="0.15">
      <c r="C53" s="124">
        <f>+E53+G53+I53+K53+M53+Q53+O53</f>
        <v>4320</v>
      </c>
      <c r="D53" s="125">
        <f>+F53+H53+J53+L53+R53+N53+P53</f>
        <v>45822</v>
      </c>
      <c r="E53" s="126">
        <v>2594</v>
      </c>
      <c r="F53" s="126">
        <v>5071</v>
      </c>
      <c r="G53" s="126">
        <v>797</v>
      </c>
      <c r="H53" s="126">
        <v>5235</v>
      </c>
      <c r="I53" s="126">
        <v>448</v>
      </c>
      <c r="J53" s="126">
        <v>5982</v>
      </c>
      <c r="K53" s="126">
        <v>166</v>
      </c>
      <c r="L53" s="126">
        <v>3975</v>
      </c>
      <c r="M53" s="126">
        <v>144</v>
      </c>
      <c r="N53" s="126">
        <v>5458</v>
      </c>
      <c r="O53" s="126">
        <v>158</v>
      </c>
      <c r="P53" s="126">
        <v>20101</v>
      </c>
      <c r="Q53" s="126">
        <v>13</v>
      </c>
      <c r="R53" s="126">
        <v>0</v>
      </c>
    </row>
    <row r="54" spans="1:18" ht="18.95" hidden="1" customHeight="1" x14ac:dyDescent="0.15">
      <c r="C54" s="126"/>
      <c r="D54" s="126"/>
      <c r="E54" s="126"/>
      <c r="F54" s="126"/>
      <c r="G54" s="126"/>
      <c r="H54" s="126"/>
      <c r="I54" s="126"/>
      <c r="J54" s="126"/>
      <c r="K54" s="126"/>
      <c r="L54" s="126"/>
      <c r="M54" s="126"/>
      <c r="N54" s="126"/>
      <c r="O54" s="126"/>
      <c r="P54" s="126"/>
      <c r="Q54" s="126"/>
      <c r="R54" s="126"/>
    </row>
  </sheetData>
  <sheetProtection sheet="1" selectLockedCells="1" selectUnlockedCells="1"/>
  <mergeCells count="66">
    <mergeCell ref="Q3:R3"/>
    <mergeCell ref="O26:R26"/>
    <mergeCell ref="A28:B29"/>
    <mergeCell ref="M28:N28"/>
    <mergeCell ref="O28:P28"/>
    <mergeCell ref="Q28:R28"/>
    <mergeCell ref="K28:L28"/>
    <mergeCell ref="C28:D28"/>
    <mergeCell ref="E28:F28"/>
    <mergeCell ref="G28:H28"/>
    <mergeCell ref="I28:J28"/>
    <mergeCell ref="G22:H22"/>
    <mergeCell ref="K22:L22"/>
    <mergeCell ref="G23:H23"/>
    <mergeCell ref="K23:L23"/>
    <mergeCell ref="A11:A24"/>
    <mergeCell ref="A36:A47"/>
    <mergeCell ref="A32:A35"/>
    <mergeCell ref="A30:B30"/>
    <mergeCell ref="A31:B31"/>
    <mergeCell ref="O3:P3"/>
    <mergeCell ref="A3:B4"/>
    <mergeCell ref="E3:F3"/>
    <mergeCell ref="A7:A10"/>
    <mergeCell ref="A5:B5"/>
    <mergeCell ref="A6:B6"/>
    <mergeCell ref="G3:H4"/>
    <mergeCell ref="I3:J3"/>
    <mergeCell ref="K3:L4"/>
    <mergeCell ref="M3:N3"/>
    <mergeCell ref="G5:H5"/>
    <mergeCell ref="K5:L5"/>
    <mergeCell ref="G6:H6"/>
    <mergeCell ref="K6:L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8"/>
    <mergeCell ref="I17:I18"/>
    <mergeCell ref="J17:J18"/>
    <mergeCell ref="K17:L17"/>
    <mergeCell ref="K18:L18"/>
    <mergeCell ref="K24:L24"/>
    <mergeCell ref="G19:H19"/>
    <mergeCell ref="K19:L19"/>
    <mergeCell ref="G20:H20"/>
    <mergeCell ref="K20:L20"/>
    <mergeCell ref="G21:H21"/>
    <mergeCell ref="K21:L21"/>
  </mergeCells>
  <phoneticPr fontId="13"/>
  <printOptions horizontalCentered="1"/>
  <pageMargins left="0.59055118110236227" right="0.59055118110236227" top="0.59055118110236227" bottom="0.59055118110236227" header="0.39370078740157483" footer="0.39370078740157483"/>
  <pageSetup paperSize="9" scale="92" firstPageNumber="67" orientation="portrait" useFirstPageNumber="1"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K51"/>
  <sheetViews>
    <sheetView view="pageBreakPreview" zoomScaleNormal="100" zoomScaleSheetLayoutView="100" workbookViewId="0">
      <pane xSplit="1" ySplit="4" topLeftCell="B5" activePane="bottomRight" state="frozen"/>
      <selection activeCell="F30" sqref="F30"/>
      <selection pane="topRight" activeCell="F30" sqref="F30"/>
      <selection pane="bottomLeft" activeCell="F30" sqref="F30"/>
      <selection pane="bottomRight" activeCell="F30" sqref="F30"/>
    </sheetView>
  </sheetViews>
  <sheetFormatPr defaultRowHeight="20.100000000000001" customHeight="1" x14ac:dyDescent="0.15"/>
  <cols>
    <col min="1" max="1" width="18" style="10" customWidth="1"/>
    <col min="2" max="2" width="8.85546875" style="15" customWidth="1"/>
    <col min="3" max="3" width="10.5703125" style="15" customWidth="1"/>
    <col min="4" max="4" width="10.85546875" style="10" customWidth="1"/>
    <col min="5" max="5" width="10.28515625" style="10" customWidth="1"/>
    <col min="6" max="6" width="9.42578125" style="10" customWidth="1"/>
    <col min="7" max="7" width="9.28515625" style="10" customWidth="1"/>
    <col min="8" max="8" width="9" style="10" customWidth="1"/>
    <col min="9" max="9" width="10" style="10" customWidth="1"/>
    <col min="10" max="10" width="11.7109375" style="10" customWidth="1"/>
    <col min="11" max="16384" width="9.140625" style="10"/>
  </cols>
  <sheetData>
    <row r="1" spans="1:11" ht="5.0999999999999996" customHeight="1" x14ac:dyDescent="0.15"/>
    <row r="2" spans="1:11" ht="15" customHeight="1" thickBot="1" x14ac:dyDescent="0.2">
      <c r="A2" s="127" t="s">
        <v>370</v>
      </c>
      <c r="B2" s="151"/>
      <c r="C2" s="151"/>
      <c r="D2" s="127"/>
      <c r="E2" s="127"/>
      <c r="F2" s="127"/>
      <c r="G2" s="127"/>
      <c r="H2" s="127"/>
      <c r="I2" s="127"/>
      <c r="J2" s="96" t="s">
        <v>10</v>
      </c>
      <c r="K2" s="7"/>
    </row>
    <row r="3" spans="1:11" ht="17.25" customHeight="1" x14ac:dyDescent="0.15">
      <c r="A3" s="606" t="s">
        <v>404</v>
      </c>
      <c r="B3" s="607"/>
      <c r="C3" s="759" t="s">
        <v>352</v>
      </c>
      <c r="D3" s="740" t="s">
        <v>353</v>
      </c>
      <c r="E3" s="748"/>
      <c r="F3" s="748"/>
      <c r="G3" s="748"/>
      <c r="H3" s="748"/>
      <c r="I3" s="748"/>
      <c r="J3" s="743"/>
      <c r="K3" s="59"/>
    </row>
    <row r="4" spans="1:11" ht="22.5" customHeight="1" x14ac:dyDescent="0.15">
      <c r="A4" s="608"/>
      <c r="B4" s="609"/>
      <c r="C4" s="760"/>
      <c r="D4" s="190" t="s">
        <v>354</v>
      </c>
      <c r="E4" s="296" t="s">
        <v>63</v>
      </c>
      <c r="F4" s="296" t="s">
        <v>64</v>
      </c>
      <c r="G4" s="296" t="s">
        <v>65</v>
      </c>
      <c r="H4" s="296" t="s">
        <v>66</v>
      </c>
      <c r="I4" s="296" t="s">
        <v>67</v>
      </c>
      <c r="J4" s="93" t="s">
        <v>68</v>
      </c>
      <c r="K4" s="59"/>
    </row>
    <row r="5" spans="1:11" ht="19.5" customHeight="1" x14ac:dyDescent="0.15">
      <c r="A5" s="751" t="s">
        <v>69</v>
      </c>
      <c r="B5" s="393" t="s">
        <v>13</v>
      </c>
      <c r="C5" s="451">
        <f>C7+C9+C11+C13+C15+C19+C21+C23+C25+C27+C39+C29+C33+C35+C37+C31+C17</f>
        <v>55345</v>
      </c>
      <c r="D5" s="254">
        <f>SUM(E5:J5)</f>
        <v>48591</v>
      </c>
      <c r="E5" s="254">
        <f>E7+E9+E11+E13+E15+E19+E21+E23+E25+E27+E39+E29+E33+E35+E37+E31+E17</f>
        <v>0</v>
      </c>
      <c r="F5" s="254">
        <f t="shared" ref="F5:J5" si="0">F7+F9+F11+F13+F15+F19+F21+F23+F25+F27+F39+F29+F33+F35+F37+F31+F17</f>
        <v>3770</v>
      </c>
      <c r="G5" s="254">
        <f t="shared" si="0"/>
        <v>5315</v>
      </c>
      <c r="H5" s="254">
        <f t="shared" si="0"/>
        <v>6146</v>
      </c>
      <c r="I5" s="254">
        <f t="shared" si="0"/>
        <v>4709</v>
      </c>
      <c r="J5" s="452">
        <f t="shared" si="0"/>
        <v>28651</v>
      </c>
      <c r="K5" s="59"/>
    </row>
    <row r="6" spans="1:11" ht="19.5" customHeight="1" x14ac:dyDescent="0.15">
      <c r="A6" s="752"/>
      <c r="B6" s="453" t="s">
        <v>405</v>
      </c>
      <c r="C6" s="454">
        <f>SUM(C8,C10,C12,C14,C16,C20,C22,C24,C26,C28,C30,C34,C36,C38,C40,)+C18+C32</f>
        <v>31540</v>
      </c>
      <c r="D6" s="455">
        <f>SUM(E6:J6)</f>
        <v>27007</v>
      </c>
      <c r="E6" s="337">
        <f t="shared" ref="E6:J6" si="1">SUM(E8,E10,E12,E14,E16,E20,E22,E24,E26,E28,E30,E34,E36,E38,E40,)+E18+E32</f>
        <v>0</v>
      </c>
      <c r="F6" s="456">
        <f t="shared" si="1"/>
        <v>1671</v>
      </c>
      <c r="G6" s="456">
        <f t="shared" si="1"/>
        <v>2732</v>
      </c>
      <c r="H6" s="456">
        <f t="shared" si="1"/>
        <v>3473</v>
      </c>
      <c r="I6" s="456">
        <f t="shared" si="1"/>
        <v>2851</v>
      </c>
      <c r="J6" s="457">
        <f t="shared" si="1"/>
        <v>16280</v>
      </c>
      <c r="K6" s="59"/>
    </row>
    <row r="7" spans="1:11" ht="20.25" customHeight="1" x14ac:dyDescent="0.15">
      <c r="A7" s="753" t="s">
        <v>70</v>
      </c>
      <c r="B7" s="394" t="s">
        <v>13</v>
      </c>
      <c r="C7" s="458">
        <v>1</v>
      </c>
      <c r="D7" s="405">
        <f t="shared" ref="D7:D40" si="2">SUM(E7:J7)</f>
        <v>0</v>
      </c>
      <c r="E7" s="376">
        <v>0</v>
      </c>
      <c r="F7" s="405">
        <v>0</v>
      </c>
      <c r="G7" s="405">
        <v>0</v>
      </c>
      <c r="H7" s="405">
        <v>0</v>
      </c>
      <c r="I7" s="405">
        <v>0</v>
      </c>
      <c r="J7" s="336">
        <v>0</v>
      </c>
      <c r="K7" s="59"/>
    </row>
    <row r="8" spans="1:11" ht="20.25" customHeight="1" x14ac:dyDescent="0.15">
      <c r="A8" s="751"/>
      <c r="B8" s="386" t="s">
        <v>355</v>
      </c>
      <c r="C8" s="339">
        <v>1</v>
      </c>
      <c r="D8" s="337">
        <f t="shared" si="2"/>
        <v>0</v>
      </c>
      <c r="E8" s="337">
        <v>0</v>
      </c>
      <c r="F8" s="337">
        <v>0</v>
      </c>
      <c r="G8" s="337">
        <v>0</v>
      </c>
      <c r="H8" s="337">
        <v>0</v>
      </c>
      <c r="I8" s="337">
        <v>0</v>
      </c>
      <c r="J8" s="338">
        <v>0</v>
      </c>
      <c r="K8" s="59"/>
    </row>
    <row r="9" spans="1:11" ht="20.25" customHeight="1" x14ac:dyDescent="0.15">
      <c r="A9" s="754" t="s">
        <v>477</v>
      </c>
      <c r="B9" s="408" t="s">
        <v>13</v>
      </c>
      <c r="C9" s="458">
        <v>2</v>
      </c>
      <c r="D9" s="405">
        <f t="shared" si="2"/>
        <v>2</v>
      </c>
      <c r="E9" s="405">
        <v>0</v>
      </c>
      <c r="F9" s="405">
        <v>2</v>
      </c>
      <c r="G9" s="405">
        <v>0</v>
      </c>
      <c r="H9" s="405">
        <v>0</v>
      </c>
      <c r="I9" s="405">
        <v>0</v>
      </c>
      <c r="J9" s="336">
        <v>0</v>
      </c>
      <c r="K9" s="59"/>
    </row>
    <row r="10" spans="1:11" ht="20.25" customHeight="1" x14ac:dyDescent="0.15">
      <c r="A10" s="751"/>
      <c r="B10" s="386" t="s">
        <v>355</v>
      </c>
      <c r="C10" s="339">
        <v>2</v>
      </c>
      <c r="D10" s="337">
        <f t="shared" si="2"/>
        <v>2</v>
      </c>
      <c r="E10" s="337">
        <v>0</v>
      </c>
      <c r="F10" s="337">
        <v>2</v>
      </c>
      <c r="G10" s="337">
        <v>0</v>
      </c>
      <c r="H10" s="337">
        <v>0</v>
      </c>
      <c r="I10" s="337">
        <v>0</v>
      </c>
      <c r="J10" s="338">
        <v>0</v>
      </c>
      <c r="K10" s="59"/>
    </row>
    <row r="11" spans="1:11" ht="20.25" customHeight="1" x14ac:dyDescent="0.15">
      <c r="A11" s="751" t="s">
        <v>71</v>
      </c>
      <c r="B11" s="408" t="s">
        <v>13</v>
      </c>
      <c r="C11" s="132">
        <v>4202</v>
      </c>
      <c r="D11" s="405">
        <f t="shared" si="2"/>
        <v>3554</v>
      </c>
      <c r="E11" s="405">
        <v>0</v>
      </c>
      <c r="F11" s="405">
        <v>377</v>
      </c>
      <c r="G11" s="405">
        <v>569</v>
      </c>
      <c r="H11" s="405">
        <v>654</v>
      </c>
      <c r="I11" s="405">
        <v>405</v>
      </c>
      <c r="J11" s="336">
        <v>1549</v>
      </c>
      <c r="K11" s="59"/>
    </row>
    <row r="12" spans="1:11" ht="20.25" customHeight="1" x14ac:dyDescent="0.15">
      <c r="A12" s="751"/>
      <c r="B12" s="386" t="s">
        <v>355</v>
      </c>
      <c r="C12" s="459">
        <v>3519</v>
      </c>
      <c r="D12" s="339">
        <f t="shared" si="2"/>
        <v>2962</v>
      </c>
      <c r="E12" s="337">
        <v>0</v>
      </c>
      <c r="F12" s="339">
        <v>267</v>
      </c>
      <c r="G12" s="339">
        <v>446</v>
      </c>
      <c r="H12" s="339">
        <v>564</v>
      </c>
      <c r="I12" s="339">
        <v>347</v>
      </c>
      <c r="J12" s="340">
        <v>1338</v>
      </c>
      <c r="K12" s="59"/>
    </row>
    <row r="13" spans="1:11" ht="19.5" customHeight="1" x14ac:dyDescent="0.15">
      <c r="A13" s="751" t="s">
        <v>72</v>
      </c>
      <c r="B13" s="408" t="s">
        <v>13</v>
      </c>
      <c r="C13" s="132">
        <v>2840</v>
      </c>
      <c r="D13" s="405">
        <f t="shared" si="2"/>
        <v>2572</v>
      </c>
      <c r="E13" s="405">
        <v>0</v>
      </c>
      <c r="F13" s="405">
        <v>131</v>
      </c>
      <c r="G13" s="405">
        <v>112</v>
      </c>
      <c r="H13" s="405">
        <v>195</v>
      </c>
      <c r="I13" s="405">
        <v>265</v>
      </c>
      <c r="J13" s="336">
        <v>1869</v>
      </c>
      <c r="K13" s="59"/>
    </row>
    <row r="14" spans="1:11" ht="19.5" customHeight="1" x14ac:dyDescent="0.15">
      <c r="A14" s="751"/>
      <c r="B14" s="386" t="s">
        <v>355</v>
      </c>
      <c r="C14" s="459">
        <v>1697</v>
      </c>
      <c r="D14" s="339">
        <f t="shared" si="2"/>
        <v>1480</v>
      </c>
      <c r="E14" s="337">
        <v>0</v>
      </c>
      <c r="F14" s="339">
        <v>81</v>
      </c>
      <c r="G14" s="339">
        <v>68</v>
      </c>
      <c r="H14" s="339">
        <v>127</v>
      </c>
      <c r="I14" s="339">
        <v>183</v>
      </c>
      <c r="J14" s="340">
        <v>1021</v>
      </c>
      <c r="K14" s="59"/>
    </row>
    <row r="15" spans="1:11" ht="19.5" customHeight="1" x14ac:dyDescent="0.15">
      <c r="A15" s="152" t="s">
        <v>406</v>
      </c>
      <c r="B15" s="408" t="s">
        <v>13</v>
      </c>
      <c r="C15" s="132">
        <v>1072</v>
      </c>
      <c r="D15" s="405">
        <f t="shared" si="2"/>
        <v>1052</v>
      </c>
      <c r="E15" s="405">
        <v>0</v>
      </c>
      <c r="F15" s="405">
        <v>0</v>
      </c>
      <c r="G15" s="405">
        <v>0</v>
      </c>
      <c r="H15" s="405">
        <v>0</v>
      </c>
      <c r="I15" s="405">
        <v>0</v>
      </c>
      <c r="J15" s="336">
        <v>1052</v>
      </c>
      <c r="K15" s="59"/>
    </row>
    <row r="16" spans="1:11" ht="19.5" customHeight="1" x14ac:dyDescent="0.15">
      <c r="A16" s="384" t="s">
        <v>407</v>
      </c>
      <c r="B16" s="386" t="s">
        <v>355</v>
      </c>
      <c r="C16" s="459">
        <v>896</v>
      </c>
      <c r="D16" s="339">
        <f t="shared" si="2"/>
        <v>876</v>
      </c>
      <c r="E16" s="337">
        <v>0</v>
      </c>
      <c r="F16" s="337">
        <v>0</v>
      </c>
      <c r="G16" s="337">
        <v>0</v>
      </c>
      <c r="H16" s="337">
        <v>0</v>
      </c>
      <c r="I16" s="337">
        <v>0</v>
      </c>
      <c r="J16" s="340">
        <v>876</v>
      </c>
      <c r="K16" s="59"/>
    </row>
    <row r="17" spans="1:11" ht="19.5" customHeight="1" x14ac:dyDescent="0.15">
      <c r="A17" s="756" t="s">
        <v>360</v>
      </c>
      <c r="B17" s="408" t="s">
        <v>13</v>
      </c>
      <c r="C17" s="132">
        <v>1545</v>
      </c>
      <c r="D17" s="405">
        <f t="shared" si="2"/>
        <v>1418</v>
      </c>
      <c r="E17" s="405">
        <v>0</v>
      </c>
      <c r="F17" s="405">
        <v>62</v>
      </c>
      <c r="G17" s="405">
        <v>101</v>
      </c>
      <c r="H17" s="405">
        <v>126</v>
      </c>
      <c r="I17" s="405">
        <v>96</v>
      </c>
      <c r="J17" s="336">
        <v>1033</v>
      </c>
      <c r="K17" s="59"/>
    </row>
    <row r="18" spans="1:11" ht="19.5" customHeight="1" x14ac:dyDescent="0.15">
      <c r="A18" s="757"/>
      <c r="B18" s="386" t="s">
        <v>355</v>
      </c>
      <c r="C18" s="459">
        <v>1145</v>
      </c>
      <c r="D18" s="339">
        <f t="shared" si="2"/>
        <v>1041</v>
      </c>
      <c r="E18" s="337">
        <v>0</v>
      </c>
      <c r="F18" s="339">
        <v>35</v>
      </c>
      <c r="G18" s="339">
        <v>69</v>
      </c>
      <c r="H18" s="339">
        <v>102</v>
      </c>
      <c r="I18" s="339">
        <v>77</v>
      </c>
      <c r="J18" s="340">
        <v>758</v>
      </c>
      <c r="K18" s="59"/>
    </row>
    <row r="19" spans="1:11" ht="19.5" customHeight="1" x14ac:dyDescent="0.15">
      <c r="A19" s="751" t="s">
        <v>356</v>
      </c>
      <c r="B19" s="408" t="s">
        <v>13</v>
      </c>
      <c r="C19" s="132">
        <v>3273</v>
      </c>
      <c r="D19" s="405">
        <f t="shared" si="2"/>
        <v>3087</v>
      </c>
      <c r="E19" s="405">
        <v>0</v>
      </c>
      <c r="F19" s="405">
        <v>53</v>
      </c>
      <c r="G19" s="405">
        <v>122</v>
      </c>
      <c r="H19" s="405">
        <v>171</v>
      </c>
      <c r="I19" s="405">
        <v>364</v>
      </c>
      <c r="J19" s="336">
        <v>2377</v>
      </c>
      <c r="K19" s="59"/>
    </row>
    <row r="20" spans="1:11" ht="19.5" customHeight="1" x14ac:dyDescent="0.15">
      <c r="A20" s="751"/>
      <c r="B20" s="386" t="s">
        <v>355</v>
      </c>
      <c r="C20" s="459">
        <v>2792</v>
      </c>
      <c r="D20" s="339">
        <f t="shared" si="2"/>
        <v>2628</v>
      </c>
      <c r="E20" s="337">
        <v>0</v>
      </c>
      <c r="F20" s="339">
        <v>40</v>
      </c>
      <c r="G20" s="339">
        <v>97</v>
      </c>
      <c r="H20" s="339">
        <v>143</v>
      </c>
      <c r="I20" s="339">
        <v>302</v>
      </c>
      <c r="J20" s="340">
        <v>2046</v>
      </c>
      <c r="K20" s="59"/>
    </row>
    <row r="21" spans="1:11" ht="19.5" customHeight="1" x14ac:dyDescent="0.15">
      <c r="A21" s="758" t="s">
        <v>73</v>
      </c>
      <c r="B21" s="408" t="s">
        <v>13</v>
      </c>
      <c r="C21" s="132">
        <v>15407</v>
      </c>
      <c r="D21" s="405">
        <f t="shared" si="2"/>
        <v>13834</v>
      </c>
      <c r="E21" s="405">
        <v>0</v>
      </c>
      <c r="F21" s="405">
        <v>943</v>
      </c>
      <c r="G21" s="405">
        <v>1563</v>
      </c>
      <c r="H21" s="405">
        <v>1886</v>
      </c>
      <c r="I21" s="405">
        <v>1327</v>
      </c>
      <c r="J21" s="336">
        <v>8115</v>
      </c>
      <c r="K21" s="59"/>
    </row>
    <row r="22" spans="1:11" ht="19.5" customHeight="1" x14ac:dyDescent="0.15">
      <c r="A22" s="753"/>
      <c r="B22" s="386" t="s">
        <v>355</v>
      </c>
      <c r="C22" s="459">
        <v>9207</v>
      </c>
      <c r="D22" s="339">
        <f t="shared" si="2"/>
        <v>8108</v>
      </c>
      <c r="E22" s="337">
        <v>0</v>
      </c>
      <c r="F22" s="339">
        <v>460</v>
      </c>
      <c r="G22" s="339">
        <v>882</v>
      </c>
      <c r="H22" s="339">
        <v>1058</v>
      </c>
      <c r="I22" s="339">
        <v>903</v>
      </c>
      <c r="J22" s="340">
        <v>4805</v>
      </c>
      <c r="K22" s="59"/>
    </row>
    <row r="23" spans="1:11" ht="19.5" customHeight="1" x14ac:dyDescent="0.15">
      <c r="A23" s="751" t="s">
        <v>408</v>
      </c>
      <c r="B23" s="408" t="s">
        <v>13</v>
      </c>
      <c r="C23" s="132">
        <v>1009</v>
      </c>
      <c r="D23" s="405">
        <f t="shared" si="2"/>
        <v>952</v>
      </c>
      <c r="E23" s="405">
        <v>0</v>
      </c>
      <c r="F23" s="405">
        <v>57</v>
      </c>
      <c r="G23" s="405">
        <v>129</v>
      </c>
      <c r="H23" s="405">
        <v>252</v>
      </c>
      <c r="I23" s="405">
        <v>107</v>
      </c>
      <c r="J23" s="336">
        <v>407</v>
      </c>
      <c r="K23" s="59"/>
    </row>
    <row r="24" spans="1:11" ht="19.5" customHeight="1" x14ac:dyDescent="0.15">
      <c r="A24" s="751"/>
      <c r="B24" s="386" t="s">
        <v>355</v>
      </c>
      <c r="C24" s="459">
        <v>452</v>
      </c>
      <c r="D24" s="339">
        <f t="shared" si="2"/>
        <v>415</v>
      </c>
      <c r="E24" s="337">
        <v>0</v>
      </c>
      <c r="F24" s="339">
        <v>25</v>
      </c>
      <c r="G24" s="339">
        <v>66</v>
      </c>
      <c r="H24" s="339">
        <v>136</v>
      </c>
      <c r="I24" s="339">
        <v>33</v>
      </c>
      <c r="J24" s="340">
        <v>155</v>
      </c>
      <c r="K24" s="59"/>
    </row>
    <row r="25" spans="1:11" ht="19.5" customHeight="1" x14ac:dyDescent="0.15">
      <c r="A25" s="751" t="s">
        <v>357</v>
      </c>
      <c r="B25" s="393" t="s">
        <v>13</v>
      </c>
      <c r="C25" s="132">
        <v>1602</v>
      </c>
      <c r="D25" s="405">
        <f t="shared" si="2"/>
        <v>802</v>
      </c>
      <c r="E25" s="405">
        <v>0</v>
      </c>
      <c r="F25" s="405">
        <v>208</v>
      </c>
      <c r="G25" s="405">
        <v>155</v>
      </c>
      <c r="H25" s="405">
        <v>162</v>
      </c>
      <c r="I25" s="405">
        <v>97</v>
      </c>
      <c r="J25" s="336">
        <v>180</v>
      </c>
      <c r="K25" s="59"/>
    </row>
    <row r="26" spans="1:11" ht="19.5" customHeight="1" x14ac:dyDescent="0.15">
      <c r="A26" s="751"/>
      <c r="B26" s="386" t="s">
        <v>355</v>
      </c>
      <c r="C26" s="459">
        <v>1034</v>
      </c>
      <c r="D26" s="339">
        <f t="shared" si="2"/>
        <v>483</v>
      </c>
      <c r="E26" s="337">
        <v>0</v>
      </c>
      <c r="F26" s="339">
        <v>97</v>
      </c>
      <c r="G26" s="339">
        <v>103</v>
      </c>
      <c r="H26" s="339">
        <v>114</v>
      </c>
      <c r="I26" s="339">
        <v>65</v>
      </c>
      <c r="J26" s="340">
        <v>104</v>
      </c>
      <c r="K26" s="59"/>
    </row>
    <row r="27" spans="1:11" s="63" customFormat="1" ht="19.5" customHeight="1" x14ac:dyDescent="0.15">
      <c r="A27" s="390" t="s">
        <v>288</v>
      </c>
      <c r="B27" s="393" t="s">
        <v>13</v>
      </c>
      <c r="C27" s="132">
        <v>2175</v>
      </c>
      <c r="D27" s="405">
        <f>SUM(E27:J27)</f>
        <v>1783</v>
      </c>
      <c r="E27" s="405">
        <v>0</v>
      </c>
      <c r="F27" s="405">
        <v>262</v>
      </c>
      <c r="G27" s="405">
        <v>267</v>
      </c>
      <c r="H27" s="405">
        <v>373</v>
      </c>
      <c r="I27" s="405">
        <v>215</v>
      </c>
      <c r="J27" s="336">
        <v>666</v>
      </c>
      <c r="K27" s="61"/>
    </row>
    <row r="28" spans="1:11" s="63" customFormat="1" ht="19.5" customHeight="1" x14ac:dyDescent="0.15">
      <c r="A28" s="389" t="s">
        <v>409</v>
      </c>
      <c r="B28" s="386" t="s">
        <v>355</v>
      </c>
      <c r="C28" s="459">
        <v>1517</v>
      </c>
      <c r="D28" s="339">
        <f t="shared" si="2"/>
        <v>1193</v>
      </c>
      <c r="E28" s="337">
        <v>0</v>
      </c>
      <c r="F28" s="339">
        <v>141</v>
      </c>
      <c r="G28" s="339">
        <v>164</v>
      </c>
      <c r="H28" s="339">
        <v>267</v>
      </c>
      <c r="I28" s="339">
        <v>146</v>
      </c>
      <c r="J28" s="340">
        <v>475</v>
      </c>
      <c r="K28" s="61"/>
    </row>
    <row r="29" spans="1:11" ht="19.5" customHeight="1" x14ac:dyDescent="0.15">
      <c r="A29" s="152" t="s">
        <v>289</v>
      </c>
      <c r="B29" s="393" t="s">
        <v>13</v>
      </c>
      <c r="C29" s="132">
        <v>3866</v>
      </c>
      <c r="D29" s="405">
        <f t="shared" si="2"/>
        <v>3088</v>
      </c>
      <c r="E29" s="405">
        <v>0</v>
      </c>
      <c r="F29" s="405">
        <v>518</v>
      </c>
      <c r="G29" s="405">
        <v>611</v>
      </c>
      <c r="H29" s="405">
        <v>697</v>
      </c>
      <c r="I29" s="405">
        <v>455</v>
      </c>
      <c r="J29" s="336">
        <v>807</v>
      </c>
      <c r="K29" s="59"/>
    </row>
    <row r="30" spans="1:11" ht="19.5" customHeight="1" x14ac:dyDescent="0.15">
      <c r="A30" s="388" t="s">
        <v>290</v>
      </c>
      <c r="B30" s="386" t="s">
        <v>355</v>
      </c>
      <c r="C30" s="460">
        <v>1526</v>
      </c>
      <c r="D30" s="339">
        <f t="shared" si="2"/>
        <v>1192</v>
      </c>
      <c r="E30" s="337">
        <v>0</v>
      </c>
      <c r="F30" s="339">
        <v>148</v>
      </c>
      <c r="G30" s="339">
        <v>201</v>
      </c>
      <c r="H30" s="339">
        <v>248</v>
      </c>
      <c r="I30" s="339">
        <v>226</v>
      </c>
      <c r="J30" s="340">
        <v>369</v>
      </c>
      <c r="K30" s="59"/>
    </row>
    <row r="31" spans="1:11" ht="19.5" customHeight="1" x14ac:dyDescent="0.15">
      <c r="A31" s="188" t="s">
        <v>479</v>
      </c>
      <c r="B31" s="393" t="s">
        <v>13</v>
      </c>
      <c r="C31" s="132">
        <v>1698</v>
      </c>
      <c r="D31" s="405">
        <f t="shared" si="2"/>
        <v>1259</v>
      </c>
      <c r="E31" s="405">
        <v>0</v>
      </c>
      <c r="F31" s="405">
        <v>323</v>
      </c>
      <c r="G31" s="405">
        <v>185</v>
      </c>
      <c r="H31" s="405">
        <v>151</v>
      </c>
      <c r="I31" s="405">
        <v>195</v>
      </c>
      <c r="J31" s="336">
        <v>405</v>
      </c>
      <c r="K31" s="59"/>
    </row>
    <row r="32" spans="1:11" ht="19.5" customHeight="1" x14ac:dyDescent="0.15">
      <c r="A32" s="189" t="s">
        <v>478</v>
      </c>
      <c r="B32" s="386" t="s">
        <v>355</v>
      </c>
      <c r="C32" s="459">
        <v>760</v>
      </c>
      <c r="D32" s="339">
        <f t="shared" si="2"/>
        <v>569</v>
      </c>
      <c r="E32" s="337">
        <v>0</v>
      </c>
      <c r="F32" s="339">
        <v>71</v>
      </c>
      <c r="G32" s="339">
        <v>94</v>
      </c>
      <c r="H32" s="339">
        <v>86</v>
      </c>
      <c r="I32" s="339">
        <v>110</v>
      </c>
      <c r="J32" s="340">
        <v>208</v>
      </c>
      <c r="K32" s="59"/>
    </row>
    <row r="33" spans="1:11" ht="19.5" customHeight="1" x14ac:dyDescent="0.15">
      <c r="A33" s="749" t="s">
        <v>291</v>
      </c>
      <c r="B33" s="408" t="s">
        <v>13</v>
      </c>
      <c r="C33" s="132">
        <v>1226</v>
      </c>
      <c r="D33" s="405">
        <f t="shared" si="2"/>
        <v>947</v>
      </c>
      <c r="E33" s="405">
        <v>0</v>
      </c>
      <c r="F33" s="405">
        <v>149</v>
      </c>
      <c r="G33" s="405">
        <v>154</v>
      </c>
      <c r="H33" s="405">
        <v>52</v>
      </c>
      <c r="I33" s="405">
        <v>94</v>
      </c>
      <c r="J33" s="336">
        <v>498</v>
      </c>
      <c r="K33" s="59"/>
    </row>
    <row r="34" spans="1:11" ht="19.5" customHeight="1" x14ac:dyDescent="0.15">
      <c r="A34" s="755"/>
      <c r="B34" s="386" t="s">
        <v>355</v>
      </c>
      <c r="C34" s="459">
        <v>588</v>
      </c>
      <c r="D34" s="339">
        <f t="shared" si="2"/>
        <v>468</v>
      </c>
      <c r="E34" s="337">
        <v>0</v>
      </c>
      <c r="F34" s="339">
        <v>59</v>
      </c>
      <c r="G34" s="339">
        <v>70</v>
      </c>
      <c r="H34" s="339">
        <v>26</v>
      </c>
      <c r="I34" s="339">
        <v>51</v>
      </c>
      <c r="J34" s="340">
        <v>262</v>
      </c>
      <c r="K34" s="59"/>
    </row>
    <row r="35" spans="1:11" ht="19.5" customHeight="1" x14ac:dyDescent="0.15">
      <c r="A35" s="749" t="s">
        <v>284</v>
      </c>
      <c r="B35" s="408" t="s">
        <v>13</v>
      </c>
      <c r="C35" s="132">
        <v>8074</v>
      </c>
      <c r="D35" s="405">
        <f t="shared" si="2"/>
        <v>7585</v>
      </c>
      <c r="E35" s="405">
        <v>0</v>
      </c>
      <c r="F35" s="405">
        <v>357</v>
      </c>
      <c r="G35" s="405">
        <v>958</v>
      </c>
      <c r="H35" s="405">
        <v>878</v>
      </c>
      <c r="I35" s="405">
        <v>793</v>
      </c>
      <c r="J35" s="336">
        <v>4599</v>
      </c>
      <c r="K35" s="59"/>
    </row>
    <row r="36" spans="1:11" ht="19.5" customHeight="1" x14ac:dyDescent="0.15">
      <c r="A36" s="750"/>
      <c r="B36" s="386" t="s">
        <v>355</v>
      </c>
      <c r="C36" s="459">
        <v>2364</v>
      </c>
      <c r="D36" s="339">
        <f t="shared" si="2"/>
        <v>2077</v>
      </c>
      <c r="E36" s="337">
        <v>0</v>
      </c>
      <c r="F36" s="339">
        <v>61</v>
      </c>
      <c r="G36" s="339">
        <v>222</v>
      </c>
      <c r="H36" s="339">
        <v>234</v>
      </c>
      <c r="I36" s="339">
        <v>213</v>
      </c>
      <c r="J36" s="340">
        <v>1347</v>
      </c>
      <c r="K36" s="59"/>
    </row>
    <row r="37" spans="1:11" ht="19.5" customHeight="1" x14ac:dyDescent="0.15">
      <c r="A37" s="749" t="s">
        <v>358</v>
      </c>
      <c r="B37" s="408" t="s">
        <v>13</v>
      </c>
      <c r="C37" s="132">
        <v>367</v>
      </c>
      <c r="D37" s="405">
        <f t="shared" si="2"/>
        <v>367</v>
      </c>
      <c r="E37" s="405">
        <v>0</v>
      </c>
      <c r="F37" s="405">
        <v>31</v>
      </c>
      <c r="G37" s="405">
        <v>56</v>
      </c>
      <c r="H37" s="405">
        <v>0</v>
      </c>
      <c r="I37" s="405">
        <v>0</v>
      </c>
      <c r="J37" s="336">
        <v>280</v>
      </c>
      <c r="K37" s="59"/>
    </row>
    <row r="38" spans="1:11" ht="19.5" customHeight="1" x14ac:dyDescent="0.15">
      <c r="A38" s="750"/>
      <c r="B38" s="386" t="s">
        <v>355</v>
      </c>
      <c r="C38" s="459">
        <v>251</v>
      </c>
      <c r="D38" s="339">
        <f t="shared" si="2"/>
        <v>251</v>
      </c>
      <c r="E38" s="337">
        <v>0</v>
      </c>
      <c r="F38" s="339">
        <v>12</v>
      </c>
      <c r="G38" s="339">
        <v>22</v>
      </c>
      <c r="H38" s="337">
        <v>0</v>
      </c>
      <c r="I38" s="337">
        <v>0</v>
      </c>
      <c r="J38" s="340">
        <v>217</v>
      </c>
      <c r="K38" s="59"/>
    </row>
    <row r="39" spans="1:11" ht="19.5" customHeight="1" x14ac:dyDescent="0.15">
      <c r="A39" s="387" t="s">
        <v>285</v>
      </c>
      <c r="B39" s="408" t="s">
        <v>13</v>
      </c>
      <c r="C39" s="132">
        <v>6986</v>
      </c>
      <c r="D39" s="405">
        <f t="shared" si="2"/>
        <v>6289</v>
      </c>
      <c r="E39" s="405">
        <v>0</v>
      </c>
      <c r="F39" s="405">
        <v>297</v>
      </c>
      <c r="G39" s="405">
        <v>333</v>
      </c>
      <c r="H39" s="405">
        <v>549</v>
      </c>
      <c r="I39" s="405">
        <v>296</v>
      </c>
      <c r="J39" s="336">
        <v>4814</v>
      </c>
      <c r="K39" s="59"/>
    </row>
    <row r="40" spans="1:11" ht="19.5" customHeight="1" thickBot="1" x14ac:dyDescent="0.2">
      <c r="A40" s="95" t="s">
        <v>74</v>
      </c>
      <c r="B40" s="153" t="s">
        <v>355</v>
      </c>
      <c r="C40" s="461">
        <v>3789</v>
      </c>
      <c r="D40" s="342">
        <f t="shared" si="2"/>
        <v>3262</v>
      </c>
      <c r="E40" s="341">
        <v>0</v>
      </c>
      <c r="F40" s="342">
        <v>172</v>
      </c>
      <c r="G40" s="342">
        <v>228</v>
      </c>
      <c r="H40" s="342">
        <v>368</v>
      </c>
      <c r="I40" s="342">
        <v>195</v>
      </c>
      <c r="J40" s="343">
        <v>2299</v>
      </c>
      <c r="K40" s="59"/>
    </row>
    <row r="41" spans="1:11" ht="20.25" customHeight="1" x14ac:dyDescent="0.15">
      <c r="A41" s="7" t="s">
        <v>359</v>
      </c>
      <c r="D41" s="7"/>
      <c r="E41" s="7"/>
      <c r="F41" s="7"/>
      <c r="I41" s="7"/>
      <c r="J41" s="3" t="s">
        <v>593</v>
      </c>
      <c r="K41" s="7"/>
    </row>
    <row r="42" spans="1:11" ht="20.25" customHeight="1" x14ac:dyDescent="0.15">
      <c r="H42" s="9"/>
    </row>
    <row r="43" spans="1:11" ht="20.25" customHeight="1" x14ac:dyDescent="0.15"/>
    <row r="44" spans="1:11" ht="20.25" customHeight="1" x14ac:dyDescent="0.15"/>
    <row r="45" spans="1:11" ht="20.25" customHeight="1" x14ac:dyDescent="0.15"/>
    <row r="46" spans="1:11" ht="20.25" customHeight="1" x14ac:dyDescent="0.15"/>
    <row r="47" spans="1:11" ht="20.25" customHeight="1" x14ac:dyDescent="0.15"/>
    <row r="48" spans="1:11" ht="20.25" customHeight="1" x14ac:dyDescent="0.15"/>
    <row r="49" ht="20.25" customHeight="1" x14ac:dyDescent="0.15"/>
    <row r="50" ht="20.25" customHeight="1" x14ac:dyDescent="0.15"/>
    <row r="51" ht="20.25" customHeight="1" x14ac:dyDescent="0.15"/>
  </sheetData>
  <sheetProtection sheet="1" selectLockedCells="1" selectUnlockedCells="1"/>
  <mergeCells count="16">
    <mergeCell ref="C3:C4"/>
    <mergeCell ref="D3:J3"/>
    <mergeCell ref="A25:A26"/>
    <mergeCell ref="A35:A36"/>
    <mergeCell ref="A23:A24"/>
    <mergeCell ref="A19:A20"/>
    <mergeCell ref="A37:A38"/>
    <mergeCell ref="A3:B4"/>
    <mergeCell ref="A5:A6"/>
    <mergeCell ref="A7:A8"/>
    <mergeCell ref="A9:A10"/>
    <mergeCell ref="A33:A34"/>
    <mergeCell ref="A11:A12"/>
    <mergeCell ref="A13:A14"/>
    <mergeCell ref="A17:A18"/>
    <mergeCell ref="A21:A22"/>
  </mergeCells>
  <phoneticPr fontId="13"/>
  <printOptions horizontalCentered="1"/>
  <pageMargins left="0.59055118110236227" right="0.59055118110236227" top="0.59055118110236227" bottom="0.59055118110236227" header="0.39370078740157483" footer="0.39370078740157483"/>
  <pageSetup paperSize="9" scale="94" firstPageNumber="68" orientation="portrait" useFirstPageNumber="1"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K40"/>
  <sheetViews>
    <sheetView view="pageBreakPreview" zoomScaleNormal="100" zoomScaleSheetLayoutView="100" workbookViewId="0">
      <selection activeCell="F30" sqref="F30"/>
    </sheetView>
  </sheetViews>
  <sheetFormatPr defaultRowHeight="18.95" customHeight="1" x14ac:dyDescent="0.15"/>
  <cols>
    <col min="1" max="1" width="3.7109375" style="7" customWidth="1"/>
    <col min="2" max="2" width="9.140625" style="7"/>
    <col min="3" max="3" width="13.7109375" style="7" customWidth="1"/>
    <col min="4" max="4" width="14.28515625" style="7" customWidth="1"/>
    <col min="5" max="6" width="7.5703125" style="7" customWidth="1"/>
    <col min="7" max="7" width="14.28515625" style="7" customWidth="1"/>
    <col min="8" max="8" width="15.140625" style="7" customWidth="1"/>
    <col min="9" max="9" width="7.5703125" style="7" customWidth="1"/>
    <col min="10" max="10" width="8" style="7" customWidth="1"/>
    <col min="11" max="11" width="0" style="7" hidden="1" customWidth="1"/>
    <col min="12" max="12" width="9.42578125" style="7" customWidth="1"/>
    <col min="13" max="16384" width="9.140625" style="7"/>
  </cols>
  <sheetData>
    <row r="1" spans="1:11" ht="5.0999999999999996" customHeight="1" x14ac:dyDescent="0.15">
      <c r="A1" s="13"/>
      <c r="B1" s="14"/>
      <c r="C1" s="794"/>
      <c r="D1" s="794"/>
      <c r="E1" s="794"/>
      <c r="F1" s="794"/>
      <c r="G1" s="794"/>
      <c r="H1" s="794"/>
      <c r="I1" s="794"/>
      <c r="J1" s="794"/>
    </row>
    <row r="2" spans="1:11" ht="15" customHeight="1" x14ac:dyDescent="0.15">
      <c r="A2" s="9" t="s">
        <v>635</v>
      </c>
      <c r="B2" s="14"/>
      <c r="C2" s="15"/>
      <c r="D2" s="15"/>
      <c r="E2" s="15"/>
      <c r="F2" s="15"/>
      <c r="G2" s="15"/>
      <c r="H2" s="15"/>
      <c r="I2" s="15"/>
      <c r="J2" s="15"/>
    </row>
    <row r="3" spans="1:11" ht="5.0999999999999996" customHeight="1" x14ac:dyDescent="0.15">
      <c r="A3" s="13"/>
      <c r="B3" s="14"/>
      <c r="C3" s="15"/>
      <c r="D3" s="15"/>
      <c r="E3" s="15"/>
      <c r="F3" s="15"/>
      <c r="G3" s="15"/>
      <c r="H3" s="15"/>
      <c r="I3" s="15"/>
      <c r="J3" s="15"/>
    </row>
    <row r="4" spans="1:11" s="16" customFormat="1" ht="50.1" customHeight="1" x14ac:dyDescent="0.15">
      <c r="A4" s="605" t="s">
        <v>527</v>
      </c>
      <c r="B4" s="605"/>
      <c r="C4" s="605"/>
      <c r="D4" s="605"/>
      <c r="E4" s="605"/>
      <c r="F4" s="605"/>
      <c r="G4" s="605"/>
      <c r="H4" s="605"/>
      <c r="I4" s="605"/>
      <c r="J4" s="605"/>
    </row>
    <row r="5" spans="1:11" ht="15" customHeight="1" x14ac:dyDescent="0.15"/>
    <row r="6" spans="1:11" ht="15" customHeight="1" x14ac:dyDescent="0.15">
      <c r="A6" s="7" t="s">
        <v>75</v>
      </c>
      <c r="H6" s="795" t="s">
        <v>76</v>
      </c>
      <c r="I6" s="795"/>
      <c r="J6" s="795"/>
    </row>
    <row r="7" spans="1:11" ht="30" customHeight="1" x14ac:dyDescent="0.15">
      <c r="A7" s="685" t="s">
        <v>77</v>
      </c>
      <c r="B7" s="685"/>
      <c r="C7" s="685"/>
      <c r="D7" s="175" t="s">
        <v>504</v>
      </c>
      <c r="E7" s="687" t="s">
        <v>505</v>
      </c>
      <c r="F7" s="687"/>
      <c r="G7" s="221" t="s">
        <v>78</v>
      </c>
      <c r="H7" s="175" t="s">
        <v>506</v>
      </c>
      <c r="I7" s="769" t="s">
        <v>507</v>
      </c>
      <c r="J7" s="769"/>
      <c r="K7" s="59"/>
    </row>
    <row r="8" spans="1:11" ht="20.100000000000001" customHeight="1" x14ac:dyDescent="0.15">
      <c r="A8" s="770" t="s">
        <v>79</v>
      </c>
      <c r="B8" s="653" t="s">
        <v>80</v>
      </c>
      <c r="C8" s="653"/>
      <c r="D8" s="17">
        <v>1562</v>
      </c>
      <c r="E8" s="796">
        <v>1596</v>
      </c>
      <c r="F8" s="796"/>
      <c r="G8" s="18">
        <f>SUM(G9:G12)</f>
        <v>1443</v>
      </c>
      <c r="H8" s="18">
        <f>SUM(H9:H12)</f>
        <v>1231</v>
      </c>
      <c r="I8" s="797">
        <v>809</v>
      </c>
      <c r="J8" s="797"/>
      <c r="K8" s="59"/>
    </row>
    <row r="9" spans="1:11" ht="20.100000000000001" customHeight="1" x14ac:dyDescent="0.15">
      <c r="A9" s="770"/>
      <c r="B9" s="19" t="s">
        <v>81</v>
      </c>
      <c r="C9" s="173" t="s">
        <v>82</v>
      </c>
      <c r="D9" s="17">
        <v>370</v>
      </c>
      <c r="E9" s="788">
        <v>450</v>
      </c>
      <c r="F9" s="788"/>
      <c r="G9" s="20">
        <v>430</v>
      </c>
      <c r="H9" s="20">
        <v>373</v>
      </c>
      <c r="I9" s="791" t="s">
        <v>509</v>
      </c>
      <c r="J9" s="791"/>
      <c r="K9" s="59"/>
    </row>
    <row r="10" spans="1:11" ht="20.100000000000001" customHeight="1" x14ac:dyDescent="0.15">
      <c r="A10" s="770"/>
      <c r="B10" s="177" t="s">
        <v>83</v>
      </c>
      <c r="C10" s="177" t="s">
        <v>84</v>
      </c>
      <c r="D10" s="17">
        <v>279</v>
      </c>
      <c r="E10" s="788">
        <v>260</v>
      </c>
      <c r="F10" s="788"/>
      <c r="G10" s="20">
        <v>259</v>
      </c>
      <c r="H10" s="20">
        <v>282</v>
      </c>
      <c r="I10" s="791" t="s">
        <v>509</v>
      </c>
      <c r="J10" s="791"/>
      <c r="K10" s="59"/>
    </row>
    <row r="11" spans="1:11" ht="20.100000000000001" customHeight="1" x14ac:dyDescent="0.15">
      <c r="A11" s="770"/>
      <c r="B11" s="21" t="s">
        <v>85</v>
      </c>
      <c r="C11" s="177" t="s">
        <v>82</v>
      </c>
      <c r="D11" s="17">
        <v>75</v>
      </c>
      <c r="E11" s="788">
        <v>92</v>
      </c>
      <c r="F11" s="788"/>
      <c r="G11" s="20">
        <v>78</v>
      </c>
      <c r="H11" s="20">
        <v>61</v>
      </c>
      <c r="I11" s="791" t="s">
        <v>509</v>
      </c>
      <c r="J11" s="791"/>
      <c r="K11" s="59"/>
    </row>
    <row r="12" spans="1:11" ht="20.100000000000001" customHeight="1" x14ac:dyDescent="0.15">
      <c r="A12" s="770"/>
      <c r="B12" s="177" t="s">
        <v>83</v>
      </c>
      <c r="C12" s="177" t="s">
        <v>84</v>
      </c>
      <c r="D12" s="17">
        <v>838</v>
      </c>
      <c r="E12" s="788">
        <v>794</v>
      </c>
      <c r="F12" s="788"/>
      <c r="G12" s="20">
        <v>676</v>
      </c>
      <c r="H12" s="20">
        <v>515</v>
      </c>
      <c r="I12" s="791" t="s">
        <v>509</v>
      </c>
      <c r="J12" s="791"/>
      <c r="K12" s="59"/>
    </row>
    <row r="13" spans="1:11" ht="20.100000000000001" customHeight="1" x14ac:dyDescent="0.15">
      <c r="A13" s="770" t="s">
        <v>13</v>
      </c>
      <c r="B13" s="653" t="s">
        <v>80</v>
      </c>
      <c r="C13" s="653"/>
      <c r="D13" s="17">
        <v>14687</v>
      </c>
      <c r="E13" s="788">
        <v>13681</v>
      </c>
      <c r="F13" s="788"/>
      <c r="G13" s="20">
        <f>SUM(G14:G17)</f>
        <v>14869</v>
      </c>
      <c r="H13" s="20">
        <f>SUM(H14:H17)</f>
        <v>14132</v>
      </c>
      <c r="I13" s="793">
        <v>10620</v>
      </c>
      <c r="J13" s="793"/>
      <c r="K13" s="59"/>
    </row>
    <row r="14" spans="1:11" ht="20.100000000000001" customHeight="1" x14ac:dyDescent="0.15">
      <c r="A14" s="770"/>
      <c r="B14" s="19" t="s">
        <v>81</v>
      </c>
      <c r="C14" s="173" t="s">
        <v>82</v>
      </c>
      <c r="D14" s="17">
        <v>7316</v>
      </c>
      <c r="E14" s="788">
        <v>7368</v>
      </c>
      <c r="F14" s="788"/>
      <c r="G14" s="20">
        <v>8039</v>
      </c>
      <c r="H14" s="20">
        <v>7656</v>
      </c>
      <c r="I14" s="791" t="s">
        <v>509</v>
      </c>
      <c r="J14" s="791"/>
      <c r="K14" s="59"/>
    </row>
    <row r="15" spans="1:11" ht="20.100000000000001" customHeight="1" x14ac:dyDescent="0.15">
      <c r="A15" s="770"/>
      <c r="B15" s="177" t="s">
        <v>83</v>
      </c>
      <c r="C15" s="177" t="s">
        <v>84</v>
      </c>
      <c r="D15" s="17">
        <v>4568</v>
      </c>
      <c r="E15" s="788">
        <v>3605</v>
      </c>
      <c r="F15" s="788"/>
      <c r="G15" s="20">
        <v>4140</v>
      </c>
      <c r="H15" s="20">
        <v>4528</v>
      </c>
      <c r="I15" s="791" t="s">
        <v>509</v>
      </c>
      <c r="J15" s="791"/>
      <c r="K15" s="59"/>
    </row>
    <row r="16" spans="1:11" ht="20.100000000000001" customHeight="1" x14ac:dyDescent="0.15">
      <c r="A16" s="770"/>
      <c r="B16" s="21" t="s">
        <v>85</v>
      </c>
      <c r="C16" s="177" t="s">
        <v>82</v>
      </c>
      <c r="D16" s="17">
        <v>366</v>
      </c>
      <c r="E16" s="788">
        <v>345</v>
      </c>
      <c r="F16" s="788"/>
      <c r="G16" s="20">
        <v>259</v>
      </c>
      <c r="H16" s="20">
        <v>257</v>
      </c>
      <c r="I16" s="791" t="s">
        <v>509</v>
      </c>
      <c r="J16" s="791"/>
      <c r="K16" s="59"/>
    </row>
    <row r="17" spans="1:11" ht="20.100000000000001" customHeight="1" x14ac:dyDescent="0.15">
      <c r="A17" s="770"/>
      <c r="B17" s="177" t="s">
        <v>83</v>
      </c>
      <c r="C17" s="177" t="s">
        <v>84</v>
      </c>
      <c r="D17" s="17">
        <v>2437</v>
      </c>
      <c r="E17" s="788">
        <v>2363</v>
      </c>
      <c r="F17" s="788"/>
      <c r="G17" s="20">
        <v>2431</v>
      </c>
      <c r="H17" s="20">
        <v>1691</v>
      </c>
      <c r="I17" s="791" t="s">
        <v>509</v>
      </c>
      <c r="J17" s="791"/>
      <c r="K17" s="59"/>
    </row>
    <row r="18" spans="1:11" ht="20.100000000000001" customHeight="1" x14ac:dyDescent="0.15">
      <c r="A18" s="785" t="s">
        <v>86</v>
      </c>
      <c r="B18" s="653" t="s">
        <v>80</v>
      </c>
      <c r="C18" s="653"/>
      <c r="D18" s="17">
        <v>59401448</v>
      </c>
      <c r="E18" s="788">
        <v>59381725</v>
      </c>
      <c r="F18" s="788"/>
      <c r="G18" s="20">
        <f>SUM(G19:G20)</f>
        <v>63499645</v>
      </c>
      <c r="H18" s="20">
        <f>SUM(H19:H20)</f>
        <v>58150659</v>
      </c>
      <c r="I18" s="793">
        <v>50171554</v>
      </c>
      <c r="J18" s="793"/>
      <c r="K18" s="59"/>
    </row>
    <row r="19" spans="1:11" ht="20.100000000000001" customHeight="1" x14ac:dyDescent="0.15">
      <c r="A19" s="786"/>
      <c r="B19" s="653" t="s">
        <v>87</v>
      </c>
      <c r="C19" s="653"/>
      <c r="D19" s="17">
        <v>47368593</v>
      </c>
      <c r="E19" s="788">
        <v>49386754</v>
      </c>
      <c r="F19" s="788"/>
      <c r="G19" s="20">
        <v>53485570</v>
      </c>
      <c r="H19" s="20">
        <v>46751037</v>
      </c>
      <c r="I19" s="791" t="s">
        <v>509</v>
      </c>
      <c r="J19" s="791"/>
      <c r="K19" s="59"/>
    </row>
    <row r="20" spans="1:11" ht="20.100000000000001" customHeight="1" x14ac:dyDescent="0.15">
      <c r="A20" s="787"/>
      <c r="B20" s="789" t="s">
        <v>88</v>
      </c>
      <c r="C20" s="789"/>
      <c r="D20" s="22">
        <v>12032855</v>
      </c>
      <c r="E20" s="790">
        <v>9994971</v>
      </c>
      <c r="F20" s="790"/>
      <c r="G20" s="23">
        <v>10014075</v>
      </c>
      <c r="H20" s="23">
        <v>11399622</v>
      </c>
      <c r="I20" s="792" t="s">
        <v>509</v>
      </c>
      <c r="J20" s="792"/>
      <c r="K20" s="59"/>
    </row>
    <row r="21" spans="1:11" ht="15" customHeight="1" x14ac:dyDescent="0.15">
      <c r="A21" s="7" t="s">
        <v>510</v>
      </c>
      <c r="J21" s="3" t="s">
        <v>508</v>
      </c>
    </row>
    <row r="22" spans="1:11" ht="15" customHeight="1" x14ac:dyDescent="0.15">
      <c r="A22" s="7" t="s">
        <v>567</v>
      </c>
      <c r="J22" s="3"/>
    </row>
    <row r="23" spans="1:11" ht="15" customHeight="1" x14ac:dyDescent="0.15">
      <c r="J23" s="3"/>
    </row>
    <row r="24" spans="1:11" ht="15" customHeight="1" x14ac:dyDescent="0.15">
      <c r="A24" s="1" t="s">
        <v>480</v>
      </c>
      <c r="J24" s="3" t="s">
        <v>76</v>
      </c>
    </row>
    <row r="25" spans="1:11" ht="24.95" customHeight="1" x14ac:dyDescent="0.15">
      <c r="A25" s="24"/>
      <c r="B25" s="25"/>
      <c r="C25" s="687" t="s">
        <v>526</v>
      </c>
      <c r="D25" s="687"/>
      <c r="E25" s="687"/>
      <c r="F25" s="687"/>
      <c r="G25" s="769" t="s">
        <v>525</v>
      </c>
      <c r="H25" s="769"/>
      <c r="I25" s="769"/>
      <c r="J25" s="769"/>
      <c r="K25" s="59"/>
    </row>
    <row r="26" spans="1:11" ht="24.95" customHeight="1" x14ac:dyDescent="0.15">
      <c r="A26" s="784" t="s">
        <v>90</v>
      </c>
      <c r="B26" s="784"/>
      <c r="C26" s="683" t="s">
        <v>91</v>
      </c>
      <c r="D26" s="192" t="s">
        <v>481</v>
      </c>
      <c r="E26" s="653" t="s">
        <v>92</v>
      </c>
      <c r="F26" s="653"/>
      <c r="G26" s="653" t="s">
        <v>91</v>
      </c>
      <c r="H26" s="193" t="s">
        <v>482</v>
      </c>
      <c r="I26" s="662" t="s">
        <v>93</v>
      </c>
      <c r="J26" s="662"/>
      <c r="K26" s="59"/>
    </row>
    <row r="27" spans="1:11" ht="24.95" customHeight="1" x14ac:dyDescent="0.15">
      <c r="A27" s="12"/>
      <c r="B27" s="27"/>
      <c r="C27" s="683"/>
      <c r="D27" s="178" t="s">
        <v>94</v>
      </c>
      <c r="E27" s="191" t="s">
        <v>511</v>
      </c>
      <c r="F27" s="19" t="s">
        <v>95</v>
      </c>
      <c r="G27" s="653"/>
      <c r="H27" s="26" t="s">
        <v>94</v>
      </c>
      <c r="I27" s="191" t="s">
        <v>514</v>
      </c>
      <c r="J27" s="176" t="s">
        <v>95</v>
      </c>
      <c r="K27" s="59"/>
    </row>
    <row r="28" spans="1:11" ht="20.100000000000001" customHeight="1" x14ac:dyDescent="0.15">
      <c r="A28" s="770" t="s">
        <v>79</v>
      </c>
      <c r="B28" s="766" t="s">
        <v>96</v>
      </c>
      <c r="C28" s="771">
        <f>SUM(C30:C31)</f>
        <v>17926</v>
      </c>
      <c r="D28" s="773">
        <f>SUM(D30:D31)</f>
        <v>99.999999999999986</v>
      </c>
      <c r="E28" s="775">
        <v>-10.9</v>
      </c>
      <c r="F28" s="777">
        <f>E28/5</f>
        <v>-2.1800000000000002</v>
      </c>
      <c r="G28" s="779">
        <f>SUM(G30:G31)</f>
        <v>11245</v>
      </c>
      <c r="H28" s="773">
        <f>SUM(H30:H31)</f>
        <v>100</v>
      </c>
      <c r="I28" s="775">
        <f>(G28-C28)/C28*100</f>
        <v>-37.269887314515223</v>
      </c>
      <c r="J28" s="781">
        <f>I28/5</f>
        <v>-7.4539774629030449</v>
      </c>
      <c r="K28" s="59"/>
    </row>
    <row r="29" spans="1:11" ht="20.100000000000001" customHeight="1" x14ac:dyDescent="0.15">
      <c r="A29" s="770"/>
      <c r="B29" s="767"/>
      <c r="C29" s="772"/>
      <c r="D29" s="774"/>
      <c r="E29" s="776"/>
      <c r="F29" s="778"/>
      <c r="G29" s="780"/>
      <c r="H29" s="774"/>
      <c r="I29" s="776"/>
      <c r="J29" s="782"/>
      <c r="K29" s="59"/>
    </row>
    <row r="30" spans="1:11" ht="20.100000000000001" customHeight="1" x14ac:dyDescent="0.15">
      <c r="A30" s="770"/>
      <c r="B30" s="21" t="s">
        <v>82</v>
      </c>
      <c r="C30" s="28">
        <v>2956</v>
      </c>
      <c r="D30" s="29">
        <f>100/C28*C30</f>
        <v>16.490014504072295</v>
      </c>
      <c r="E30" s="224">
        <v>-10.1</v>
      </c>
      <c r="F30" s="30">
        <f>E30/5</f>
        <v>-2.02</v>
      </c>
      <c r="G30" s="31">
        <v>2079</v>
      </c>
      <c r="H30" s="223">
        <f>100/G28*G30</f>
        <v>18.488216985326812</v>
      </c>
      <c r="I30" s="224">
        <f>(G30-C30)/C30*100</f>
        <v>-29.668470906630585</v>
      </c>
      <c r="J30" s="228">
        <f>I30/5</f>
        <v>-5.9336941813261168</v>
      </c>
      <c r="K30" s="59"/>
    </row>
    <row r="31" spans="1:11" ht="20.100000000000001" customHeight="1" x14ac:dyDescent="0.15">
      <c r="A31" s="770"/>
      <c r="B31" s="177" t="s">
        <v>84</v>
      </c>
      <c r="C31" s="28">
        <v>14970</v>
      </c>
      <c r="D31" s="29">
        <f>100/C28*C31</f>
        <v>83.509985495927694</v>
      </c>
      <c r="E31" s="224">
        <v>-11.1</v>
      </c>
      <c r="F31" s="30">
        <f>E31/5</f>
        <v>-2.2199999999999998</v>
      </c>
      <c r="G31" s="31">
        <v>9166</v>
      </c>
      <c r="H31" s="223">
        <f>100/G28*G31</f>
        <v>81.511783014673185</v>
      </c>
      <c r="I31" s="224">
        <f>(G31-C31)/C31*100</f>
        <v>-38.770875083500336</v>
      </c>
      <c r="J31" s="228">
        <f>I31/5</f>
        <v>-7.7541750167000671</v>
      </c>
      <c r="K31" s="59"/>
    </row>
    <row r="32" spans="1:11" ht="20.100000000000001" customHeight="1" x14ac:dyDescent="0.15">
      <c r="A32" s="770" t="s">
        <v>13</v>
      </c>
      <c r="B32" s="766" t="s">
        <v>96</v>
      </c>
      <c r="C32" s="768">
        <f>SUM(C34:C35)</f>
        <v>107623</v>
      </c>
      <c r="D32" s="763">
        <f>SUM(D34:D35)</f>
        <v>100</v>
      </c>
      <c r="E32" s="761">
        <v>-0.8</v>
      </c>
      <c r="F32" s="761">
        <f>E32/5</f>
        <v>-0.16</v>
      </c>
      <c r="G32" s="762">
        <f>SUM(G34:G35)</f>
        <v>80546</v>
      </c>
      <c r="H32" s="763">
        <f>SUM(H34:H35)</f>
        <v>100</v>
      </c>
      <c r="I32" s="765">
        <f>(G32-C32)/C32*100</f>
        <v>-25.159120262397444</v>
      </c>
      <c r="J32" s="764">
        <f>I32/5</f>
        <v>-5.0318240524794886</v>
      </c>
      <c r="K32" s="59"/>
    </row>
    <row r="33" spans="1:11" ht="20.100000000000001" customHeight="1" x14ac:dyDescent="0.15">
      <c r="A33" s="770"/>
      <c r="B33" s="767"/>
      <c r="C33" s="768"/>
      <c r="D33" s="763"/>
      <c r="E33" s="761"/>
      <c r="F33" s="761"/>
      <c r="G33" s="762"/>
      <c r="H33" s="763"/>
      <c r="I33" s="765"/>
      <c r="J33" s="764"/>
      <c r="K33" s="59"/>
    </row>
    <row r="34" spans="1:11" ht="20.100000000000001" customHeight="1" x14ac:dyDescent="0.15">
      <c r="A34" s="770"/>
      <c r="B34" s="21" t="s">
        <v>82</v>
      </c>
      <c r="C34" s="28">
        <v>27570</v>
      </c>
      <c r="D34" s="29">
        <f>100/C32*C34</f>
        <v>25.617200784218987</v>
      </c>
      <c r="E34" s="30">
        <v>-7.2</v>
      </c>
      <c r="F34" s="30">
        <f>E34/5</f>
        <v>-1.44</v>
      </c>
      <c r="G34" s="31">
        <v>20563</v>
      </c>
      <c r="H34" s="223">
        <f>100/G32*G34</f>
        <v>25.529511086832368</v>
      </c>
      <c r="I34" s="224">
        <f>(G34-C34)/C34*100</f>
        <v>-25.415306492564383</v>
      </c>
      <c r="J34" s="228">
        <f>I34/5</f>
        <v>-5.0830612985128765</v>
      </c>
      <c r="K34" s="59"/>
    </row>
    <row r="35" spans="1:11" ht="20.100000000000001" customHeight="1" x14ac:dyDescent="0.15">
      <c r="A35" s="770"/>
      <c r="B35" s="177" t="s">
        <v>84</v>
      </c>
      <c r="C35" s="28">
        <v>80053</v>
      </c>
      <c r="D35" s="29">
        <f>100/C32*C35</f>
        <v>74.382799215781006</v>
      </c>
      <c r="E35" s="30">
        <v>1.6</v>
      </c>
      <c r="F35" s="30">
        <f>E35/5</f>
        <v>0.32</v>
      </c>
      <c r="G35" s="31">
        <v>59983</v>
      </c>
      <c r="H35" s="223">
        <f>100/G32*G35</f>
        <v>74.470488913167628</v>
      </c>
      <c r="I35" s="224">
        <f>(G35-C35)/C35*100</f>
        <v>-25.070890535020553</v>
      </c>
      <c r="J35" s="228">
        <f>I35/5</f>
        <v>-5.0141781070041107</v>
      </c>
      <c r="K35" s="59"/>
    </row>
    <row r="36" spans="1:11" ht="20.100000000000001" customHeight="1" x14ac:dyDescent="0.15">
      <c r="A36" s="783" t="s">
        <v>86</v>
      </c>
      <c r="B36" s="766" t="s">
        <v>96</v>
      </c>
      <c r="C36" s="768">
        <f>SUM(C38:C39)</f>
        <v>260525200</v>
      </c>
      <c r="D36" s="763">
        <f>SUM(D38:D39)</f>
        <v>100</v>
      </c>
      <c r="E36" s="761">
        <v>4.5</v>
      </c>
      <c r="F36" s="761">
        <f>E36/5</f>
        <v>0.9</v>
      </c>
      <c r="G36" s="762">
        <f>SUM(G38:G39)</f>
        <v>234878634</v>
      </c>
      <c r="H36" s="763">
        <f>SUM(H38:H39)</f>
        <v>100</v>
      </c>
      <c r="I36" s="761">
        <f>(G36-C36)/C36*100</f>
        <v>-9.8441786053709972</v>
      </c>
      <c r="J36" s="764">
        <f>I36/5</f>
        <v>-1.9688357210741994</v>
      </c>
      <c r="K36" s="59"/>
    </row>
    <row r="37" spans="1:11" ht="20.100000000000001" customHeight="1" x14ac:dyDescent="0.15">
      <c r="A37" s="783"/>
      <c r="B37" s="767"/>
      <c r="C37" s="768"/>
      <c r="D37" s="763"/>
      <c r="E37" s="761"/>
      <c r="F37" s="761"/>
      <c r="G37" s="762"/>
      <c r="H37" s="763"/>
      <c r="I37" s="761"/>
      <c r="J37" s="764"/>
      <c r="K37" s="59"/>
    </row>
    <row r="38" spans="1:11" ht="20.100000000000001" customHeight="1" x14ac:dyDescent="0.15">
      <c r="A38" s="783"/>
      <c r="B38" s="21" t="s">
        <v>82</v>
      </c>
      <c r="C38" s="28">
        <v>149740900</v>
      </c>
      <c r="D38" s="29">
        <f>100/C36*C38</f>
        <v>57.47655121270418</v>
      </c>
      <c r="E38" s="30">
        <v>2.2999999999999998</v>
      </c>
      <c r="F38" s="30">
        <f>E38/5</f>
        <v>0.45999999999999996</v>
      </c>
      <c r="G38" s="31">
        <v>130709158</v>
      </c>
      <c r="H38" s="223">
        <f>100/G36*G38</f>
        <v>55.649658623270092</v>
      </c>
      <c r="I38" s="224">
        <f>(G38-C38)/C38*100</f>
        <v>-12.709782030160097</v>
      </c>
      <c r="J38" s="228">
        <f>I38/5</f>
        <v>-2.5419564060320194</v>
      </c>
      <c r="K38" s="59"/>
    </row>
    <row r="39" spans="1:11" ht="20.100000000000001" customHeight="1" x14ac:dyDescent="0.15">
      <c r="A39" s="783"/>
      <c r="B39" s="32" t="s">
        <v>84</v>
      </c>
      <c r="C39" s="33">
        <v>110784300</v>
      </c>
      <c r="D39" s="34">
        <f>100/C36*C39</f>
        <v>42.523448787295813</v>
      </c>
      <c r="E39" s="35">
        <v>7.7</v>
      </c>
      <c r="F39" s="35">
        <f>E39/5</f>
        <v>1.54</v>
      </c>
      <c r="G39" s="229">
        <v>104169476</v>
      </c>
      <c r="H39" s="34">
        <f>100/G36*G39</f>
        <v>44.350341376729908</v>
      </c>
      <c r="I39" s="35">
        <f>(G39-C39)/C39*100</f>
        <v>-5.9709038194040129</v>
      </c>
      <c r="J39" s="230">
        <f>I39/5</f>
        <v>-1.1941807638808026</v>
      </c>
      <c r="K39" s="59"/>
    </row>
    <row r="40" spans="1:11" ht="15" customHeight="1" x14ac:dyDescent="0.15">
      <c r="J40" s="3" t="s">
        <v>513</v>
      </c>
    </row>
  </sheetData>
  <sheetProtection sheet="1" selectLockedCells="1" selectUnlockedCells="1"/>
  <mergeCells count="77">
    <mergeCell ref="A8:A12"/>
    <mergeCell ref="B8:C8"/>
    <mergeCell ref="E11:F11"/>
    <mergeCell ref="I11:J11"/>
    <mergeCell ref="E8:F8"/>
    <mergeCell ref="I8:J8"/>
    <mergeCell ref="E9:F9"/>
    <mergeCell ref="I9:J9"/>
    <mergeCell ref="C1:J1"/>
    <mergeCell ref="A4:J4"/>
    <mergeCell ref="H6:J6"/>
    <mergeCell ref="A7:C7"/>
    <mergeCell ref="E7:F7"/>
    <mergeCell ref="I7:J7"/>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B32:B33"/>
    <mergeCell ref="B36:B37"/>
    <mergeCell ref="C32:C33"/>
    <mergeCell ref="D32:D33"/>
    <mergeCell ref="E32:E33"/>
    <mergeCell ref="C36:C37"/>
    <mergeCell ref="D36:D37"/>
    <mergeCell ref="E36:E37"/>
    <mergeCell ref="F32:F33"/>
    <mergeCell ref="G32:G33"/>
    <mergeCell ref="H32:H33"/>
    <mergeCell ref="I32:I33"/>
    <mergeCell ref="J32:J33"/>
    <mergeCell ref="F36:F37"/>
    <mergeCell ref="G36:G37"/>
    <mergeCell ref="H36:H37"/>
    <mergeCell ref="I36:I37"/>
    <mergeCell ref="J36:J37"/>
  </mergeCells>
  <phoneticPr fontId="13"/>
  <printOptions horizontalCentered="1"/>
  <pageMargins left="0.59055118110236227" right="0.59055118110236227" top="0.59055118110236227" bottom="0.59055118110236227" header="0.39370078740157483" footer="0.39370078740157483"/>
  <pageSetup paperSize="9" firstPageNumber="69" orientation="portrait" useFirstPageNumber="1"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S174"/>
  <sheetViews>
    <sheetView view="pageBreakPreview" zoomScaleNormal="100" zoomScaleSheetLayoutView="100" workbookViewId="0">
      <selection activeCell="F30" sqref="F30"/>
    </sheetView>
  </sheetViews>
  <sheetFormatPr defaultRowHeight="17.100000000000001" customHeight="1" x14ac:dyDescent="0.15"/>
  <cols>
    <col min="1" max="1" width="0.85546875" style="10" customWidth="1"/>
    <col min="2" max="2" width="2.42578125" style="10" customWidth="1"/>
    <col min="3" max="3" width="39.85546875" style="10" customWidth="1"/>
    <col min="4" max="6" width="9.5703125" style="10" customWidth="1"/>
    <col min="7" max="7" width="14.42578125" style="10" customWidth="1"/>
    <col min="8" max="8" width="11" style="10" customWidth="1"/>
    <col min="9" max="9" width="17.7109375" style="10" customWidth="1"/>
    <col min="10" max="10" width="1.140625" style="10" customWidth="1"/>
    <col min="11" max="12" width="13.140625" style="10" hidden="1" customWidth="1"/>
    <col min="13" max="13" width="16" style="10" hidden="1" customWidth="1"/>
    <col min="14" max="14" width="11" style="10" hidden="1" customWidth="1"/>
    <col min="15" max="15" width="13.7109375" style="10" hidden="1" customWidth="1"/>
    <col min="16" max="16" width="10.28515625" style="10" hidden="1" customWidth="1"/>
    <col min="17" max="17" width="13.7109375" style="10" hidden="1" customWidth="1"/>
    <col min="18" max="18" width="10.85546875" style="10" hidden="1" customWidth="1"/>
    <col min="19" max="19" width="16.42578125" style="10" hidden="1" customWidth="1"/>
    <col min="20" max="20" width="9.140625" style="10"/>
    <col min="21" max="21" width="5.5703125" style="10" customWidth="1"/>
    <col min="22" max="16384" width="9.140625" style="10"/>
  </cols>
  <sheetData>
    <row r="1" spans="1:19" ht="5.0999999999999996" customHeight="1" x14ac:dyDescent="0.15">
      <c r="A1" s="36"/>
      <c r="B1" s="36"/>
      <c r="D1" s="7"/>
      <c r="E1" s="7"/>
      <c r="F1" s="7"/>
      <c r="G1" s="7"/>
      <c r="H1" s="7"/>
      <c r="I1" s="7"/>
      <c r="J1" s="7"/>
      <c r="K1" s="7" t="s">
        <v>97</v>
      </c>
      <c r="L1" s="7"/>
      <c r="M1" s="7"/>
      <c r="N1" s="7"/>
      <c r="O1" s="7"/>
      <c r="Q1" s="7"/>
      <c r="R1" s="7"/>
      <c r="S1" s="37"/>
    </row>
    <row r="2" spans="1:19" ht="15" customHeight="1" thickBot="1" x14ac:dyDescent="0.2">
      <c r="A2" s="38" t="s">
        <v>528</v>
      </c>
      <c r="B2" s="7"/>
      <c r="D2" s="7"/>
      <c r="E2" s="7"/>
      <c r="F2" s="7"/>
      <c r="G2" s="7"/>
      <c r="H2" s="7"/>
      <c r="I2" s="7"/>
      <c r="J2" s="7"/>
      <c r="K2" s="7"/>
      <c r="L2" s="7"/>
      <c r="M2" s="7"/>
      <c r="N2" s="7"/>
      <c r="O2" s="7"/>
      <c r="Q2" s="7"/>
      <c r="R2" s="7"/>
      <c r="S2" s="39" t="s">
        <v>98</v>
      </c>
    </row>
    <row r="3" spans="1:19" s="155" customFormat="1" ht="13.5" customHeight="1" thickBot="1" x14ac:dyDescent="0.2">
      <c r="A3" s="685" t="s">
        <v>99</v>
      </c>
      <c r="B3" s="685"/>
      <c r="C3" s="685"/>
      <c r="D3" s="686" t="s">
        <v>100</v>
      </c>
      <c r="E3" s="806" t="s">
        <v>101</v>
      </c>
      <c r="F3" s="806"/>
      <c r="G3" s="814" t="s">
        <v>102</v>
      </c>
      <c r="H3" s="814"/>
      <c r="I3" s="814"/>
      <c r="J3" s="154"/>
      <c r="K3" s="806" t="s">
        <v>103</v>
      </c>
      <c r="L3" s="806"/>
      <c r="M3" s="806" t="s">
        <v>104</v>
      </c>
      <c r="N3" s="806"/>
      <c r="O3" s="806" t="s">
        <v>105</v>
      </c>
      <c r="P3" s="806"/>
      <c r="Q3" s="812" t="s">
        <v>106</v>
      </c>
      <c r="R3" s="812"/>
      <c r="S3" s="813" t="s">
        <v>107</v>
      </c>
    </row>
    <row r="4" spans="1:19" ht="13.5" customHeight="1" thickBot="1" x14ac:dyDescent="0.2">
      <c r="A4" s="685"/>
      <c r="B4" s="685"/>
      <c r="C4" s="685"/>
      <c r="D4" s="686"/>
      <c r="E4" s="806"/>
      <c r="F4" s="806"/>
      <c r="G4" s="814"/>
      <c r="H4" s="814"/>
      <c r="I4" s="814"/>
      <c r="J4" s="27"/>
      <c r="K4" s="806"/>
      <c r="L4" s="806"/>
      <c r="M4" s="806"/>
      <c r="N4" s="806"/>
      <c r="O4" s="806"/>
      <c r="P4" s="806"/>
      <c r="Q4" s="812"/>
      <c r="R4" s="812"/>
      <c r="S4" s="813"/>
    </row>
    <row r="5" spans="1:19" ht="39.75" customHeight="1" x14ac:dyDescent="0.15">
      <c r="A5" s="685"/>
      <c r="B5" s="685"/>
      <c r="C5" s="685"/>
      <c r="D5" s="686"/>
      <c r="E5" s="156"/>
      <c r="F5" s="174" t="s">
        <v>108</v>
      </c>
      <c r="G5" s="60"/>
      <c r="H5" s="174" t="s">
        <v>108</v>
      </c>
      <c r="I5" s="272" t="s">
        <v>371</v>
      </c>
      <c r="J5" s="27"/>
      <c r="K5" s="157"/>
      <c r="L5" s="174" t="s">
        <v>108</v>
      </c>
      <c r="M5" s="158"/>
      <c r="N5" s="174" t="s">
        <v>108</v>
      </c>
      <c r="O5" s="177"/>
      <c r="P5" s="174" t="s">
        <v>108</v>
      </c>
      <c r="Q5" s="177"/>
      <c r="R5" s="174" t="s">
        <v>109</v>
      </c>
      <c r="S5" s="813"/>
    </row>
    <row r="6" spans="1:19" s="155" customFormat="1" ht="20.100000000000001" customHeight="1" x14ac:dyDescent="0.15">
      <c r="A6" s="159"/>
      <c r="B6" s="804" t="s">
        <v>48</v>
      </c>
      <c r="C6" s="804"/>
      <c r="D6" s="462">
        <f>D8+D16</f>
        <v>809</v>
      </c>
      <c r="E6" s="463">
        <f>E8+E16</f>
        <v>10620</v>
      </c>
      <c r="F6" s="464">
        <f>E6/D6</f>
        <v>13.127317676143386</v>
      </c>
      <c r="G6" s="463">
        <v>50171554</v>
      </c>
      <c r="H6" s="465">
        <f>G6/D6</f>
        <v>62016.754017305313</v>
      </c>
      <c r="I6" s="236" t="s">
        <v>509</v>
      </c>
      <c r="J6" s="466">
        <f>J8+J16</f>
        <v>0</v>
      </c>
      <c r="K6" s="236" t="s">
        <v>509</v>
      </c>
      <c r="L6" s="236" t="s">
        <v>509</v>
      </c>
      <c r="M6" s="236">
        <v>1128020</v>
      </c>
      <c r="N6" s="236">
        <f>M6/D6</f>
        <v>1394.3386897404203</v>
      </c>
      <c r="O6" s="467">
        <v>89069</v>
      </c>
      <c r="P6" s="468">
        <f>O6/D6</f>
        <v>110.09765142150803</v>
      </c>
      <c r="Q6" s="236" t="s">
        <v>509</v>
      </c>
      <c r="R6" s="236" t="s">
        <v>509</v>
      </c>
      <c r="S6" s="469" t="s">
        <v>509</v>
      </c>
    </row>
    <row r="7" spans="1:19" ht="12" customHeight="1" x14ac:dyDescent="0.15">
      <c r="A7" s="53"/>
      <c r="B7" s="398"/>
      <c r="C7" s="79"/>
      <c r="D7" s="231"/>
      <c r="E7" s="232"/>
      <c r="F7" s="233"/>
      <c r="G7" s="232"/>
      <c r="H7" s="232"/>
      <c r="I7" s="234"/>
      <c r="J7" s="395"/>
      <c r="K7" s="40"/>
      <c r="L7" s="40"/>
      <c r="M7" s="40"/>
      <c r="N7" s="40"/>
      <c r="O7" s="232"/>
      <c r="P7" s="232"/>
      <c r="Q7" s="40"/>
      <c r="R7" s="40"/>
      <c r="S7" s="235"/>
    </row>
    <row r="8" spans="1:19" ht="20.100000000000001" customHeight="1" x14ac:dyDescent="0.15">
      <c r="A8" s="53"/>
      <c r="B8" s="807" t="s">
        <v>110</v>
      </c>
      <c r="C8" s="807"/>
      <c r="D8" s="231">
        <f>SUM(D9:D14)</f>
        <v>307</v>
      </c>
      <c r="E8" s="232">
        <f>SUM(E9:E14)</f>
        <v>5624</v>
      </c>
      <c r="F8" s="233">
        <f>E8/D8</f>
        <v>18.319218241042346</v>
      </c>
      <c r="G8" s="232" t="s">
        <v>509</v>
      </c>
      <c r="H8" s="232" t="s">
        <v>533</v>
      </c>
      <c r="I8" s="236" t="s">
        <v>509</v>
      </c>
      <c r="J8" s="395">
        <f>SUM(J9:J14)</f>
        <v>0</v>
      </c>
      <c r="K8" s="236" t="s">
        <v>509</v>
      </c>
      <c r="L8" s="236" t="s">
        <v>509</v>
      </c>
      <c r="M8" s="236" t="s">
        <v>515</v>
      </c>
      <c r="N8" s="236" t="s">
        <v>515</v>
      </c>
      <c r="O8" s="232"/>
      <c r="P8" s="232"/>
      <c r="Q8" s="236" t="s">
        <v>509</v>
      </c>
      <c r="R8" s="236" t="s">
        <v>509</v>
      </c>
      <c r="S8" s="235" t="s">
        <v>509</v>
      </c>
    </row>
    <row r="9" spans="1:19" ht="18" customHeight="1" x14ac:dyDescent="0.15">
      <c r="A9" s="53"/>
      <c r="B9" s="398"/>
      <c r="C9" s="80" t="s">
        <v>111</v>
      </c>
      <c r="D9" s="231">
        <v>1</v>
      </c>
      <c r="E9" s="232">
        <v>70</v>
      </c>
      <c r="F9" s="42">
        <f t="shared" ref="F9:F14" si="0">E9/D9</f>
        <v>70</v>
      </c>
      <c r="G9" s="232" t="s">
        <v>112</v>
      </c>
      <c r="H9" s="232" t="s">
        <v>112</v>
      </c>
      <c r="I9" s="236" t="s">
        <v>509</v>
      </c>
      <c r="J9" s="395"/>
      <c r="K9" s="236" t="s">
        <v>509</v>
      </c>
      <c r="L9" s="236" t="s">
        <v>509</v>
      </c>
      <c r="M9" s="40" t="s">
        <v>112</v>
      </c>
      <c r="N9" s="40" t="s">
        <v>112</v>
      </c>
      <c r="O9" s="232"/>
      <c r="P9" s="232"/>
      <c r="Q9" s="236" t="s">
        <v>509</v>
      </c>
      <c r="R9" s="236" t="s">
        <v>509</v>
      </c>
      <c r="S9" s="235" t="s">
        <v>509</v>
      </c>
    </row>
    <row r="10" spans="1:19" ht="18" customHeight="1" x14ac:dyDescent="0.15">
      <c r="A10" s="53"/>
      <c r="B10" s="398"/>
      <c r="C10" s="80" t="s">
        <v>113</v>
      </c>
      <c r="D10" s="231">
        <v>6</v>
      </c>
      <c r="E10" s="232">
        <v>37</v>
      </c>
      <c r="F10" s="233">
        <f t="shared" si="0"/>
        <v>6.166666666666667</v>
      </c>
      <c r="G10" s="232">
        <v>73164</v>
      </c>
      <c r="H10" s="232">
        <f>G10/D10</f>
        <v>12194</v>
      </c>
      <c r="I10" s="236" t="s">
        <v>509</v>
      </c>
      <c r="J10" s="395"/>
      <c r="K10" s="236" t="s">
        <v>509</v>
      </c>
      <c r="L10" s="236" t="s">
        <v>509</v>
      </c>
      <c r="M10" s="40">
        <v>4735</v>
      </c>
      <c r="N10" s="40">
        <f>M10/D10</f>
        <v>789.16666666666663</v>
      </c>
      <c r="O10" s="809" t="s">
        <v>372</v>
      </c>
      <c r="P10" s="809"/>
      <c r="Q10" s="236" t="s">
        <v>509</v>
      </c>
      <c r="R10" s="236" t="s">
        <v>509</v>
      </c>
      <c r="S10" s="235" t="s">
        <v>509</v>
      </c>
    </row>
    <row r="11" spans="1:19" ht="18" customHeight="1" x14ac:dyDescent="0.15">
      <c r="A11" s="53"/>
      <c r="B11" s="398"/>
      <c r="C11" s="80" t="s">
        <v>114</v>
      </c>
      <c r="D11" s="231">
        <v>81</v>
      </c>
      <c r="E11" s="232">
        <v>2364</v>
      </c>
      <c r="F11" s="233">
        <f t="shared" si="0"/>
        <v>29.185185185185187</v>
      </c>
      <c r="G11" s="232">
        <v>16913726</v>
      </c>
      <c r="H11" s="232">
        <f>G11/D11</f>
        <v>208811.43209876542</v>
      </c>
      <c r="I11" s="236" t="s">
        <v>515</v>
      </c>
      <c r="J11" s="395"/>
      <c r="K11" s="236" t="s">
        <v>509</v>
      </c>
      <c r="L11" s="236" t="s">
        <v>509</v>
      </c>
      <c r="M11" s="40">
        <v>394482</v>
      </c>
      <c r="N11" s="40">
        <f>M11/D11</f>
        <v>4870.1481481481478</v>
      </c>
      <c r="O11" s="237"/>
      <c r="P11" s="232"/>
      <c r="Q11" s="236" t="s">
        <v>509</v>
      </c>
      <c r="R11" s="236" t="s">
        <v>509</v>
      </c>
      <c r="S11" s="235" t="s">
        <v>509</v>
      </c>
    </row>
    <row r="12" spans="1:19" ht="18" customHeight="1" x14ac:dyDescent="0.15">
      <c r="A12" s="53"/>
      <c r="B12" s="398"/>
      <c r="C12" s="80" t="s">
        <v>115</v>
      </c>
      <c r="D12" s="231">
        <v>48</v>
      </c>
      <c r="E12" s="232">
        <v>936</v>
      </c>
      <c r="F12" s="233">
        <f t="shared" si="0"/>
        <v>19.5</v>
      </c>
      <c r="G12" s="232">
        <v>8686196</v>
      </c>
      <c r="H12" s="232">
        <f>G12/D12</f>
        <v>180962.41666666666</v>
      </c>
      <c r="I12" s="236" t="s">
        <v>515</v>
      </c>
      <c r="J12" s="395"/>
      <c r="K12" s="236" t="s">
        <v>509</v>
      </c>
      <c r="L12" s="236" t="s">
        <v>509</v>
      </c>
      <c r="M12" s="40">
        <v>91317</v>
      </c>
      <c r="N12" s="40">
        <f>M12/D12</f>
        <v>1902.4375</v>
      </c>
      <c r="O12" s="809" t="s">
        <v>373</v>
      </c>
      <c r="P12" s="809"/>
      <c r="Q12" s="236" t="s">
        <v>509</v>
      </c>
      <c r="R12" s="236" t="s">
        <v>509</v>
      </c>
      <c r="S12" s="235" t="s">
        <v>509</v>
      </c>
    </row>
    <row r="13" spans="1:19" ht="18" customHeight="1" x14ac:dyDescent="0.15">
      <c r="A13" s="53"/>
      <c r="B13" s="398"/>
      <c r="C13" s="80" t="s">
        <v>116</v>
      </c>
      <c r="D13" s="231">
        <v>102</v>
      </c>
      <c r="E13" s="232">
        <v>1271</v>
      </c>
      <c r="F13" s="233">
        <f t="shared" si="0"/>
        <v>12.46078431372549</v>
      </c>
      <c r="G13" s="232">
        <v>5291510</v>
      </c>
      <c r="H13" s="232">
        <f>G13/D13</f>
        <v>51877.549019607846</v>
      </c>
      <c r="I13" s="236" t="s">
        <v>515</v>
      </c>
      <c r="J13" s="395"/>
      <c r="K13" s="236" t="s">
        <v>509</v>
      </c>
      <c r="L13" s="236" t="s">
        <v>509</v>
      </c>
      <c r="M13" s="40">
        <v>109843</v>
      </c>
      <c r="N13" s="40">
        <f>M13/D13</f>
        <v>1076.8921568627452</v>
      </c>
      <c r="O13" s="237"/>
      <c r="P13" s="232"/>
      <c r="Q13" s="236" t="s">
        <v>509</v>
      </c>
      <c r="R13" s="236" t="s">
        <v>509</v>
      </c>
      <c r="S13" s="235" t="s">
        <v>509</v>
      </c>
    </row>
    <row r="14" spans="1:19" ht="18" customHeight="1" x14ac:dyDescent="0.15">
      <c r="A14" s="53"/>
      <c r="B14" s="398"/>
      <c r="C14" s="80" t="s">
        <v>117</v>
      </c>
      <c r="D14" s="231">
        <v>69</v>
      </c>
      <c r="E14" s="232">
        <v>946</v>
      </c>
      <c r="F14" s="233">
        <f t="shared" si="0"/>
        <v>13.710144927536232</v>
      </c>
      <c r="G14" s="232">
        <v>7278475</v>
      </c>
      <c r="H14" s="232">
        <f>G14/D14</f>
        <v>105485.14492753622</v>
      </c>
      <c r="I14" s="236" t="s">
        <v>515</v>
      </c>
      <c r="J14" s="395"/>
      <c r="K14" s="236" t="s">
        <v>509</v>
      </c>
      <c r="L14" s="236" t="s">
        <v>509</v>
      </c>
      <c r="M14" s="40">
        <v>211985</v>
      </c>
      <c r="N14" s="40">
        <f>M14/D14</f>
        <v>3072.246376811594</v>
      </c>
      <c r="O14" s="232"/>
      <c r="P14" s="232"/>
      <c r="Q14" s="236" t="s">
        <v>509</v>
      </c>
      <c r="R14" s="236" t="s">
        <v>509</v>
      </c>
      <c r="S14" s="235" t="s">
        <v>509</v>
      </c>
    </row>
    <row r="15" spans="1:19" ht="12" customHeight="1" x14ac:dyDescent="0.15">
      <c r="A15" s="53"/>
      <c r="B15" s="398"/>
      <c r="C15" s="80"/>
      <c r="D15" s="231"/>
      <c r="E15" s="238"/>
      <c r="F15" s="233"/>
      <c r="G15" s="232"/>
      <c r="H15" s="232"/>
      <c r="I15" s="239"/>
      <c r="J15" s="395"/>
      <c r="K15" s="40"/>
      <c r="L15" s="40"/>
      <c r="M15" s="40"/>
      <c r="N15" s="40"/>
      <c r="O15" s="232"/>
      <c r="P15" s="232"/>
      <c r="Q15" s="232"/>
      <c r="R15" s="232"/>
      <c r="S15" s="240"/>
    </row>
    <row r="16" spans="1:19" ht="18" customHeight="1" x14ac:dyDescent="0.15">
      <c r="A16" s="53"/>
      <c r="B16" s="807" t="s">
        <v>118</v>
      </c>
      <c r="C16" s="807"/>
      <c r="D16" s="231">
        <f>SUM(D17:D22)</f>
        <v>502</v>
      </c>
      <c r="E16" s="232">
        <f>SUM(E17:E22)</f>
        <v>4996</v>
      </c>
      <c r="F16" s="233">
        <f>E16/D16</f>
        <v>9.952191235059761</v>
      </c>
      <c r="G16" s="232" t="s">
        <v>509</v>
      </c>
      <c r="H16" s="232" t="s">
        <v>533</v>
      </c>
      <c r="I16" s="236" t="s">
        <v>515</v>
      </c>
      <c r="J16" s="395">
        <f>SUM(J17:J22)</f>
        <v>0</v>
      </c>
      <c r="K16" s="236" t="s">
        <v>515</v>
      </c>
      <c r="L16" s="236" t="s">
        <v>509</v>
      </c>
      <c r="M16" s="236" t="s">
        <v>515</v>
      </c>
      <c r="N16" s="236" t="s">
        <v>515</v>
      </c>
      <c r="O16" s="40" t="s">
        <v>533</v>
      </c>
      <c r="P16" s="242" t="s">
        <v>533</v>
      </c>
      <c r="Q16" s="40" t="s">
        <v>509</v>
      </c>
      <c r="R16" s="40" t="s">
        <v>509</v>
      </c>
      <c r="S16" s="235" t="s">
        <v>509</v>
      </c>
    </row>
    <row r="17" spans="1:19" ht="18" customHeight="1" x14ac:dyDescent="0.15">
      <c r="A17" s="53"/>
      <c r="B17" s="398"/>
      <c r="C17" s="80" t="s">
        <v>119</v>
      </c>
      <c r="D17" s="231">
        <v>3</v>
      </c>
      <c r="E17" s="232">
        <v>501</v>
      </c>
      <c r="F17" s="233">
        <f t="shared" ref="F17:F22" si="1">E17/D17</f>
        <v>167</v>
      </c>
      <c r="G17" s="232" t="s">
        <v>112</v>
      </c>
      <c r="H17" s="232" t="s">
        <v>112</v>
      </c>
      <c r="I17" s="241" t="s">
        <v>509</v>
      </c>
      <c r="J17" s="395"/>
      <c r="K17" s="236" t="s">
        <v>509</v>
      </c>
      <c r="L17" s="236" t="s">
        <v>509</v>
      </c>
      <c r="M17" s="40" t="s">
        <v>112</v>
      </c>
      <c r="N17" s="40" t="s">
        <v>112</v>
      </c>
      <c r="O17" s="40">
        <v>18271</v>
      </c>
      <c r="P17" s="242">
        <f>O17/D17</f>
        <v>6090.333333333333</v>
      </c>
      <c r="Q17" s="40" t="s">
        <v>509</v>
      </c>
      <c r="R17" s="40" t="s">
        <v>509</v>
      </c>
      <c r="S17" s="235" t="s">
        <v>509</v>
      </c>
    </row>
    <row r="18" spans="1:19" ht="18" customHeight="1" x14ac:dyDescent="0.15">
      <c r="A18" s="53"/>
      <c r="B18" s="398"/>
      <c r="C18" s="80" t="s">
        <v>529</v>
      </c>
      <c r="D18" s="231">
        <v>58</v>
      </c>
      <c r="E18" s="232">
        <v>253</v>
      </c>
      <c r="F18" s="233">
        <f t="shared" si="1"/>
        <v>4.3620689655172411</v>
      </c>
      <c r="G18" s="232">
        <v>277249</v>
      </c>
      <c r="H18" s="232">
        <f t="shared" ref="H18:H22" si="2">G18/D18</f>
        <v>4780.1551724137935</v>
      </c>
      <c r="I18" s="241" t="s">
        <v>509</v>
      </c>
      <c r="J18" s="395"/>
      <c r="K18" s="236" t="s">
        <v>509</v>
      </c>
      <c r="L18" s="236" t="s">
        <v>509</v>
      </c>
      <c r="M18" s="40" t="s">
        <v>512</v>
      </c>
      <c r="N18" s="40" t="s">
        <v>512</v>
      </c>
      <c r="O18" s="40">
        <v>10858</v>
      </c>
      <c r="P18" s="242">
        <f>O18/D18</f>
        <v>187.20689655172413</v>
      </c>
      <c r="Q18" s="40" t="s">
        <v>509</v>
      </c>
      <c r="R18" s="40" t="s">
        <v>509</v>
      </c>
      <c r="S18" s="235" t="s">
        <v>509</v>
      </c>
    </row>
    <row r="19" spans="1:19" ht="18" customHeight="1" x14ac:dyDescent="0.15">
      <c r="A19" s="53"/>
      <c r="B19" s="398"/>
      <c r="C19" s="80" t="s">
        <v>121</v>
      </c>
      <c r="D19" s="231">
        <v>161</v>
      </c>
      <c r="E19" s="232">
        <v>1621</v>
      </c>
      <c r="F19" s="233">
        <f t="shared" si="1"/>
        <v>10.06832298136646</v>
      </c>
      <c r="G19" s="232">
        <v>2449276</v>
      </c>
      <c r="H19" s="232">
        <f t="shared" si="2"/>
        <v>15212.894409937888</v>
      </c>
      <c r="I19" s="241" t="s">
        <v>515</v>
      </c>
      <c r="J19" s="395"/>
      <c r="K19" s="236" t="s">
        <v>509</v>
      </c>
      <c r="L19" s="236" t="s">
        <v>509</v>
      </c>
      <c r="M19" s="40">
        <v>27740</v>
      </c>
      <c r="N19" s="40">
        <f t="shared" ref="N19:N22" si="3">M19/D19</f>
        <v>172.29813664596273</v>
      </c>
      <c r="O19" s="40">
        <v>19393</v>
      </c>
      <c r="P19" s="242">
        <f t="shared" ref="P19:P21" si="4">O19/D19</f>
        <v>120.45341614906832</v>
      </c>
      <c r="Q19" s="40" t="s">
        <v>509</v>
      </c>
      <c r="R19" s="40" t="s">
        <v>509</v>
      </c>
      <c r="S19" s="235" t="s">
        <v>509</v>
      </c>
    </row>
    <row r="20" spans="1:19" ht="18" customHeight="1" x14ac:dyDescent="0.15">
      <c r="A20" s="53"/>
      <c r="B20" s="398"/>
      <c r="C20" s="80" t="s">
        <v>530</v>
      </c>
      <c r="D20" s="231">
        <v>75</v>
      </c>
      <c r="E20" s="232">
        <v>1035</v>
      </c>
      <c r="F20" s="233">
        <f t="shared" si="1"/>
        <v>13.8</v>
      </c>
      <c r="G20" s="232">
        <v>4334148</v>
      </c>
      <c r="H20" s="232">
        <f t="shared" si="2"/>
        <v>57788.639999999999</v>
      </c>
      <c r="I20" s="241" t="s">
        <v>515</v>
      </c>
      <c r="J20" s="395"/>
      <c r="K20" s="236" t="s">
        <v>509</v>
      </c>
      <c r="L20" s="236" t="s">
        <v>509</v>
      </c>
      <c r="M20" s="40">
        <v>196614</v>
      </c>
      <c r="N20" s="40">
        <f t="shared" si="3"/>
        <v>2621.52</v>
      </c>
      <c r="O20" s="40">
        <v>14952</v>
      </c>
      <c r="P20" s="242">
        <f t="shared" si="4"/>
        <v>199.36</v>
      </c>
      <c r="Q20" s="40" t="s">
        <v>509</v>
      </c>
      <c r="R20" s="40" t="s">
        <v>509</v>
      </c>
      <c r="S20" s="235" t="s">
        <v>509</v>
      </c>
    </row>
    <row r="21" spans="1:19" ht="18" customHeight="1" x14ac:dyDescent="0.15">
      <c r="A21" s="53"/>
      <c r="B21" s="398"/>
      <c r="C21" s="79" t="s">
        <v>531</v>
      </c>
      <c r="D21" s="231">
        <v>185</v>
      </c>
      <c r="E21" s="232">
        <v>1407</v>
      </c>
      <c r="F21" s="233">
        <f t="shared" si="1"/>
        <v>7.6054054054054054</v>
      </c>
      <c r="G21" s="232">
        <v>2718872</v>
      </c>
      <c r="H21" s="232">
        <f t="shared" si="2"/>
        <v>14696.605405405406</v>
      </c>
      <c r="I21" s="241" t="s">
        <v>515</v>
      </c>
      <c r="J21" s="395"/>
      <c r="K21" s="236" t="s">
        <v>509</v>
      </c>
      <c r="L21" s="236" t="s">
        <v>509</v>
      </c>
      <c r="M21" s="40">
        <v>74846</v>
      </c>
      <c r="N21" s="40">
        <f t="shared" si="3"/>
        <v>404.57297297297299</v>
      </c>
      <c r="O21" s="40">
        <v>25595</v>
      </c>
      <c r="P21" s="242">
        <f t="shared" si="4"/>
        <v>138.35135135135135</v>
      </c>
      <c r="Q21" s="40" t="s">
        <v>509</v>
      </c>
      <c r="R21" s="40" t="s">
        <v>509</v>
      </c>
      <c r="S21" s="235" t="s">
        <v>509</v>
      </c>
    </row>
    <row r="22" spans="1:19" ht="18" customHeight="1" thickBot="1" x14ac:dyDescent="0.2">
      <c r="A22" s="54"/>
      <c r="B22" s="406"/>
      <c r="C22" s="81" t="s">
        <v>532</v>
      </c>
      <c r="D22" s="243">
        <v>20</v>
      </c>
      <c r="E22" s="244">
        <v>179</v>
      </c>
      <c r="F22" s="245">
        <f t="shared" si="1"/>
        <v>8.9499999999999993</v>
      </c>
      <c r="G22" s="244">
        <v>317456</v>
      </c>
      <c r="H22" s="244">
        <f t="shared" si="2"/>
        <v>15872.8</v>
      </c>
      <c r="I22" s="241" t="s">
        <v>515</v>
      </c>
      <c r="J22" s="229"/>
      <c r="K22" s="246" t="s">
        <v>509</v>
      </c>
      <c r="L22" s="246" t="s">
        <v>509</v>
      </c>
      <c r="M22" s="43">
        <v>16458</v>
      </c>
      <c r="N22" s="43">
        <f t="shared" si="3"/>
        <v>822.9</v>
      </c>
      <c r="O22" s="43" t="s">
        <v>512</v>
      </c>
      <c r="P22" s="247" t="s">
        <v>512</v>
      </c>
      <c r="Q22" s="248" t="s">
        <v>509</v>
      </c>
      <c r="R22" s="248" t="s">
        <v>509</v>
      </c>
      <c r="S22" s="249" t="s">
        <v>509</v>
      </c>
    </row>
    <row r="23" spans="1:19" ht="15" customHeight="1" x14ac:dyDescent="0.15">
      <c r="B23" s="815" t="s">
        <v>569</v>
      </c>
      <c r="C23" s="816"/>
      <c r="D23" s="816"/>
      <c r="E23" s="816"/>
      <c r="F23" s="816"/>
      <c r="G23" s="816"/>
      <c r="H23" s="816"/>
      <c r="I23" s="816"/>
      <c r="J23" s="7"/>
      <c r="K23" s="7"/>
      <c r="L23" s="7"/>
      <c r="M23" s="7"/>
      <c r="N23" s="7"/>
      <c r="O23" s="7"/>
      <c r="P23" s="7"/>
      <c r="Q23" s="7"/>
      <c r="S23" s="39" t="s">
        <v>516</v>
      </c>
    </row>
    <row r="24" spans="1:19" ht="129.75" customHeight="1" x14ac:dyDescent="0.15">
      <c r="B24" s="817"/>
      <c r="C24" s="817"/>
      <c r="D24" s="817"/>
      <c r="E24" s="817"/>
      <c r="F24" s="817"/>
      <c r="G24" s="817"/>
      <c r="H24" s="817"/>
      <c r="I24" s="817"/>
      <c r="J24" s="7"/>
      <c r="K24" s="7"/>
      <c r="L24" s="7"/>
      <c r="M24" s="7"/>
      <c r="N24" s="7"/>
      <c r="O24" s="7"/>
      <c r="P24" s="7"/>
      <c r="Q24" s="7"/>
      <c r="R24" s="7"/>
      <c r="S24" s="7"/>
    </row>
    <row r="25" spans="1:19" ht="15" customHeight="1" thickBot="1" x14ac:dyDescent="0.2">
      <c r="A25" s="808" t="s">
        <v>438</v>
      </c>
      <c r="B25" s="808"/>
      <c r="C25" s="808"/>
      <c r="D25" s="808"/>
      <c r="E25" s="808"/>
      <c r="F25" s="808"/>
      <c r="G25" s="808"/>
      <c r="H25" s="808"/>
      <c r="I25" s="808"/>
      <c r="J25" s="7"/>
      <c r="K25" s="7"/>
      <c r="L25" s="7"/>
      <c r="M25" s="7"/>
      <c r="N25" s="7"/>
      <c r="O25" s="7"/>
      <c r="P25" s="7"/>
      <c r="S25" s="39" t="s">
        <v>126</v>
      </c>
    </row>
    <row r="26" spans="1:19" ht="23.25" customHeight="1" thickBot="1" x14ac:dyDescent="0.2">
      <c r="A26" s="685" t="s">
        <v>127</v>
      </c>
      <c r="B26" s="685"/>
      <c r="C26" s="685"/>
      <c r="D26" s="654" t="s">
        <v>128</v>
      </c>
      <c r="E26" s="654"/>
      <c r="F26" s="654"/>
      <c r="G26" s="654"/>
      <c r="H26" s="654"/>
      <c r="I26" s="654"/>
      <c r="J26" s="160"/>
      <c r="K26" s="689" t="s">
        <v>129</v>
      </c>
      <c r="L26" s="769"/>
      <c r="M26" s="769"/>
      <c r="N26" s="769"/>
      <c r="O26" s="769"/>
      <c r="P26" s="769"/>
      <c r="Q26" s="769"/>
      <c r="R26" s="769"/>
      <c r="S26" s="769"/>
    </row>
    <row r="27" spans="1:19" ht="23.25" customHeight="1" thickBot="1" x14ac:dyDescent="0.2">
      <c r="A27" s="685"/>
      <c r="B27" s="685"/>
      <c r="C27" s="685"/>
      <c r="D27" s="653" t="s">
        <v>130</v>
      </c>
      <c r="E27" s="653"/>
      <c r="F27" s="653" t="s">
        <v>131</v>
      </c>
      <c r="G27" s="653"/>
      <c r="H27" s="653"/>
      <c r="I27" s="683" t="s">
        <v>132</v>
      </c>
      <c r="J27" s="161"/>
      <c r="K27" s="653" t="s">
        <v>133</v>
      </c>
      <c r="L27" s="653"/>
      <c r="M27" s="653" t="s">
        <v>131</v>
      </c>
      <c r="N27" s="653"/>
      <c r="O27" s="662" t="s">
        <v>134</v>
      </c>
      <c r="P27" s="662"/>
      <c r="Q27" s="662"/>
      <c r="R27" s="662"/>
      <c r="S27" s="662"/>
    </row>
    <row r="28" spans="1:19" ht="23.25" customHeight="1" x14ac:dyDescent="0.15">
      <c r="A28" s="685"/>
      <c r="B28" s="685"/>
      <c r="C28" s="685"/>
      <c r="D28" s="653"/>
      <c r="E28" s="653"/>
      <c r="F28" s="19" t="s">
        <v>135</v>
      </c>
      <c r="G28" s="373" t="s">
        <v>136</v>
      </c>
      <c r="H28" s="373" t="s">
        <v>137</v>
      </c>
      <c r="I28" s="683"/>
      <c r="J28" s="27"/>
      <c r="K28" s="653"/>
      <c r="L28" s="653"/>
      <c r="M28" s="653" t="s">
        <v>138</v>
      </c>
      <c r="N28" s="653"/>
      <c r="O28" s="653" t="s">
        <v>135</v>
      </c>
      <c r="P28" s="653"/>
      <c r="Q28" s="653" t="s">
        <v>139</v>
      </c>
      <c r="R28" s="653"/>
      <c r="S28" s="372" t="s">
        <v>140</v>
      </c>
    </row>
    <row r="29" spans="1:19" s="155" customFormat="1" ht="20.100000000000001" customHeight="1" x14ac:dyDescent="0.15">
      <c r="A29" s="159"/>
      <c r="B29" s="804" t="s">
        <v>48</v>
      </c>
      <c r="C29" s="804"/>
      <c r="D29" s="810">
        <f>D31+D39</f>
        <v>1231</v>
      </c>
      <c r="E29" s="810"/>
      <c r="F29" s="470">
        <f>F31+F39</f>
        <v>655</v>
      </c>
      <c r="G29" s="471">
        <f>G31+G39</f>
        <v>377</v>
      </c>
      <c r="H29" s="470">
        <f>H31+H39</f>
        <v>278</v>
      </c>
      <c r="I29" s="470">
        <f>I31+I39</f>
        <v>576</v>
      </c>
      <c r="J29" s="472"/>
      <c r="K29" s="811">
        <f>SUM(K31,K39)</f>
        <v>14132</v>
      </c>
      <c r="L29" s="811"/>
      <c r="M29" s="805">
        <f>M31+M39</f>
        <v>12184</v>
      </c>
      <c r="N29" s="805">
        <f t="shared" ref="N29:S29" si="5">N31+N39</f>
        <v>0</v>
      </c>
      <c r="O29" s="805">
        <f t="shared" si="5"/>
        <v>1948</v>
      </c>
      <c r="P29" s="805">
        <f t="shared" si="5"/>
        <v>0</v>
      </c>
      <c r="Q29" s="805">
        <f t="shared" si="5"/>
        <v>743</v>
      </c>
      <c r="R29" s="805">
        <f t="shared" si="5"/>
        <v>0</v>
      </c>
      <c r="S29" s="473">
        <f t="shared" si="5"/>
        <v>1205</v>
      </c>
    </row>
    <row r="30" spans="1:19" ht="12" customHeight="1" x14ac:dyDescent="0.15">
      <c r="A30" s="53"/>
      <c r="B30" s="615"/>
      <c r="C30" s="615"/>
      <c r="D30" s="399"/>
      <c r="E30" s="266"/>
      <c r="F30" s="267"/>
      <c r="G30" s="266"/>
      <c r="H30" s="267"/>
      <c r="I30" s="267"/>
      <c r="J30" s="42"/>
      <c r="K30" s="400"/>
      <c r="L30" s="400"/>
      <c r="M30" s="397"/>
      <c r="N30" s="397"/>
      <c r="O30" s="397"/>
      <c r="P30" s="397"/>
      <c r="Q30" s="397"/>
      <c r="R30" s="397"/>
      <c r="S30" s="45"/>
    </row>
    <row r="31" spans="1:19" ht="20.100000000000001" customHeight="1" x14ac:dyDescent="0.15">
      <c r="A31" s="53"/>
      <c r="B31" s="807" t="s">
        <v>141</v>
      </c>
      <c r="C31" s="807"/>
      <c r="D31" s="800">
        <f>SUM(D32:E37)</f>
        <v>434</v>
      </c>
      <c r="E31" s="800"/>
      <c r="F31" s="267">
        <f>SUM(F32:F37)</f>
        <v>373</v>
      </c>
      <c r="G31" s="266">
        <f>SUM(G32:G37)</f>
        <v>270</v>
      </c>
      <c r="H31" s="267">
        <f>SUM(H32:H37)</f>
        <v>103</v>
      </c>
      <c r="I31" s="267">
        <f>SUM(I32:I37)</f>
        <v>61</v>
      </c>
      <c r="J31" s="42"/>
      <c r="K31" s="801">
        <f>SUM(K32:L37)</f>
        <v>7913</v>
      </c>
      <c r="L31" s="801"/>
      <c r="M31" s="798">
        <f>SUM(M32:N37)</f>
        <v>7656</v>
      </c>
      <c r="N31" s="798"/>
      <c r="O31" s="798">
        <f>SUM(O32:P37)</f>
        <v>257</v>
      </c>
      <c r="P31" s="798"/>
      <c r="Q31" s="798">
        <f>SUM(Q32:R37)</f>
        <v>69</v>
      </c>
      <c r="R31" s="798"/>
      <c r="S31" s="45">
        <f>SUM(S32:S37)</f>
        <v>188</v>
      </c>
    </row>
    <row r="32" spans="1:19" ht="18" customHeight="1" x14ac:dyDescent="0.15">
      <c r="A32" s="53"/>
      <c r="B32" s="398"/>
      <c r="C32" s="80" t="s">
        <v>111</v>
      </c>
      <c r="D32" s="800">
        <v>1</v>
      </c>
      <c r="E32" s="800"/>
      <c r="F32" s="267">
        <v>1</v>
      </c>
      <c r="G32" s="266">
        <v>1</v>
      </c>
      <c r="H32" s="267">
        <v>0</v>
      </c>
      <c r="I32" s="267">
        <v>0</v>
      </c>
      <c r="J32" s="42"/>
      <c r="K32" s="801">
        <v>1</v>
      </c>
      <c r="L32" s="801"/>
      <c r="M32" s="798">
        <v>1</v>
      </c>
      <c r="N32" s="798"/>
      <c r="O32" s="798">
        <v>0</v>
      </c>
      <c r="P32" s="798"/>
      <c r="Q32" s="798">
        <v>0</v>
      </c>
      <c r="R32" s="798"/>
      <c r="S32" s="45">
        <v>0</v>
      </c>
    </row>
    <row r="33" spans="1:19" ht="18" customHeight="1" x14ac:dyDescent="0.15">
      <c r="A33" s="53"/>
      <c r="B33" s="398"/>
      <c r="C33" s="79" t="s">
        <v>113</v>
      </c>
      <c r="D33" s="800">
        <v>12</v>
      </c>
      <c r="E33" s="800"/>
      <c r="F33" s="267">
        <v>4</v>
      </c>
      <c r="G33" s="266">
        <v>4</v>
      </c>
      <c r="H33" s="267">
        <v>0</v>
      </c>
      <c r="I33" s="267">
        <v>8</v>
      </c>
      <c r="J33" s="42"/>
      <c r="K33" s="801">
        <v>49</v>
      </c>
      <c r="L33" s="801"/>
      <c r="M33" s="798">
        <v>33</v>
      </c>
      <c r="N33" s="798"/>
      <c r="O33" s="798">
        <v>16</v>
      </c>
      <c r="P33" s="798"/>
      <c r="Q33" s="798">
        <v>9</v>
      </c>
      <c r="R33" s="798"/>
      <c r="S33" s="45">
        <v>7</v>
      </c>
    </row>
    <row r="34" spans="1:19" ht="18" customHeight="1" x14ac:dyDescent="0.15">
      <c r="A34" s="53"/>
      <c r="B34" s="398"/>
      <c r="C34" s="79" t="s">
        <v>114</v>
      </c>
      <c r="D34" s="800">
        <v>134</v>
      </c>
      <c r="E34" s="800"/>
      <c r="F34" s="267">
        <v>114</v>
      </c>
      <c r="G34" s="266">
        <v>86</v>
      </c>
      <c r="H34" s="267">
        <v>28</v>
      </c>
      <c r="I34" s="267">
        <v>20</v>
      </c>
      <c r="J34" s="42"/>
      <c r="K34" s="801">
        <v>3506</v>
      </c>
      <c r="L34" s="801"/>
      <c r="M34" s="798">
        <v>3424</v>
      </c>
      <c r="N34" s="798"/>
      <c r="O34" s="798">
        <v>82</v>
      </c>
      <c r="P34" s="798"/>
      <c r="Q34" s="798">
        <v>23</v>
      </c>
      <c r="R34" s="798"/>
      <c r="S34" s="45">
        <v>59</v>
      </c>
    </row>
    <row r="35" spans="1:19" ht="18" customHeight="1" x14ac:dyDescent="0.15">
      <c r="A35" s="53"/>
      <c r="B35" s="398"/>
      <c r="C35" s="79" t="s">
        <v>115</v>
      </c>
      <c r="D35" s="800">
        <v>66</v>
      </c>
      <c r="E35" s="800"/>
      <c r="F35" s="267">
        <v>56</v>
      </c>
      <c r="G35" s="266">
        <v>43</v>
      </c>
      <c r="H35" s="267">
        <v>13</v>
      </c>
      <c r="I35" s="267">
        <v>10</v>
      </c>
      <c r="J35" s="42"/>
      <c r="K35" s="801">
        <v>1142</v>
      </c>
      <c r="L35" s="801"/>
      <c r="M35" s="798">
        <v>1096</v>
      </c>
      <c r="N35" s="798"/>
      <c r="O35" s="798">
        <v>46</v>
      </c>
      <c r="P35" s="798"/>
      <c r="Q35" s="798">
        <v>10</v>
      </c>
      <c r="R35" s="798"/>
      <c r="S35" s="45">
        <v>36</v>
      </c>
    </row>
    <row r="36" spans="1:19" ht="18" customHeight="1" x14ac:dyDescent="0.15">
      <c r="A36" s="53"/>
      <c r="B36" s="398"/>
      <c r="C36" s="79" t="s">
        <v>116</v>
      </c>
      <c r="D36" s="800">
        <v>131</v>
      </c>
      <c r="E36" s="800"/>
      <c r="F36" s="267">
        <v>117</v>
      </c>
      <c r="G36" s="266">
        <v>68</v>
      </c>
      <c r="H36" s="267">
        <v>49</v>
      </c>
      <c r="I36" s="267">
        <v>14</v>
      </c>
      <c r="J36" s="42"/>
      <c r="K36" s="801">
        <v>1707</v>
      </c>
      <c r="L36" s="801"/>
      <c r="M36" s="798">
        <v>1618</v>
      </c>
      <c r="N36" s="798"/>
      <c r="O36" s="798">
        <v>89</v>
      </c>
      <c r="P36" s="798"/>
      <c r="Q36" s="798">
        <v>17</v>
      </c>
      <c r="R36" s="798"/>
      <c r="S36" s="45">
        <v>72</v>
      </c>
    </row>
    <row r="37" spans="1:19" ht="18" customHeight="1" x14ac:dyDescent="0.15">
      <c r="A37" s="53"/>
      <c r="B37" s="398"/>
      <c r="C37" s="79" t="s">
        <v>117</v>
      </c>
      <c r="D37" s="800">
        <v>90</v>
      </c>
      <c r="E37" s="800"/>
      <c r="F37" s="267">
        <v>81</v>
      </c>
      <c r="G37" s="266">
        <v>68</v>
      </c>
      <c r="H37" s="267">
        <v>13</v>
      </c>
      <c r="I37" s="267">
        <v>9</v>
      </c>
      <c r="J37" s="42"/>
      <c r="K37" s="801">
        <v>1508</v>
      </c>
      <c r="L37" s="801"/>
      <c r="M37" s="798">
        <v>1484</v>
      </c>
      <c r="N37" s="798"/>
      <c r="O37" s="798">
        <v>24</v>
      </c>
      <c r="P37" s="798"/>
      <c r="Q37" s="798">
        <v>10</v>
      </c>
      <c r="R37" s="798"/>
      <c r="S37" s="45">
        <v>14</v>
      </c>
    </row>
    <row r="38" spans="1:19" ht="12" customHeight="1" x14ac:dyDescent="0.15">
      <c r="A38" s="53"/>
      <c r="B38" s="398"/>
      <c r="C38" s="80"/>
      <c r="D38" s="800"/>
      <c r="E38" s="800"/>
      <c r="F38" s="267"/>
      <c r="G38" s="266"/>
      <c r="H38" s="267"/>
      <c r="I38" s="267"/>
      <c r="J38" s="42"/>
      <c r="K38" s="801"/>
      <c r="L38" s="801"/>
      <c r="M38" s="798"/>
      <c r="N38" s="798"/>
      <c r="O38" s="798"/>
      <c r="P38" s="798"/>
      <c r="Q38" s="798"/>
      <c r="R38" s="798"/>
      <c r="S38" s="45"/>
    </row>
    <row r="39" spans="1:19" ht="18" customHeight="1" x14ac:dyDescent="0.15">
      <c r="A39" s="53"/>
      <c r="B39" s="804" t="s">
        <v>118</v>
      </c>
      <c r="C39" s="804"/>
      <c r="D39" s="800">
        <f>SUM(D40:E45)</f>
        <v>797</v>
      </c>
      <c r="E39" s="800"/>
      <c r="F39" s="267">
        <f>SUM(F40:F45)</f>
        <v>282</v>
      </c>
      <c r="G39" s="266">
        <f>SUM(G40:G45)</f>
        <v>107</v>
      </c>
      <c r="H39" s="267">
        <f>SUM(H40:H45)</f>
        <v>175</v>
      </c>
      <c r="I39" s="267">
        <f>SUM(I40:I45)</f>
        <v>515</v>
      </c>
      <c r="J39" s="42"/>
      <c r="K39" s="801">
        <f>SUM(K40:L45)</f>
        <v>6219</v>
      </c>
      <c r="L39" s="801"/>
      <c r="M39" s="798">
        <f>SUM(M40:N45)</f>
        <v>4528</v>
      </c>
      <c r="N39" s="798"/>
      <c r="O39" s="798">
        <f>SUM(O40:P45)</f>
        <v>1691</v>
      </c>
      <c r="P39" s="798"/>
      <c r="Q39" s="798">
        <f>SUM(Q40:R45)</f>
        <v>674</v>
      </c>
      <c r="R39" s="798"/>
      <c r="S39" s="45">
        <f>SUM(S40:S45)</f>
        <v>1017</v>
      </c>
    </row>
    <row r="40" spans="1:19" ht="18" customHeight="1" x14ac:dyDescent="0.15">
      <c r="A40" s="53"/>
      <c r="B40" s="398"/>
      <c r="C40" s="79" t="s">
        <v>119</v>
      </c>
      <c r="D40" s="800">
        <v>1</v>
      </c>
      <c r="E40" s="800"/>
      <c r="F40" s="267">
        <v>1</v>
      </c>
      <c r="G40" s="266">
        <v>0</v>
      </c>
      <c r="H40" s="267">
        <v>1</v>
      </c>
      <c r="I40" s="267">
        <v>0</v>
      </c>
      <c r="J40" s="42"/>
      <c r="K40" s="801">
        <v>3</v>
      </c>
      <c r="L40" s="801"/>
      <c r="M40" s="798">
        <v>3</v>
      </c>
      <c r="N40" s="798"/>
      <c r="O40" s="798">
        <v>0</v>
      </c>
      <c r="P40" s="798"/>
      <c r="Q40" s="798">
        <v>0</v>
      </c>
      <c r="R40" s="798"/>
      <c r="S40" s="45">
        <v>0</v>
      </c>
    </row>
    <row r="41" spans="1:19" ht="18" customHeight="1" x14ac:dyDescent="0.15">
      <c r="A41" s="53"/>
      <c r="B41" s="398"/>
      <c r="C41" s="79" t="s">
        <v>120</v>
      </c>
      <c r="D41" s="800">
        <v>69</v>
      </c>
      <c r="E41" s="800"/>
      <c r="F41" s="267">
        <v>21</v>
      </c>
      <c r="G41" s="266">
        <v>7</v>
      </c>
      <c r="H41" s="267">
        <v>14</v>
      </c>
      <c r="I41" s="267">
        <v>48</v>
      </c>
      <c r="J41" s="42"/>
      <c r="K41" s="801">
        <v>207</v>
      </c>
      <c r="L41" s="801"/>
      <c r="M41" s="798">
        <v>132</v>
      </c>
      <c r="N41" s="798"/>
      <c r="O41" s="798">
        <v>75</v>
      </c>
      <c r="P41" s="798"/>
      <c r="Q41" s="798">
        <v>53</v>
      </c>
      <c r="R41" s="798"/>
      <c r="S41" s="45">
        <v>22</v>
      </c>
    </row>
    <row r="42" spans="1:19" ht="18" customHeight="1" x14ac:dyDescent="0.15">
      <c r="A42" s="53"/>
      <c r="B42" s="398"/>
      <c r="C42" s="79" t="s">
        <v>121</v>
      </c>
      <c r="D42" s="800">
        <v>310</v>
      </c>
      <c r="E42" s="800"/>
      <c r="F42" s="267">
        <v>80</v>
      </c>
      <c r="G42" s="266">
        <v>25</v>
      </c>
      <c r="H42" s="267">
        <v>55</v>
      </c>
      <c r="I42" s="267">
        <v>230</v>
      </c>
      <c r="J42" s="42"/>
      <c r="K42" s="801">
        <v>2776</v>
      </c>
      <c r="L42" s="801"/>
      <c r="M42" s="798">
        <v>1891</v>
      </c>
      <c r="N42" s="798"/>
      <c r="O42" s="798">
        <v>885</v>
      </c>
      <c r="P42" s="798"/>
      <c r="Q42" s="798">
        <v>318</v>
      </c>
      <c r="R42" s="798"/>
      <c r="S42" s="45">
        <v>567</v>
      </c>
    </row>
    <row r="43" spans="1:19" ht="18" customHeight="1" x14ac:dyDescent="0.15">
      <c r="A43" s="53"/>
      <c r="B43" s="398"/>
      <c r="C43" s="79" t="s">
        <v>122</v>
      </c>
      <c r="D43" s="800">
        <v>72</v>
      </c>
      <c r="E43" s="800"/>
      <c r="F43" s="267">
        <v>34</v>
      </c>
      <c r="G43" s="266">
        <v>17</v>
      </c>
      <c r="H43" s="267">
        <v>17</v>
      </c>
      <c r="I43" s="267">
        <v>38</v>
      </c>
      <c r="J43" s="42"/>
      <c r="K43" s="801">
        <v>1092</v>
      </c>
      <c r="L43" s="801"/>
      <c r="M43" s="798">
        <v>1010</v>
      </c>
      <c r="N43" s="798"/>
      <c r="O43" s="798">
        <v>82</v>
      </c>
      <c r="P43" s="798"/>
      <c r="Q43" s="798">
        <v>46</v>
      </c>
      <c r="R43" s="798"/>
      <c r="S43" s="45">
        <v>36</v>
      </c>
    </row>
    <row r="44" spans="1:19" ht="18" customHeight="1" x14ac:dyDescent="0.15">
      <c r="A44" s="53"/>
      <c r="B44" s="398"/>
      <c r="C44" s="79" t="s">
        <v>123</v>
      </c>
      <c r="D44" s="800">
        <v>76</v>
      </c>
      <c r="E44" s="800"/>
      <c r="F44" s="267">
        <v>32</v>
      </c>
      <c r="G44" s="266">
        <v>14</v>
      </c>
      <c r="H44" s="267">
        <v>18</v>
      </c>
      <c r="I44" s="267">
        <v>44</v>
      </c>
      <c r="J44" s="42"/>
      <c r="K44" s="801">
        <v>388</v>
      </c>
      <c r="L44" s="801"/>
      <c r="M44" s="798">
        <v>298</v>
      </c>
      <c r="N44" s="798"/>
      <c r="O44" s="798">
        <v>90</v>
      </c>
      <c r="P44" s="798"/>
      <c r="Q44" s="798">
        <v>57</v>
      </c>
      <c r="R44" s="798"/>
      <c r="S44" s="45">
        <v>33</v>
      </c>
    </row>
    <row r="45" spans="1:19" ht="18" customHeight="1" thickBot="1" x14ac:dyDescent="0.2">
      <c r="A45" s="54"/>
      <c r="B45" s="406"/>
      <c r="C45" s="82" t="s">
        <v>124</v>
      </c>
      <c r="D45" s="802">
        <v>269</v>
      </c>
      <c r="E45" s="802"/>
      <c r="F45" s="268">
        <v>114</v>
      </c>
      <c r="G45" s="269">
        <v>44</v>
      </c>
      <c r="H45" s="268">
        <v>70</v>
      </c>
      <c r="I45" s="268">
        <v>155</v>
      </c>
      <c r="J45" s="47"/>
      <c r="K45" s="803">
        <v>1753</v>
      </c>
      <c r="L45" s="803"/>
      <c r="M45" s="799">
        <v>1194</v>
      </c>
      <c r="N45" s="799"/>
      <c r="O45" s="799">
        <v>559</v>
      </c>
      <c r="P45" s="799"/>
      <c r="Q45" s="799">
        <v>200</v>
      </c>
      <c r="R45" s="799"/>
      <c r="S45" s="48">
        <v>359</v>
      </c>
    </row>
    <row r="46" spans="1:19" ht="18" customHeight="1" x14ac:dyDescent="0.15">
      <c r="B46" s="10" t="s">
        <v>568</v>
      </c>
      <c r="C46" s="7"/>
      <c r="D46" s="7"/>
      <c r="E46" s="7"/>
      <c r="F46" s="7"/>
      <c r="G46" s="7"/>
      <c r="H46" s="7"/>
      <c r="I46" s="7"/>
      <c r="J46" s="7"/>
      <c r="K46" s="7"/>
      <c r="L46" s="7"/>
      <c r="M46" s="7"/>
      <c r="N46" s="7"/>
      <c r="O46" s="7"/>
      <c r="P46" s="7"/>
      <c r="Q46" s="7"/>
      <c r="S46" s="39" t="s">
        <v>89</v>
      </c>
    </row>
    <row r="47" spans="1:19" ht="17.100000000000001" customHeight="1" x14ac:dyDescent="0.15">
      <c r="K47" s="7"/>
      <c r="L47" s="7"/>
      <c r="M47" s="7"/>
      <c r="N47" s="7"/>
      <c r="O47" s="7"/>
      <c r="P47" s="7"/>
      <c r="Q47" s="7"/>
      <c r="R47" s="7"/>
      <c r="S47" s="7"/>
    </row>
    <row r="48" spans="1:19" ht="17.100000000000001" customHeight="1" x14ac:dyDescent="0.15">
      <c r="K48" s="7"/>
      <c r="L48" s="7"/>
      <c r="M48" s="7"/>
      <c r="N48" s="7"/>
      <c r="O48" s="7"/>
      <c r="P48" s="7"/>
      <c r="Q48" s="7"/>
      <c r="R48" s="7"/>
      <c r="S48" s="7"/>
    </row>
    <row r="49" spans="11:19" ht="17.100000000000001" customHeight="1" x14ac:dyDescent="0.15">
      <c r="K49" s="7"/>
      <c r="L49" s="7"/>
      <c r="M49" s="7"/>
      <c r="N49" s="7"/>
      <c r="O49" s="7"/>
      <c r="P49" s="7"/>
      <c r="Q49" s="7"/>
      <c r="R49" s="7"/>
      <c r="S49" s="7"/>
    </row>
    <row r="50" spans="11:19" ht="17.100000000000001" customHeight="1" x14ac:dyDescent="0.15">
      <c r="K50" s="7"/>
      <c r="L50" s="7"/>
      <c r="M50" s="7"/>
      <c r="N50" s="7"/>
      <c r="O50" s="7"/>
      <c r="P50" s="7"/>
      <c r="Q50" s="7"/>
      <c r="R50" s="7"/>
      <c r="S50" s="7"/>
    </row>
    <row r="51" spans="11:19" ht="17.100000000000001" customHeight="1" x14ac:dyDescent="0.15">
      <c r="K51" s="7"/>
      <c r="L51" s="7"/>
      <c r="M51" s="7"/>
      <c r="N51" s="7"/>
      <c r="O51" s="7"/>
      <c r="P51" s="7"/>
      <c r="Q51" s="7"/>
      <c r="R51" s="7"/>
      <c r="S51" s="7"/>
    </row>
    <row r="52" spans="11:19" ht="17.100000000000001" customHeight="1" x14ac:dyDescent="0.15">
      <c r="K52" s="7"/>
      <c r="L52" s="7"/>
      <c r="M52" s="7"/>
      <c r="N52" s="7"/>
      <c r="O52" s="7"/>
      <c r="P52" s="7"/>
      <c r="Q52" s="7"/>
      <c r="R52" s="7"/>
      <c r="S52" s="7"/>
    </row>
    <row r="53" spans="11:19" ht="17.100000000000001" customHeight="1" x14ac:dyDescent="0.15">
      <c r="K53" s="7"/>
      <c r="L53" s="7"/>
      <c r="M53" s="7"/>
      <c r="N53" s="7"/>
      <c r="O53" s="7"/>
      <c r="P53" s="7"/>
      <c r="Q53" s="7"/>
      <c r="R53" s="7"/>
      <c r="S53" s="7"/>
    </row>
    <row r="54" spans="11:19" ht="17.100000000000001" customHeight="1" x14ac:dyDescent="0.15">
      <c r="K54" s="7"/>
      <c r="L54" s="7"/>
      <c r="M54" s="7"/>
      <c r="N54" s="7"/>
      <c r="O54" s="7"/>
      <c r="P54" s="7"/>
      <c r="Q54" s="7"/>
      <c r="R54" s="7"/>
      <c r="S54" s="7"/>
    </row>
    <row r="55" spans="11:19" ht="17.100000000000001" customHeight="1" x14ac:dyDescent="0.15">
      <c r="K55" s="7"/>
      <c r="L55" s="7"/>
      <c r="M55" s="7"/>
      <c r="N55" s="7"/>
      <c r="O55" s="7"/>
      <c r="P55" s="7"/>
      <c r="Q55" s="7"/>
      <c r="R55" s="7"/>
      <c r="S55" s="7"/>
    </row>
    <row r="56" spans="11:19" ht="17.100000000000001" customHeight="1" x14ac:dyDescent="0.15">
      <c r="K56" s="7"/>
      <c r="L56" s="7"/>
      <c r="M56" s="7"/>
      <c r="N56" s="7"/>
      <c r="O56" s="7"/>
      <c r="P56" s="7"/>
      <c r="Q56" s="7"/>
      <c r="R56" s="7"/>
      <c r="S56" s="7"/>
    </row>
    <row r="57" spans="11:19" ht="17.100000000000001" customHeight="1" x14ac:dyDescent="0.15">
      <c r="K57" s="7"/>
      <c r="L57" s="7"/>
      <c r="M57" s="7"/>
      <c r="N57" s="7"/>
      <c r="O57" s="7"/>
      <c r="P57" s="7"/>
      <c r="Q57" s="7"/>
      <c r="R57" s="7"/>
      <c r="S57" s="7"/>
    </row>
    <row r="58" spans="11:19" ht="17.100000000000001" customHeight="1" x14ac:dyDescent="0.15">
      <c r="K58" s="7"/>
      <c r="L58" s="7"/>
      <c r="M58" s="7"/>
      <c r="N58" s="7"/>
      <c r="O58" s="7"/>
      <c r="P58" s="7"/>
      <c r="Q58" s="7"/>
      <c r="R58" s="7"/>
      <c r="S58" s="7"/>
    </row>
    <row r="59" spans="11:19" ht="17.100000000000001" customHeight="1" x14ac:dyDescent="0.15">
      <c r="K59" s="7"/>
      <c r="L59" s="7"/>
      <c r="M59" s="7"/>
      <c r="N59" s="7"/>
      <c r="O59" s="7"/>
      <c r="P59" s="7"/>
      <c r="Q59" s="7"/>
      <c r="R59" s="7"/>
      <c r="S59" s="7"/>
    </row>
    <row r="60" spans="11:19" ht="17.100000000000001" customHeight="1" x14ac:dyDescent="0.15">
      <c r="K60" s="7"/>
      <c r="L60" s="7"/>
      <c r="M60" s="7"/>
      <c r="N60" s="7"/>
      <c r="O60" s="7"/>
      <c r="P60" s="7"/>
      <c r="Q60" s="7"/>
      <c r="R60" s="7"/>
      <c r="S60" s="7"/>
    </row>
    <row r="61" spans="11:19" ht="17.100000000000001" customHeight="1" x14ac:dyDescent="0.15">
      <c r="K61" s="7"/>
      <c r="L61" s="7"/>
      <c r="M61" s="7"/>
      <c r="N61" s="7"/>
      <c r="O61" s="7"/>
      <c r="P61" s="7"/>
      <c r="Q61" s="7"/>
      <c r="R61" s="7"/>
      <c r="S61" s="7"/>
    </row>
    <row r="62" spans="11:19" ht="17.100000000000001" customHeight="1" x14ac:dyDescent="0.15">
      <c r="K62" s="7"/>
      <c r="L62" s="7"/>
      <c r="M62" s="7"/>
      <c r="N62" s="7"/>
      <c r="O62" s="7"/>
      <c r="P62" s="7"/>
      <c r="Q62" s="7"/>
      <c r="R62" s="7"/>
      <c r="S62" s="7"/>
    </row>
    <row r="63" spans="11:19" ht="17.100000000000001" customHeight="1" x14ac:dyDescent="0.15">
      <c r="K63" s="7"/>
      <c r="L63" s="7"/>
      <c r="M63" s="7"/>
      <c r="N63" s="7"/>
      <c r="O63" s="7"/>
      <c r="P63" s="7"/>
      <c r="Q63" s="7"/>
      <c r="R63" s="7"/>
      <c r="S63" s="7"/>
    </row>
    <row r="64" spans="11:19" ht="17.100000000000001" customHeight="1" x14ac:dyDescent="0.15">
      <c r="K64" s="7"/>
      <c r="L64" s="7"/>
      <c r="M64" s="7"/>
      <c r="N64" s="7"/>
      <c r="O64" s="7"/>
      <c r="P64" s="7"/>
      <c r="Q64" s="7"/>
      <c r="R64" s="7"/>
      <c r="S64" s="7"/>
    </row>
    <row r="65" spans="11:19" ht="17.100000000000001" customHeight="1" x14ac:dyDescent="0.15">
      <c r="K65" s="7"/>
      <c r="L65" s="7"/>
      <c r="M65" s="7"/>
      <c r="N65" s="7"/>
      <c r="O65" s="7"/>
      <c r="P65" s="7"/>
      <c r="Q65" s="7"/>
      <c r="R65" s="7"/>
      <c r="S65" s="7"/>
    </row>
    <row r="66" spans="11:19" ht="17.100000000000001" customHeight="1" x14ac:dyDescent="0.15">
      <c r="K66" s="7"/>
      <c r="L66" s="7"/>
      <c r="M66" s="7"/>
      <c r="N66" s="7"/>
      <c r="O66" s="7"/>
      <c r="P66" s="7"/>
      <c r="Q66" s="7"/>
      <c r="R66" s="7"/>
      <c r="S66" s="7"/>
    </row>
    <row r="67" spans="11:19" ht="17.100000000000001" customHeight="1" x14ac:dyDescent="0.15">
      <c r="K67" s="7"/>
      <c r="L67" s="7"/>
      <c r="M67" s="7"/>
      <c r="N67" s="7"/>
      <c r="O67" s="7"/>
      <c r="P67" s="7"/>
      <c r="Q67" s="7"/>
      <c r="R67" s="7"/>
      <c r="S67" s="7"/>
    </row>
    <row r="68" spans="11:19" ht="17.100000000000001" customHeight="1" x14ac:dyDescent="0.15">
      <c r="K68" s="7"/>
      <c r="L68" s="7"/>
      <c r="M68" s="7"/>
      <c r="N68" s="7"/>
      <c r="O68" s="7"/>
      <c r="P68" s="7"/>
      <c r="Q68" s="7"/>
      <c r="R68" s="7"/>
      <c r="S68" s="7"/>
    </row>
    <row r="69" spans="11:19" ht="17.100000000000001" customHeight="1" x14ac:dyDescent="0.15">
      <c r="K69" s="7"/>
      <c r="L69" s="7"/>
      <c r="M69" s="7"/>
      <c r="N69" s="7"/>
      <c r="O69" s="7"/>
      <c r="P69" s="7"/>
      <c r="Q69" s="7"/>
      <c r="R69" s="7"/>
      <c r="S69" s="7"/>
    </row>
    <row r="70" spans="11:19" ht="17.100000000000001" customHeight="1" x14ac:dyDescent="0.15">
      <c r="K70" s="7"/>
      <c r="L70" s="7"/>
      <c r="M70" s="7"/>
      <c r="N70" s="7"/>
      <c r="O70" s="7"/>
      <c r="P70" s="7"/>
      <c r="Q70" s="7"/>
      <c r="R70" s="7"/>
      <c r="S70" s="7"/>
    </row>
    <row r="71" spans="11:19" ht="17.100000000000001" customHeight="1" x14ac:dyDescent="0.15">
      <c r="K71" s="7"/>
      <c r="L71" s="7"/>
      <c r="M71" s="7"/>
      <c r="N71" s="7"/>
      <c r="O71" s="7"/>
      <c r="P71" s="7"/>
      <c r="Q71" s="7"/>
      <c r="R71" s="7"/>
      <c r="S71" s="7"/>
    </row>
    <row r="72" spans="11:19" ht="17.100000000000001" customHeight="1" x14ac:dyDescent="0.15">
      <c r="K72" s="7"/>
      <c r="L72" s="7"/>
      <c r="M72" s="7"/>
      <c r="N72" s="7"/>
      <c r="O72" s="7"/>
      <c r="P72" s="7"/>
      <c r="Q72" s="7"/>
      <c r="R72" s="7"/>
      <c r="S72" s="7"/>
    </row>
    <row r="73" spans="11:19" ht="17.100000000000001" customHeight="1" x14ac:dyDescent="0.15">
      <c r="K73" s="7"/>
      <c r="L73" s="7"/>
      <c r="M73" s="7"/>
      <c r="N73" s="7"/>
      <c r="O73" s="7"/>
      <c r="P73" s="7"/>
      <c r="Q73" s="7"/>
      <c r="R73" s="7"/>
      <c r="S73" s="7"/>
    </row>
    <row r="74" spans="11:19" ht="17.100000000000001" customHeight="1" x14ac:dyDescent="0.15">
      <c r="K74" s="7"/>
      <c r="L74" s="7"/>
      <c r="M74" s="7"/>
      <c r="N74" s="7"/>
      <c r="O74" s="7"/>
      <c r="P74" s="7"/>
      <c r="Q74" s="7"/>
      <c r="R74" s="7"/>
      <c r="S74" s="7"/>
    </row>
    <row r="75" spans="11:19" ht="17.100000000000001" customHeight="1" x14ac:dyDescent="0.15">
      <c r="K75" s="7"/>
      <c r="L75" s="7"/>
      <c r="M75" s="7"/>
      <c r="N75" s="7"/>
      <c r="O75" s="7"/>
      <c r="P75" s="7"/>
      <c r="Q75" s="7"/>
      <c r="R75" s="7"/>
      <c r="S75" s="7"/>
    </row>
    <row r="76" spans="11:19" ht="17.100000000000001" customHeight="1" x14ac:dyDescent="0.15">
      <c r="K76" s="7"/>
      <c r="L76" s="7"/>
      <c r="M76" s="7"/>
      <c r="N76" s="7"/>
      <c r="O76" s="7"/>
      <c r="P76" s="7"/>
      <c r="Q76" s="7"/>
      <c r="R76" s="7"/>
      <c r="S76" s="7"/>
    </row>
    <row r="77" spans="11:19" ht="17.100000000000001" customHeight="1" x14ac:dyDescent="0.15">
      <c r="K77" s="7"/>
      <c r="L77" s="7"/>
      <c r="M77" s="7"/>
      <c r="N77" s="7"/>
      <c r="O77" s="7"/>
      <c r="P77" s="7"/>
      <c r="Q77" s="7"/>
      <c r="R77" s="7"/>
      <c r="S77" s="7"/>
    </row>
    <row r="78" spans="11:19" ht="17.100000000000001" customHeight="1" x14ac:dyDescent="0.15">
      <c r="K78" s="7"/>
      <c r="L78" s="7"/>
      <c r="M78" s="7"/>
      <c r="N78" s="7"/>
      <c r="O78" s="7"/>
      <c r="P78" s="7"/>
      <c r="Q78" s="7"/>
      <c r="R78" s="7"/>
      <c r="S78" s="7"/>
    </row>
    <row r="79" spans="11:19" ht="17.100000000000001" customHeight="1" x14ac:dyDescent="0.15">
      <c r="K79" s="7"/>
      <c r="L79" s="7"/>
      <c r="M79" s="7"/>
      <c r="N79" s="7"/>
      <c r="O79" s="7"/>
      <c r="P79" s="7"/>
      <c r="Q79" s="7"/>
      <c r="R79" s="7"/>
      <c r="S79" s="7"/>
    </row>
    <row r="80" spans="11:19" ht="17.100000000000001" customHeight="1" x14ac:dyDescent="0.15">
      <c r="K80" s="7"/>
      <c r="L80" s="7"/>
      <c r="M80" s="7"/>
      <c r="N80" s="7"/>
      <c r="O80" s="7"/>
      <c r="P80" s="7"/>
      <c r="Q80" s="7"/>
      <c r="R80" s="7"/>
      <c r="S80" s="7"/>
    </row>
    <row r="81" spans="11:19" ht="17.100000000000001" customHeight="1" x14ac:dyDescent="0.15">
      <c r="K81" s="7"/>
      <c r="L81" s="7"/>
      <c r="M81" s="7"/>
      <c r="N81" s="7"/>
      <c r="O81" s="7"/>
      <c r="P81" s="7"/>
      <c r="Q81" s="7"/>
      <c r="R81" s="7"/>
      <c r="S81" s="7"/>
    </row>
    <row r="82" spans="11:19" ht="17.100000000000001" customHeight="1" x14ac:dyDescent="0.15">
      <c r="K82" s="7"/>
      <c r="L82" s="7"/>
      <c r="M82" s="7"/>
      <c r="N82" s="7"/>
      <c r="O82" s="7"/>
      <c r="P82" s="7"/>
      <c r="Q82" s="7"/>
      <c r="R82" s="7"/>
      <c r="S82" s="7"/>
    </row>
    <row r="83" spans="11:19" ht="17.100000000000001" customHeight="1" x14ac:dyDescent="0.15">
      <c r="K83" s="7"/>
      <c r="L83" s="7"/>
      <c r="M83" s="7"/>
      <c r="N83" s="7"/>
      <c r="O83" s="7"/>
      <c r="P83" s="7"/>
      <c r="Q83" s="7"/>
      <c r="R83" s="7"/>
      <c r="S83" s="7"/>
    </row>
    <row r="84" spans="11:19" ht="17.100000000000001" customHeight="1" x14ac:dyDescent="0.15">
      <c r="K84" s="7"/>
      <c r="L84" s="7"/>
      <c r="M84" s="7"/>
      <c r="N84" s="7"/>
      <c r="O84" s="7"/>
      <c r="P84" s="7"/>
      <c r="Q84" s="7"/>
      <c r="R84" s="7"/>
      <c r="S84" s="7"/>
    </row>
    <row r="85" spans="11:19" ht="17.100000000000001" customHeight="1" x14ac:dyDescent="0.15">
      <c r="K85" s="7"/>
      <c r="L85" s="7"/>
      <c r="M85" s="7"/>
      <c r="N85" s="7"/>
      <c r="O85" s="7"/>
      <c r="P85" s="7"/>
      <c r="Q85" s="7"/>
      <c r="R85" s="7"/>
      <c r="S85" s="7"/>
    </row>
    <row r="86" spans="11:19" ht="17.100000000000001" customHeight="1" x14ac:dyDescent="0.15">
      <c r="K86" s="7"/>
      <c r="L86" s="7"/>
      <c r="M86" s="7"/>
      <c r="N86" s="7"/>
      <c r="O86" s="7"/>
      <c r="P86" s="7"/>
      <c r="Q86" s="7"/>
      <c r="R86" s="7"/>
      <c r="S86" s="7"/>
    </row>
    <row r="87" spans="11:19" ht="17.100000000000001" customHeight="1" x14ac:dyDescent="0.15">
      <c r="K87" s="7"/>
      <c r="L87" s="7"/>
      <c r="M87" s="7"/>
      <c r="N87" s="7"/>
      <c r="O87" s="7"/>
      <c r="P87" s="7"/>
      <c r="Q87" s="7"/>
      <c r="R87" s="7"/>
      <c r="S87" s="7"/>
    </row>
    <row r="88" spans="11:19" ht="17.100000000000001" customHeight="1" x14ac:dyDescent="0.15">
      <c r="K88" s="7"/>
      <c r="L88" s="7"/>
      <c r="M88" s="7"/>
      <c r="N88" s="7"/>
      <c r="O88" s="7"/>
      <c r="P88" s="7"/>
      <c r="Q88" s="7"/>
      <c r="R88" s="7"/>
      <c r="S88" s="7"/>
    </row>
    <row r="89" spans="11:19" ht="17.100000000000001" customHeight="1" x14ac:dyDescent="0.15">
      <c r="K89" s="7"/>
      <c r="L89" s="7"/>
      <c r="M89" s="7"/>
      <c r="N89" s="7"/>
      <c r="O89" s="7"/>
      <c r="P89" s="7"/>
      <c r="Q89" s="7"/>
      <c r="R89" s="7"/>
      <c r="S89" s="7"/>
    </row>
    <row r="90" spans="11:19" ht="17.100000000000001" customHeight="1" x14ac:dyDescent="0.15">
      <c r="K90" s="7"/>
      <c r="L90" s="7"/>
      <c r="M90" s="7"/>
      <c r="N90" s="7"/>
      <c r="O90" s="7"/>
      <c r="P90" s="7"/>
      <c r="Q90" s="7"/>
      <c r="R90" s="7"/>
      <c r="S90" s="7"/>
    </row>
    <row r="91" spans="11:19" ht="17.100000000000001" customHeight="1" x14ac:dyDescent="0.15">
      <c r="K91" s="7"/>
      <c r="L91" s="7"/>
      <c r="M91" s="7"/>
      <c r="N91" s="7"/>
      <c r="O91" s="7"/>
      <c r="P91" s="7"/>
      <c r="Q91" s="7"/>
      <c r="R91" s="7"/>
      <c r="S91" s="7"/>
    </row>
    <row r="92" spans="11:19" ht="17.100000000000001" customHeight="1" x14ac:dyDescent="0.15">
      <c r="K92" s="7"/>
      <c r="L92" s="7"/>
      <c r="M92" s="7"/>
      <c r="N92" s="7"/>
      <c r="O92" s="7"/>
      <c r="P92" s="7"/>
      <c r="Q92" s="7"/>
      <c r="R92" s="7"/>
      <c r="S92" s="7"/>
    </row>
    <row r="93" spans="11:19" ht="17.100000000000001" customHeight="1" x14ac:dyDescent="0.15">
      <c r="K93" s="7"/>
      <c r="L93" s="7"/>
      <c r="M93" s="7"/>
      <c r="N93" s="7"/>
      <c r="O93" s="7"/>
      <c r="P93" s="7"/>
      <c r="Q93" s="7"/>
      <c r="R93" s="7"/>
      <c r="S93" s="7"/>
    </row>
    <row r="94" spans="11:19" ht="17.100000000000001" customHeight="1" x14ac:dyDescent="0.15">
      <c r="K94" s="7"/>
      <c r="L94" s="7"/>
      <c r="M94" s="7"/>
      <c r="N94" s="7"/>
      <c r="O94" s="7"/>
      <c r="P94" s="7"/>
      <c r="Q94" s="7"/>
      <c r="R94" s="7"/>
      <c r="S94" s="7"/>
    </row>
    <row r="95" spans="11:19" ht="17.100000000000001" customHeight="1" x14ac:dyDescent="0.15">
      <c r="K95" s="7"/>
      <c r="L95" s="7"/>
      <c r="M95" s="7"/>
      <c r="N95" s="7"/>
      <c r="O95" s="7"/>
      <c r="P95" s="7"/>
      <c r="Q95" s="7"/>
      <c r="R95" s="7"/>
      <c r="S95" s="7"/>
    </row>
    <row r="96" spans="11:19" ht="17.100000000000001" customHeight="1" x14ac:dyDescent="0.15">
      <c r="K96" s="7"/>
      <c r="L96" s="7"/>
      <c r="M96" s="7"/>
      <c r="N96" s="7"/>
      <c r="O96" s="7"/>
      <c r="P96" s="7"/>
      <c r="Q96" s="7"/>
      <c r="R96" s="7"/>
      <c r="S96" s="7"/>
    </row>
    <row r="97" spans="11:19" ht="17.100000000000001" customHeight="1" x14ac:dyDescent="0.15">
      <c r="K97" s="7"/>
      <c r="L97" s="7"/>
      <c r="M97" s="7"/>
      <c r="N97" s="7"/>
      <c r="O97" s="7"/>
      <c r="P97" s="7"/>
      <c r="Q97" s="7"/>
      <c r="R97" s="7"/>
      <c r="S97" s="7"/>
    </row>
    <row r="98" spans="11:19" ht="17.100000000000001" customHeight="1" x14ac:dyDescent="0.15">
      <c r="K98" s="7"/>
      <c r="L98" s="7"/>
      <c r="M98" s="7"/>
      <c r="N98" s="7"/>
      <c r="O98" s="7"/>
      <c r="P98" s="7"/>
      <c r="Q98" s="7"/>
      <c r="R98" s="7"/>
      <c r="S98" s="7"/>
    </row>
    <row r="99" spans="11:19" ht="17.100000000000001" customHeight="1" x14ac:dyDescent="0.15">
      <c r="K99" s="7"/>
      <c r="L99" s="7"/>
      <c r="M99" s="7"/>
      <c r="N99" s="7"/>
      <c r="O99" s="7"/>
      <c r="P99" s="7"/>
      <c r="Q99" s="7"/>
      <c r="R99" s="7"/>
      <c r="S99" s="7"/>
    </row>
    <row r="100" spans="11:19" ht="17.100000000000001" customHeight="1" x14ac:dyDescent="0.15">
      <c r="K100" s="7"/>
      <c r="L100" s="7"/>
      <c r="M100" s="7"/>
      <c r="N100" s="7"/>
      <c r="O100" s="7"/>
      <c r="P100" s="7"/>
      <c r="Q100" s="7"/>
      <c r="R100" s="7"/>
      <c r="S100" s="7"/>
    </row>
    <row r="101" spans="11:19" ht="17.100000000000001" customHeight="1" x14ac:dyDescent="0.15">
      <c r="K101" s="7"/>
      <c r="L101" s="7"/>
      <c r="M101" s="7"/>
      <c r="N101" s="7"/>
      <c r="O101" s="7"/>
      <c r="P101" s="7"/>
      <c r="Q101" s="7"/>
      <c r="R101" s="7"/>
      <c r="S101" s="7"/>
    </row>
    <row r="102" spans="11:19" ht="17.100000000000001" customHeight="1" x14ac:dyDescent="0.15">
      <c r="K102" s="7"/>
      <c r="L102" s="7"/>
      <c r="M102" s="7"/>
      <c r="N102" s="7"/>
      <c r="O102" s="7"/>
      <c r="P102" s="7"/>
      <c r="Q102" s="7"/>
      <c r="R102" s="7"/>
      <c r="S102" s="7"/>
    </row>
    <row r="103" spans="11:19" ht="17.100000000000001" customHeight="1" x14ac:dyDescent="0.15">
      <c r="K103" s="7"/>
      <c r="L103" s="7"/>
      <c r="M103" s="7"/>
      <c r="N103" s="7"/>
      <c r="O103" s="7"/>
      <c r="P103" s="7"/>
      <c r="Q103" s="7"/>
      <c r="R103" s="7"/>
      <c r="S103" s="7"/>
    </row>
    <row r="104" spans="11:19" ht="17.100000000000001" customHeight="1" x14ac:dyDescent="0.15">
      <c r="K104" s="7"/>
      <c r="L104" s="7"/>
      <c r="M104" s="7"/>
      <c r="N104" s="7"/>
      <c r="O104" s="7"/>
      <c r="P104" s="7"/>
      <c r="Q104" s="7"/>
      <c r="R104" s="7"/>
      <c r="S104" s="7"/>
    </row>
    <row r="105" spans="11:19" ht="17.100000000000001" customHeight="1" x14ac:dyDescent="0.15">
      <c r="K105" s="7"/>
      <c r="L105" s="7"/>
      <c r="M105" s="7"/>
      <c r="N105" s="7"/>
      <c r="O105" s="7"/>
      <c r="P105" s="7"/>
      <c r="Q105" s="7"/>
      <c r="R105" s="7"/>
      <c r="S105" s="7"/>
    </row>
    <row r="106" spans="11:19" ht="17.100000000000001" customHeight="1" x14ac:dyDescent="0.15">
      <c r="K106" s="7"/>
      <c r="L106" s="7"/>
      <c r="M106" s="7"/>
      <c r="N106" s="7"/>
      <c r="O106" s="7"/>
      <c r="P106" s="7"/>
      <c r="Q106" s="7"/>
      <c r="R106" s="7"/>
      <c r="S106" s="7"/>
    </row>
    <row r="107" spans="11:19" ht="17.100000000000001" customHeight="1" x14ac:dyDescent="0.15">
      <c r="K107" s="7"/>
      <c r="L107" s="7"/>
      <c r="M107" s="7"/>
      <c r="N107" s="7"/>
      <c r="O107" s="7"/>
      <c r="P107" s="7"/>
      <c r="Q107" s="7"/>
      <c r="R107" s="7"/>
      <c r="S107" s="7"/>
    </row>
    <row r="108" spans="11:19" ht="17.100000000000001" customHeight="1" x14ac:dyDescent="0.15">
      <c r="K108" s="7"/>
      <c r="L108" s="7"/>
      <c r="M108" s="7"/>
      <c r="N108" s="7"/>
      <c r="O108" s="7"/>
      <c r="P108" s="7"/>
      <c r="Q108" s="7"/>
      <c r="R108" s="7"/>
      <c r="S108" s="7"/>
    </row>
    <row r="109" spans="11:19" ht="17.100000000000001" customHeight="1" x14ac:dyDescent="0.15">
      <c r="K109" s="7"/>
      <c r="L109" s="7"/>
      <c r="M109" s="7"/>
      <c r="N109" s="7"/>
      <c r="O109" s="7"/>
      <c r="P109" s="7"/>
      <c r="Q109" s="7"/>
      <c r="R109" s="7"/>
      <c r="S109" s="7"/>
    </row>
    <row r="110" spans="11:19" ht="17.100000000000001" customHeight="1" x14ac:dyDescent="0.15">
      <c r="K110" s="7"/>
      <c r="L110" s="7"/>
      <c r="M110" s="7"/>
      <c r="N110" s="7"/>
      <c r="O110" s="7"/>
      <c r="P110" s="7"/>
      <c r="Q110" s="7"/>
      <c r="R110" s="7"/>
      <c r="S110" s="7"/>
    </row>
    <row r="111" spans="11:19" ht="17.100000000000001" customHeight="1" x14ac:dyDescent="0.15">
      <c r="K111" s="7"/>
      <c r="L111" s="7"/>
      <c r="M111" s="7"/>
      <c r="N111" s="7"/>
      <c r="O111" s="7"/>
      <c r="P111" s="7"/>
      <c r="Q111" s="7"/>
      <c r="R111" s="7"/>
      <c r="S111" s="7"/>
    </row>
    <row r="112" spans="11:19" ht="17.100000000000001" customHeight="1" x14ac:dyDescent="0.15">
      <c r="K112" s="7"/>
      <c r="L112" s="7"/>
      <c r="M112" s="7"/>
      <c r="N112" s="7"/>
      <c r="O112" s="7"/>
      <c r="P112" s="7"/>
      <c r="Q112" s="7"/>
      <c r="R112" s="7"/>
      <c r="S112" s="7"/>
    </row>
    <row r="113" spans="11:19" ht="17.100000000000001" customHeight="1" x14ac:dyDescent="0.15">
      <c r="K113" s="7"/>
      <c r="L113" s="7"/>
      <c r="M113" s="7"/>
      <c r="N113" s="7"/>
      <c r="O113" s="7"/>
      <c r="P113" s="7"/>
      <c r="Q113" s="7"/>
      <c r="R113" s="7"/>
      <c r="S113" s="7"/>
    </row>
    <row r="114" spans="11:19" ht="17.100000000000001" customHeight="1" x14ac:dyDescent="0.15">
      <c r="K114" s="7"/>
      <c r="L114" s="7"/>
      <c r="M114" s="7"/>
      <c r="N114" s="7"/>
      <c r="O114" s="7"/>
      <c r="P114" s="7"/>
      <c r="Q114" s="7"/>
      <c r="R114" s="7"/>
      <c r="S114" s="7"/>
    </row>
    <row r="115" spans="11:19" ht="17.100000000000001" customHeight="1" x14ac:dyDescent="0.15">
      <c r="K115" s="7"/>
      <c r="L115" s="7"/>
      <c r="M115" s="7"/>
      <c r="N115" s="7"/>
      <c r="O115" s="7"/>
      <c r="P115" s="7"/>
      <c r="Q115" s="7"/>
      <c r="R115" s="7"/>
      <c r="S115" s="7"/>
    </row>
    <row r="116" spans="11:19" ht="17.100000000000001" customHeight="1" x14ac:dyDescent="0.15">
      <c r="K116" s="7"/>
      <c r="L116" s="7"/>
      <c r="M116" s="7"/>
      <c r="N116" s="7"/>
      <c r="O116" s="7"/>
      <c r="P116" s="7"/>
      <c r="Q116" s="7"/>
      <c r="R116" s="7"/>
      <c r="S116" s="7"/>
    </row>
    <row r="117" spans="11:19" ht="17.100000000000001" customHeight="1" x14ac:dyDescent="0.15">
      <c r="K117" s="7"/>
      <c r="L117" s="7"/>
      <c r="M117" s="7"/>
      <c r="N117" s="7"/>
      <c r="O117" s="7"/>
      <c r="P117" s="7"/>
      <c r="Q117" s="7"/>
      <c r="R117" s="7"/>
      <c r="S117" s="7"/>
    </row>
    <row r="118" spans="11:19" ht="17.100000000000001" customHeight="1" x14ac:dyDescent="0.15">
      <c r="K118" s="7"/>
      <c r="L118" s="7"/>
      <c r="M118" s="7"/>
      <c r="N118" s="7"/>
      <c r="O118" s="7"/>
      <c r="P118" s="7"/>
      <c r="Q118" s="7"/>
      <c r="R118" s="7"/>
      <c r="S118" s="7"/>
    </row>
    <row r="119" spans="11:19" ht="17.100000000000001" customHeight="1" x14ac:dyDescent="0.15">
      <c r="K119" s="7"/>
      <c r="L119" s="7"/>
      <c r="M119" s="7"/>
      <c r="N119" s="7"/>
      <c r="O119" s="7"/>
      <c r="P119" s="7"/>
      <c r="Q119" s="7"/>
      <c r="R119" s="7"/>
      <c r="S119" s="7"/>
    </row>
    <row r="120" spans="11:19" ht="17.100000000000001" customHeight="1" x14ac:dyDescent="0.15">
      <c r="K120" s="7"/>
      <c r="L120" s="7"/>
      <c r="M120" s="7"/>
      <c r="N120" s="7"/>
      <c r="O120" s="7"/>
      <c r="P120" s="7"/>
      <c r="Q120" s="7"/>
      <c r="R120" s="7"/>
      <c r="S120" s="7"/>
    </row>
    <row r="121" spans="11:19" ht="17.100000000000001" customHeight="1" x14ac:dyDescent="0.15">
      <c r="K121" s="7"/>
      <c r="L121" s="7"/>
      <c r="M121" s="7"/>
      <c r="N121" s="7"/>
      <c r="O121" s="7"/>
      <c r="P121" s="7"/>
      <c r="Q121" s="7"/>
      <c r="R121" s="7"/>
      <c r="S121" s="7"/>
    </row>
    <row r="122" spans="11:19" ht="17.100000000000001" customHeight="1" x14ac:dyDescent="0.15">
      <c r="K122" s="7"/>
      <c r="L122" s="7"/>
      <c r="M122" s="7"/>
      <c r="N122" s="7"/>
      <c r="O122" s="7"/>
      <c r="P122" s="7"/>
      <c r="Q122" s="7"/>
      <c r="R122" s="7"/>
      <c r="S122" s="7"/>
    </row>
    <row r="123" spans="11:19" ht="17.100000000000001" customHeight="1" x14ac:dyDescent="0.15">
      <c r="K123" s="7"/>
      <c r="L123" s="7"/>
      <c r="M123" s="7"/>
      <c r="N123" s="7"/>
      <c r="O123" s="7"/>
      <c r="P123" s="7"/>
      <c r="Q123" s="7"/>
      <c r="R123" s="7"/>
      <c r="S123" s="7"/>
    </row>
    <row r="124" spans="11:19" ht="17.100000000000001" customHeight="1" x14ac:dyDescent="0.15">
      <c r="K124" s="7"/>
      <c r="L124" s="7"/>
      <c r="M124" s="7"/>
      <c r="N124" s="7"/>
      <c r="O124" s="7"/>
      <c r="P124" s="7"/>
      <c r="Q124" s="7"/>
      <c r="R124" s="7"/>
      <c r="S124" s="7"/>
    </row>
    <row r="125" spans="11:19" ht="17.100000000000001" customHeight="1" x14ac:dyDescent="0.15">
      <c r="K125" s="7"/>
      <c r="L125" s="7"/>
      <c r="M125" s="7"/>
      <c r="N125" s="7"/>
      <c r="O125" s="7"/>
      <c r="P125" s="7"/>
      <c r="Q125" s="7"/>
      <c r="R125" s="7"/>
      <c r="S125" s="7"/>
    </row>
    <row r="126" spans="11:19" ht="17.100000000000001" customHeight="1" x14ac:dyDescent="0.15">
      <c r="K126" s="7"/>
      <c r="L126" s="7"/>
      <c r="M126" s="7"/>
      <c r="N126" s="7"/>
      <c r="O126" s="7"/>
      <c r="P126" s="7"/>
      <c r="Q126" s="7"/>
      <c r="R126" s="7"/>
      <c r="S126" s="7"/>
    </row>
    <row r="127" spans="11:19" ht="17.100000000000001" customHeight="1" x14ac:dyDescent="0.15">
      <c r="K127" s="7"/>
      <c r="L127" s="7"/>
      <c r="M127" s="7"/>
      <c r="N127" s="7"/>
      <c r="O127" s="7"/>
      <c r="P127" s="7"/>
      <c r="Q127" s="7"/>
      <c r="R127" s="7"/>
      <c r="S127" s="7"/>
    </row>
    <row r="128" spans="11:19" ht="17.100000000000001" customHeight="1" x14ac:dyDescent="0.15">
      <c r="K128" s="7"/>
      <c r="L128" s="7"/>
      <c r="M128" s="7"/>
      <c r="N128" s="7"/>
      <c r="O128" s="7"/>
      <c r="P128" s="7"/>
      <c r="Q128" s="7"/>
      <c r="R128" s="7"/>
      <c r="S128" s="7"/>
    </row>
    <row r="129" spans="11:19" ht="17.100000000000001" customHeight="1" x14ac:dyDescent="0.15">
      <c r="K129" s="7"/>
      <c r="L129" s="7"/>
      <c r="M129" s="7"/>
      <c r="N129" s="7"/>
      <c r="O129" s="7"/>
      <c r="P129" s="7"/>
      <c r="Q129" s="7"/>
      <c r="R129" s="7"/>
      <c r="S129" s="7"/>
    </row>
    <row r="130" spans="11:19" ht="17.100000000000001" customHeight="1" x14ac:dyDescent="0.15">
      <c r="K130" s="7"/>
      <c r="L130" s="7"/>
      <c r="M130" s="7"/>
      <c r="N130" s="7"/>
      <c r="O130" s="7"/>
      <c r="P130" s="7"/>
      <c r="Q130" s="7"/>
      <c r="R130" s="7"/>
      <c r="S130" s="7"/>
    </row>
    <row r="131" spans="11:19" ht="17.100000000000001" customHeight="1" x14ac:dyDescent="0.15">
      <c r="K131" s="7"/>
      <c r="L131" s="7"/>
      <c r="M131" s="7"/>
      <c r="N131" s="7"/>
      <c r="O131" s="7"/>
      <c r="P131" s="7"/>
      <c r="Q131" s="7"/>
      <c r="R131" s="7"/>
      <c r="S131" s="7"/>
    </row>
    <row r="132" spans="11:19" ht="17.100000000000001" customHeight="1" x14ac:dyDescent="0.15">
      <c r="K132" s="7"/>
      <c r="L132" s="7"/>
      <c r="M132" s="7"/>
      <c r="N132" s="7"/>
      <c r="O132" s="7"/>
      <c r="P132" s="7"/>
      <c r="Q132" s="7"/>
      <c r="R132" s="7"/>
      <c r="S132" s="7"/>
    </row>
    <row r="133" spans="11:19" ht="17.100000000000001" customHeight="1" x14ac:dyDescent="0.15">
      <c r="K133" s="7"/>
      <c r="L133" s="7"/>
      <c r="M133" s="7"/>
      <c r="N133" s="7"/>
      <c r="O133" s="7"/>
      <c r="P133" s="7"/>
      <c r="Q133" s="7"/>
      <c r="R133" s="7"/>
      <c r="S133" s="7"/>
    </row>
    <row r="134" spans="11:19" ht="17.100000000000001" customHeight="1" x14ac:dyDescent="0.15">
      <c r="K134" s="7"/>
      <c r="L134" s="7"/>
      <c r="M134" s="7"/>
      <c r="N134" s="7"/>
      <c r="O134" s="7"/>
      <c r="P134" s="7"/>
      <c r="Q134" s="7"/>
      <c r="R134" s="7"/>
      <c r="S134" s="7"/>
    </row>
    <row r="135" spans="11:19" ht="17.100000000000001" customHeight="1" x14ac:dyDescent="0.15">
      <c r="K135" s="7"/>
      <c r="L135" s="7"/>
      <c r="M135" s="7"/>
      <c r="N135" s="7"/>
      <c r="O135" s="7"/>
      <c r="P135" s="7"/>
      <c r="Q135" s="7"/>
      <c r="R135" s="7"/>
      <c r="S135" s="7"/>
    </row>
    <row r="136" spans="11:19" ht="17.100000000000001" customHeight="1" x14ac:dyDescent="0.15">
      <c r="K136" s="7"/>
      <c r="L136" s="7"/>
      <c r="M136" s="7"/>
      <c r="N136" s="7"/>
      <c r="O136" s="7"/>
      <c r="P136" s="7"/>
      <c r="Q136" s="7"/>
      <c r="R136" s="7"/>
      <c r="S136" s="7"/>
    </row>
    <row r="137" spans="11:19" ht="17.100000000000001" customHeight="1" x14ac:dyDescent="0.15">
      <c r="K137" s="7"/>
      <c r="L137" s="7"/>
      <c r="M137" s="7"/>
      <c r="N137" s="7"/>
      <c r="O137" s="7"/>
      <c r="P137" s="7"/>
      <c r="Q137" s="7"/>
      <c r="R137" s="7"/>
      <c r="S137" s="7"/>
    </row>
    <row r="138" spans="11:19" ht="17.100000000000001" customHeight="1" x14ac:dyDescent="0.15">
      <c r="K138" s="7"/>
      <c r="L138" s="7"/>
      <c r="M138" s="7"/>
      <c r="N138" s="7"/>
      <c r="O138" s="7"/>
      <c r="P138" s="7"/>
      <c r="Q138" s="7"/>
      <c r="R138" s="7"/>
      <c r="S138" s="7"/>
    </row>
    <row r="139" spans="11:19" ht="17.100000000000001" customHeight="1" x14ac:dyDescent="0.15">
      <c r="K139" s="7"/>
      <c r="L139" s="7"/>
      <c r="M139" s="7"/>
      <c r="N139" s="7"/>
      <c r="O139" s="7"/>
      <c r="P139" s="7"/>
      <c r="Q139" s="7"/>
      <c r="R139" s="7"/>
      <c r="S139" s="7"/>
    </row>
    <row r="140" spans="11:19" ht="17.100000000000001" customHeight="1" x14ac:dyDescent="0.15">
      <c r="K140" s="7"/>
      <c r="L140" s="7"/>
      <c r="M140" s="7"/>
      <c r="N140" s="7"/>
      <c r="O140" s="7"/>
      <c r="P140" s="7"/>
      <c r="Q140" s="7"/>
      <c r="R140" s="7"/>
      <c r="S140" s="7"/>
    </row>
    <row r="141" spans="11:19" ht="17.100000000000001" customHeight="1" x14ac:dyDescent="0.15">
      <c r="K141" s="7"/>
      <c r="L141" s="7"/>
      <c r="M141" s="7"/>
      <c r="N141" s="7"/>
      <c r="O141" s="7"/>
      <c r="P141" s="7"/>
      <c r="Q141" s="7"/>
      <c r="R141" s="7"/>
      <c r="S141" s="7"/>
    </row>
    <row r="142" spans="11:19" ht="17.100000000000001" customHeight="1" x14ac:dyDescent="0.15">
      <c r="K142" s="7"/>
      <c r="L142" s="7"/>
      <c r="M142" s="7"/>
      <c r="N142" s="7"/>
      <c r="O142" s="7"/>
      <c r="P142" s="7"/>
      <c r="Q142" s="7"/>
      <c r="R142" s="7"/>
      <c r="S142" s="7"/>
    </row>
    <row r="143" spans="11:19" ht="17.100000000000001" customHeight="1" x14ac:dyDescent="0.15">
      <c r="K143" s="7"/>
      <c r="L143" s="7"/>
      <c r="M143" s="7"/>
      <c r="N143" s="7"/>
      <c r="O143" s="7"/>
      <c r="P143" s="7"/>
      <c r="Q143" s="7"/>
      <c r="R143" s="7"/>
      <c r="S143" s="7"/>
    </row>
    <row r="144" spans="11:19" ht="17.100000000000001" customHeight="1" x14ac:dyDescent="0.15">
      <c r="K144" s="7"/>
      <c r="L144" s="7"/>
      <c r="M144" s="7"/>
      <c r="N144" s="7"/>
      <c r="O144" s="7"/>
      <c r="P144" s="7"/>
      <c r="Q144" s="7"/>
      <c r="R144" s="7"/>
      <c r="S144" s="7"/>
    </row>
    <row r="145" spans="11:19" ht="17.100000000000001" customHeight="1" x14ac:dyDescent="0.15">
      <c r="K145" s="7"/>
      <c r="L145" s="7"/>
      <c r="M145" s="7"/>
      <c r="N145" s="7"/>
      <c r="O145" s="7"/>
      <c r="P145" s="7"/>
      <c r="Q145" s="7"/>
      <c r="R145" s="7"/>
      <c r="S145" s="7"/>
    </row>
    <row r="146" spans="11:19" ht="17.100000000000001" customHeight="1" x14ac:dyDescent="0.15">
      <c r="K146" s="7"/>
      <c r="L146" s="7"/>
      <c r="M146" s="7"/>
      <c r="N146" s="7"/>
      <c r="O146" s="7"/>
      <c r="P146" s="7"/>
      <c r="Q146" s="7"/>
      <c r="R146" s="7"/>
      <c r="S146" s="7"/>
    </row>
    <row r="147" spans="11:19" ht="17.100000000000001" customHeight="1" x14ac:dyDescent="0.15">
      <c r="K147" s="7"/>
      <c r="L147" s="7"/>
      <c r="M147" s="7"/>
      <c r="N147" s="7"/>
      <c r="O147" s="7"/>
      <c r="P147" s="7"/>
      <c r="Q147" s="7"/>
      <c r="R147" s="7"/>
      <c r="S147" s="7"/>
    </row>
    <row r="148" spans="11:19" ht="17.100000000000001" customHeight="1" x14ac:dyDescent="0.15">
      <c r="K148" s="7"/>
      <c r="L148" s="7"/>
      <c r="M148" s="7"/>
      <c r="N148" s="7"/>
      <c r="O148" s="7"/>
      <c r="P148" s="7"/>
      <c r="Q148" s="7"/>
      <c r="R148" s="7"/>
      <c r="S148" s="7"/>
    </row>
    <row r="149" spans="11:19" ht="17.100000000000001" customHeight="1" x14ac:dyDescent="0.15">
      <c r="K149" s="7"/>
      <c r="L149" s="7"/>
      <c r="M149" s="7"/>
      <c r="N149" s="7"/>
      <c r="O149" s="7"/>
      <c r="P149" s="7"/>
      <c r="Q149" s="7"/>
      <c r="R149" s="7"/>
      <c r="S149" s="7"/>
    </row>
    <row r="150" spans="11:19" ht="17.100000000000001" customHeight="1" x14ac:dyDescent="0.15">
      <c r="K150" s="7"/>
      <c r="L150" s="7"/>
      <c r="M150" s="7"/>
      <c r="N150" s="7"/>
      <c r="O150" s="7"/>
      <c r="P150" s="7"/>
      <c r="Q150" s="7"/>
      <c r="R150" s="7"/>
      <c r="S150" s="7"/>
    </row>
    <row r="151" spans="11:19" ht="17.100000000000001" customHeight="1" x14ac:dyDescent="0.15">
      <c r="K151" s="7"/>
      <c r="L151" s="7"/>
      <c r="M151" s="7"/>
      <c r="N151" s="7"/>
      <c r="O151" s="7"/>
      <c r="P151" s="7"/>
      <c r="Q151" s="7"/>
      <c r="R151" s="7"/>
      <c r="S151" s="7"/>
    </row>
    <row r="152" spans="11:19" ht="17.100000000000001" customHeight="1" x14ac:dyDescent="0.15">
      <c r="K152" s="7"/>
      <c r="L152" s="7"/>
      <c r="M152" s="7"/>
      <c r="N152" s="7"/>
      <c r="O152" s="7"/>
      <c r="P152" s="7"/>
      <c r="Q152" s="7"/>
      <c r="R152" s="7"/>
      <c r="S152" s="7"/>
    </row>
    <row r="153" spans="11:19" ht="17.100000000000001" customHeight="1" x14ac:dyDescent="0.15">
      <c r="K153" s="7"/>
      <c r="L153" s="7"/>
      <c r="M153" s="7"/>
      <c r="N153" s="7"/>
      <c r="O153" s="7"/>
      <c r="P153" s="7"/>
      <c r="Q153" s="7"/>
      <c r="R153" s="7"/>
      <c r="S153" s="7"/>
    </row>
    <row r="154" spans="11:19" ht="17.100000000000001" customHeight="1" x14ac:dyDescent="0.15">
      <c r="K154" s="7"/>
      <c r="L154" s="7"/>
      <c r="M154" s="7"/>
      <c r="N154" s="7"/>
      <c r="O154" s="7"/>
      <c r="P154" s="7"/>
      <c r="Q154" s="7"/>
      <c r="R154" s="7"/>
      <c r="S154" s="7"/>
    </row>
    <row r="155" spans="11:19" ht="17.100000000000001" customHeight="1" x14ac:dyDescent="0.15">
      <c r="K155" s="7"/>
      <c r="L155" s="7"/>
      <c r="M155" s="7"/>
      <c r="N155" s="7"/>
      <c r="O155" s="7"/>
      <c r="P155" s="7"/>
      <c r="Q155" s="7"/>
      <c r="R155" s="7"/>
      <c r="S155" s="7"/>
    </row>
    <row r="156" spans="11:19" ht="17.100000000000001" customHeight="1" x14ac:dyDescent="0.15">
      <c r="K156" s="7"/>
      <c r="L156" s="7"/>
      <c r="M156" s="7"/>
      <c r="N156" s="7"/>
      <c r="O156" s="7"/>
      <c r="P156" s="7"/>
      <c r="Q156" s="7"/>
      <c r="R156" s="7"/>
      <c r="S156" s="7"/>
    </row>
    <row r="157" spans="11:19" ht="17.100000000000001" customHeight="1" x14ac:dyDescent="0.15">
      <c r="K157" s="7"/>
      <c r="L157" s="7"/>
      <c r="M157" s="7"/>
      <c r="N157" s="7"/>
      <c r="O157" s="7"/>
      <c r="P157" s="7"/>
      <c r="Q157" s="7"/>
      <c r="R157" s="7"/>
      <c r="S157" s="7"/>
    </row>
    <row r="158" spans="11:19" ht="17.100000000000001" customHeight="1" x14ac:dyDescent="0.15">
      <c r="K158" s="7"/>
      <c r="L158" s="7"/>
      <c r="M158" s="7"/>
      <c r="N158" s="7"/>
      <c r="O158" s="7"/>
      <c r="P158" s="7"/>
      <c r="Q158" s="7"/>
      <c r="R158" s="7"/>
      <c r="S158" s="7"/>
    </row>
    <row r="159" spans="11:19" ht="17.100000000000001" customHeight="1" x14ac:dyDescent="0.15">
      <c r="K159" s="7"/>
      <c r="L159" s="7"/>
      <c r="M159" s="7"/>
      <c r="N159" s="7"/>
      <c r="O159" s="7"/>
      <c r="P159" s="7"/>
      <c r="Q159" s="7"/>
      <c r="R159" s="7"/>
      <c r="S159" s="7"/>
    </row>
    <row r="160" spans="11:19" ht="17.100000000000001" customHeight="1" x14ac:dyDescent="0.15">
      <c r="K160" s="7"/>
      <c r="L160" s="7"/>
      <c r="M160" s="7"/>
      <c r="N160" s="7"/>
      <c r="O160" s="7"/>
      <c r="P160" s="7"/>
      <c r="Q160" s="7"/>
      <c r="R160" s="7"/>
      <c r="S160" s="7"/>
    </row>
    <row r="161" spans="11:19" ht="17.100000000000001" customHeight="1" x14ac:dyDescent="0.15">
      <c r="K161" s="7"/>
      <c r="L161" s="7"/>
      <c r="M161" s="7"/>
      <c r="N161" s="7"/>
      <c r="O161" s="7"/>
      <c r="P161" s="7"/>
      <c r="Q161" s="7"/>
      <c r="R161" s="7"/>
      <c r="S161" s="7"/>
    </row>
    <row r="162" spans="11:19" ht="17.100000000000001" customHeight="1" x14ac:dyDescent="0.15">
      <c r="K162" s="7"/>
      <c r="L162" s="7"/>
      <c r="M162" s="7"/>
      <c r="N162" s="7"/>
      <c r="O162" s="7"/>
      <c r="P162" s="7"/>
      <c r="Q162" s="7"/>
      <c r="R162" s="7"/>
      <c r="S162" s="7"/>
    </row>
    <row r="163" spans="11:19" ht="17.100000000000001" customHeight="1" x14ac:dyDescent="0.15">
      <c r="K163" s="7"/>
      <c r="L163" s="7"/>
      <c r="M163" s="7"/>
      <c r="N163" s="7"/>
      <c r="O163" s="7"/>
      <c r="P163" s="7"/>
      <c r="Q163" s="7"/>
      <c r="R163" s="7"/>
      <c r="S163" s="7"/>
    </row>
    <row r="164" spans="11:19" ht="17.100000000000001" customHeight="1" x14ac:dyDescent="0.15">
      <c r="K164" s="7"/>
      <c r="L164" s="7"/>
      <c r="M164" s="7"/>
      <c r="N164" s="7"/>
      <c r="O164" s="7"/>
      <c r="P164" s="7"/>
      <c r="Q164" s="7"/>
      <c r="R164" s="7"/>
      <c r="S164" s="7"/>
    </row>
    <row r="165" spans="11:19" ht="17.100000000000001" customHeight="1" x14ac:dyDescent="0.15">
      <c r="K165" s="7"/>
      <c r="L165" s="7"/>
      <c r="M165" s="7"/>
      <c r="N165" s="7"/>
      <c r="O165" s="7"/>
      <c r="P165" s="7"/>
      <c r="Q165" s="7"/>
      <c r="R165" s="7"/>
      <c r="S165" s="7"/>
    </row>
    <row r="166" spans="11:19" ht="17.100000000000001" customHeight="1" x14ac:dyDescent="0.15">
      <c r="K166" s="7"/>
      <c r="L166" s="7"/>
      <c r="M166" s="7"/>
      <c r="N166" s="7"/>
      <c r="O166" s="7"/>
      <c r="P166" s="7"/>
      <c r="Q166" s="7"/>
      <c r="R166" s="7"/>
      <c r="S166" s="7"/>
    </row>
    <row r="167" spans="11:19" ht="17.100000000000001" customHeight="1" x14ac:dyDescent="0.15">
      <c r="K167" s="7"/>
      <c r="L167" s="7"/>
      <c r="M167" s="7"/>
      <c r="N167" s="7"/>
      <c r="O167" s="7"/>
      <c r="P167" s="7"/>
      <c r="Q167" s="7"/>
      <c r="R167" s="7"/>
      <c r="S167" s="7"/>
    </row>
    <row r="168" spans="11:19" ht="17.100000000000001" customHeight="1" x14ac:dyDescent="0.15">
      <c r="K168" s="7"/>
      <c r="L168" s="7"/>
      <c r="M168" s="7"/>
      <c r="N168" s="7"/>
      <c r="O168" s="7"/>
      <c r="P168" s="7"/>
      <c r="Q168" s="7"/>
      <c r="R168" s="7"/>
      <c r="S168" s="7"/>
    </row>
    <row r="169" spans="11:19" ht="17.100000000000001" customHeight="1" x14ac:dyDescent="0.15">
      <c r="K169" s="7"/>
      <c r="L169" s="7"/>
      <c r="M169" s="7"/>
      <c r="N169" s="7"/>
      <c r="O169" s="7"/>
      <c r="P169" s="7"/>
      <c r="Q169" s="7"/>
      <c r="R169" s="7"/>
      <c r="S169" s="7"/>
    </row>
    <row r="170" spans="11:19" ht="17.100000000000001" customHeight="1" x14ac:dyDescent="0.15">
      <c r="K170" s="7"/>
      <c r="L170" s="7"/>
      <c r="M170" s="7"/>
      <c r="N170" s="7"/>
      <c r="O170" s="7"/>
      <c r="P170" s="7"/>
      <c r="Q170" s="7"/>
      <c r="R170" s="7"/>
      <c r="S170" s="7"/>
    </row>
    <row r="171" spans="11:19" ht="17.100000000000001" customHeight="1" x14ac:dyDescent="0.15">
      <c r="K171" s="7"/>
      <c r="L171" s="7"/>
      <c r="M171" s="7"/>
      <c r="N171" s="7"/>
      <c r="O171" s="7"/>
      <c r="P171" s="7"/>
      <c r="Q171" s="7"/>
      <c r="R171" s="7"/>
      <c r="S171" s="7"/>
    </row>
    <row r="172" spans="11:19" ht="17.100000000000001" customHeight="1" x14ac:dyDescent="0.15">
      <c r="K172" s="7"/>
      <c r="L172" s="7"/>
      <c r="M172" s="7"/>
      <c r="N172" s="7"/>
      <c r="O172" s="7"/>
      <c r="P172" s="7"/>
      <c r="Q172" s="7"/>
      <c r="R172" s="7"/>
      <c r="S172" s="7"/>
    </row>
    <row r="173" spans="11:19" ht="17.100000000000001" customHeight="1" x14ac:dyDescent="0.15">
      <c r="K173" s="7"/>
      <c r="L173" s="7"/>
      <c r="M173" s="7"/>
      <c r="N173" s="7"/>
      <c r="O173" s="7"/>
      <c r="P173" s="7"/>
      <c r="Q173" s="7"/>
      <c r="R173" s="7"/>
      <c r="S173" s="7"/>
    </row>
    <row r="174" spans="11:19" ht="17.100000000000001" customHeight="1" x14ac:dyDescent="0.15">
      <c r="K174" s="7"/>
      <c r="L174" s="7"/>
      <c r="M174" s="7"/>
      <c r="N174" s="7"/>
      <c r="O174" s="7"/>
      <c r="P174" s="7"/>
      <c r="Q174" s="7"/>
      <c r="R174" s="7"/>
      <c r="S174" s="7"/>
    </row>
  </sheetData>
  <sheetProtection sheet="1" selectLockedCells="1" selectUnlockedCells="1"/>
  <mergeCells count="112">
    <mergeCell ref="D26:I26"/>
    <mergeCell ref="D27:E28"/>
    <mergeCell ref="A3:C5"/>
    <mergeCell ref="D3:D5"/>
    <mergeCell ref="E3:F4"/>
    <mergeCell ref="G3:I4"/>
    <mergeCell ref="F27:H27"/>
    <mergeCell ref="B8:C8"/>
    <mergeCell ref="B23:I24"/>
    <mergeCell ref="Q38:R38"/>
    <mergeCell ref="O31:P31"/>
    <mergeCell ref="M37:N37"/>
    <mergeCell ref="O37:P37"/>
    <mergeCell ref="M33:N33"/>
    <mergeCell ref="Q36:R36"/>
    <mergeCell ref="Q33:R33"/>
    <mergeCell ref="B30:C30"/>
    <mergeCell ref="B31:C31"/>
    <mergeCell ref="D36:E36"/>
    <mergeCell ref="K36:L36"/>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Q40:R40"/>
    <mergeCell ref="Q41:R41"/>
    <mergeCell ref="M39:N39"/>
    <mergeCell ref="O39:P39"/>
    <mergeCell ref="Q39:R39"/>
    <mergeCell ref="O40:P40"/>
    <mergeCell ref="O41:P41"/>
    <mergeCell ref="D41:E41"/>
    <mergeCell ref="K41:L41"/>
    <mergeCell ref="D39:E39"/>
    <mergeCell ref="K39:L39"/>
    <mergeCell ref="B39:C39"/>
    <mergeCell ref="D32:E32"/>
    <mergeCell ref="D34:E34"/>
    <mergeCell ref="M32:N32"/>
    <mergeCell ref="O32:P32"/>
    <mergeCell ref="O38:P38"/>
    <mergeCell ref="D40:E40"/>
    <mergeCell ref="K40:L40"/>
    <mergeCell ref="M40:N40"/>
    <mergeCell ref="M36:N36"/>
    <mergeCell ref="D38:E38"/>
    <mergeCell ref="K38:L38"/>
    <mergeCell ref="M38:N38"/>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s>
  <phoneticPr fontId="13"/>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S174"/>
  <sheetViews>
    <sheetView view="pageBreakPreview" topLeftCell="K1" zoomScaleNormal="100" zoomScaleSheetLayoutView="100" workbookViewId="0">
      <selection activeCell="F30" sqref="F30"/>
    </sheetView>
  </sheetViews>
  <sheetFormatPr defaultRowHeight="17.100000000000001" customHeight="1" x14ac:dyDescent="0.15"/>
  <cols>
    <col min="1" max="1" width="0.85546875" style="10" hidden="1" customWidth="1"/>
    <col min="2" max="2" width="2.42578125" style="10" hidden="1" customWidth="1"/>
    <col min="3" max="3" width="38.5703125" style="10" hidden="1" customWidth="1"/>
    <col min="4" max="6" width="9.5703125" style="10" hidden="1" customWidth="1"/>
    <col min="7" max="7" width="16.140625" style="10" hidden="1" customWidth="1"/>
    <col min="8" max="8" width="11" style="10" hidden="1" customWidth="1"/>
    <col min="9" max="9" width="18.28515625" style="10" hidden="1" customWidth="1"/>
    <col min="10" max="10" width="1.140625" style="10" hidden="1" customWidth="1"/>
    <col min="11" max="12" width="13.140625" style="10" customWidth="1"/>
    <col min="13" max="13" width="13.7109375" style="10" customWidth="1"/>
    <col min="14" max="14" width="11" style="10" customWidth="1"/>
    <col min="15" max="15" width="13.7109375" style="10" customWidth="1"/>
    <col min="16" max="16" width="10.28515625" style="10" customWidth="1"/>
    <col min="17" max="17" width="13.7109375" style="10" customWidth="1"/>
    <col min="18" max="18" width="10.85546875" style="10" customWidth="1"/>
    <col min="19" max="19" width="16.42578125" style="10" customWidth="1"/>
    <col min="20" max="20" width="9.140625" style="10"/>
    <col min="21" max="21" width="5.5703125" style="10" customWidth="1"/>
    <col min="22" max="16384" width="9.140625" style="10"/>
  </cols>
  <sheetData>
    <row r="1" spans="1:19" ht="5.0999999999999996" customHeight="1" x14ac:dyDescent="0.15">
      <c r="A1" s="36"/>
      <c r="B1" s="36"/>
      <c r="D1" s="7"/>
      <c r="E1" s="7"/>
      <c r="F1" s="7"/>
      <c r="G1" s="7"/>
      <c r="H1" s="7"/>
      <c r="I1" s="7"/>
      <c r="J1" s="7"/>
      <c r="K1" s="7" t="s">
        <v>97</v>
      </c>
      <c r="L1" s="7"/>
      <c r="M1" s="7"/>
      <c r="N1" s="7"/>
      <c r="O1" s="7"/>
      <c r="Q1" s="7"/>
      <c r="R1" s="7"/>
      <c r="S1" s="37"/>
    </row>
    <row r="2" spans="1:19" ht="15" customHeight="1" thickBot="1" x14ac:dyDescent="0.2">
      <c r="A2" s="38" t="s">
        <v>517</v>
      </c>
      <c r="B2" s="7"/>
      <c r="D2" s="7"/>
      <c r="E2" s="7"/>
      <c r="F2" s="7"/>
      <c r="G2" s="7"/>
      <c r="H2" s="7"/>
      <c r="I2" s="7"/>
      <c r="J2" s="7"/>
      <c r="K2" s="7"/>
      <c r="L2" s="7"/>
      <c r="M2" s="7"/>
      <c r="N2" s="7"/>
      <c r="O2" s="7"/>
      <c r="Q2" s="7"/>
      <c r="R2" s="7"/>
      <c r="S2" s="39" t="s">
        <v>98</v>
      </c>
    </row>
    <row r="3" spans="1:19" s="155" customFormat="1" ht="13.5" customHeight="1" thickBot="1" x14ac:dyDescent="0.2">
      <c r="A3" s="685" t="s">
        <v>99</v>
      </c>
      <c r="B3" s="685"/>
      <c r="C3" s="685"/>
      <c r="D3" s="686" t="s">
        <v>100</v>
      </c>
      <c r="E3" s="806" t="s">
        <v>101</v>
      </c>
      <c r="F3" s="806"/>
      <c r="G3" s="814" t="s">
        <v>102</v>
      </c>
      <c r="H3" s="814"/>
      <c r="I3" s="814"/>
      <c r="J3" s="154"/>
      <c r="K3" s="806" t="s">
        <v>103</v>
      </c>
      <c r="L3" s="806"/>
      <c r="M3" s="806" t="s">
        <v>104</v>
      </c>
      <c r="N3" s="806"/>
      <c r="O3" s="806" t="s">
        <v>105</v>
      </c>
      <c r="P3" s="806"/>
      <c r="Q3" s="812" t="s">
        <v>106</v>
      </c>
      <c r="R3" s="812"/>
      <c r="S3" s="813" t="s">
        <v>107</v>
      </c>
    </row>
    <row r="4" spans="1:19" ht="13.5" customHeight="1" thickBot="1" x14ac:dyDescent="0.2">
      <c r="A4" s="685"/>
      <c r="B4" s="685"/>
      <c r="C4" s="685"/>
      <c r="D4" s="686"/>
      <c r="E4" s="806"/>
      <c r="F4" s="806"/>
      <c r="G4" s="814"/>
      <c r="H4" s="814"/>
      <c r="I4" s="814"/>
      <c r="J4" s="27"/>
      <c r="K4" s="806"/>
      <c r="L4" s="806"/>
      <c r="M4" s="806"/>
      <c r="N4" s="806"/>
      <c r="O4" s="806"/>
      <c r="P4" s="806"/>
      <c r="Q4" s="812"/>
      <c r="R4" s="812"/>
      <c r="S4" s="813"/>
    </row>
    <row r="5" spans="1:19" ht="39.75" customHeight="1" x14ac:dyDescent="0.15">
      <c r="A5" s="685"/>
      <c r="B5" s="685"/>
      <c r="C5" s="685"/>
      <c r="D5" s="686"/>
      <c r="E5" s="156"/>
      <c r="F5" s="174" t="s">
        <v>108</v>
      </c>
      <c r="G5" s="63"/>
      <c r="H5" s="174" t="s">
        <v>108</v>
      </c>
      <c r="I5" s="83" t="s">
        <v>371</v>
      </c>
      <c r="J5" s="27"/>
      <c r="K5" s="157"/>
      <c r="L5" s="174" t="s">
        <v>108</v>
      </c>
      <c r="M5" s="158"/>
      <c r="N5" s="174" t="s">
        <v>108</v>
      </c>
      <c r="O5" s="177"/>
      <c r="P5" s="174" t="s">
        <v>108</v>
      </c>
      <c r="Q5" s="177"/>
      <c r="R5" s="174" t="s">
        <v>109</v>
      </c>
      <c r="S5" s="813"/>
    </row>
    <row r="6" spans="1:19" s="155" customFormat="1" ht="20.100000000000001" customHeight="1" x14ac:dyDescent="0.15">
      <c r="A6" s="159"/>
      <c r="B6" s="804" t="s">
        <v>48</v>
      </c>
      <c r="C6" s="804"/>
      <c r="D6" s="462">
        <f>D8+D16</f>
        <v>809</v>
      </c>
      <c r="E6" s="463">
        <f>E8+E16</f>
        <v>10620</v>
      </c>
      <c r="F6" s="464">
        <f>E6/D6</f>
        <v>13.127317676143386</v>
      </c>
      <c r="G6" s="463">
        <v>50171554</v>
      </c>
      <c r="H6" s="465">
        <f>G6/D6</f>
        <v>62016.754017305313</v>
      </c>
      <c r="I6" s="236" t="s">
        <v>509</v>
      </c>
      <c r="J6" s="466">
        <f>J8+J16</f>
        <v>0</v>
      </c>
      <c r="K6" s="236" t="s">
        <v>509</v>
      </c>
      <c r="L6" s="236" t="s">
        <v>509</v>
      </c>
      <c r="M6" s="474">
        <v>1128020</v>
      </c>
      <c r="N6" s="236">
        <f>M6/D6</f>
        <v>1394.3386897404203</v>
      </c>
      <c r="O6" s="467">
        <v>89069</v>
      </c>
      <c r="P6" s="468">
        <f>O6/D6</f>
        <v>110.09765142150803</v>
      </c>
      <c r="Q6" s="236" t="s">
        <v>509</v>
      </c>
      <c r="R6" s="236" t="s">
        <v>509</v>
      </c>
      <c r="S6" s="469" t="s">
        <v>509</v>
      </c>
    </row>
    <row r="7" spans="1:19" ht="12" customHeight="1" x14ac:dyDescent="0.15">
      <c r="A7" s="53"/>
      <c r="B7" s="398"/>
      <c r="C7" s="79"/>
      <c r="D7" s="231"/>
      <c r="E7" s="232"/>
      <c r="F7" s="233"/>
      <c r="G7" s="232"/>
      <c r="H7" s="232"/>
      <c r="I7" s="234"/>
      <c r="J7" s="395"/>
      <c r="K7" s="40"/>
      <c r="L7" s="40"/>
      <c r="M7" s="40"/>
      <c r="N7" s="40"/>
      <c r="O7" s="232"/>
      <c r="P7" s="232"/>
      <c r="Q7" s="40"/>
      <c r="R7" s="40"/>
      <c r="S7" s="235"/>
    </row>
    <row r="8" spans="1:19" ht="20.100000000000001" customHeight="1" x14ac:dyDescent="0.15">
      <c r="A8" s="53"/>
      <c r="B8" s="807" t="s">
        <v>110</v>
      </c>
      <c r="C8" s="807"/>
      <c r="D8" s="231">
        <f>SUM(D9:D14)</f>
        <v>307</v>
      </c>
      <c r="E8" s="232">
        <f>SUM(E9:E14)</f>
        <v>5624</v>
      </c>
      <c r="F8" s="233">
        <f>E8/D8</f>
        <v>18.319218241042346</v>
      </c>
      <c r="G8" s="232" t="s">
        <v>509</v>
      </c>
      <c r="H8" s="232" t="s">
        <v>533</v>
      </c>
      <c r="I8" s="236" t="s">
        <v>509</v>
      </c>
      <c r="J8" s="395">
        <f>SUM(J9:J14)</f>
        <v>0</v>
      </c>
      <c r="K8" s="236" t="s">
        <v>509</v>
      </c>
      <c r="L8" s="236" t="s">
        <v>509</v>
      </c>
      <c r="M8" s="236" t="s">
        <v>515</v>
      </c>
      <c r="N8" s="236" t="s">
        <v>515</v>
      </c>
      <c r="O8" s="232"/>
      <c r="P8" s="232"/>
      <c r="Q8" s="236" t="s">
        <v>509</v>
      </c>
      <c r="R8" s="236" t="s">
        <v>509</v>
      </c>
      <c r="S8" s="235" t="s">
        <v>509</v>
      </c>
    </row>
    <row r="9" spans="1:19" ht="18" customHeight="1" x14ac:dyDescent="0.15">
      <c r="A9" s="53"/>
      <c r="B9" s="398"/>
      <c r="C9" s="80" t="s">
        <v>111</v>
      </c>
      <c r="D9" s="231">
        <v>1</v>
      </c>
      <c r="E9" s="232">
        <v>70</v>
      </c>
      <c r="F9" s="42">
        <f t="shared" ref="F9:F14" si="0">E9/D9</f>
        <v>70</v>
      </c>
      <c r="G9" s="232" t="s">
        <v>112</v>
      </c>
      <c r="H9" s="232" t="s">
        <v>112</v>
      </c>
      <c r="I9" s="236" t="s">
        <v>509</v>
      </c>
      <c r="J9" s="395"/>
      <c r="K9" s="236" t="s">
        <v>509</v>
      </c>
      <c r="L9" s="236" t="s">
        <v>509</v>
      </c>
      <c r="M9" s="40" t="s">
        <v>112</v>
      </c>
      <c r="N9" s="40" t="s">
        <v>112</v>
      </c>
      <c r="O9" s="232"/>
      <c r="P9" s="232"/>
      <c r="Q9" s="236" t="s">
        <v>509</v>
      </c>
      <c r="R9" s="236" t="s">
        <v>509</v>
      </c>
      <c r="S9" s="235" t="s">
        <v>509</v>
      </c>
    </row>
    <row r="10" spans="1:19" ht="18" customHeight="1" x14ac:dyDescent="0.15">
      <c r="A10" s="53"/>
      <c r="B10" s="398"/>
      <c r="C10" s="80" t="s">
        <v>113</v>
      </c>
      <c r="D10" s="231">
        <v>6</v>
      </c>
      <c r="E10" s="232">
        <v>37</v>
      </c>
      <c r="F10" s="233">
        <f t="shared" si="0"/>
        <v>6.166666666666667</v>
      </c>
      <c r="G10" s="232">
        <v>73164</v>
      </c>
      <c r="H10" s="232">
        <f>G10/D10</f>
        <v>12194</v>
      </c>
      <c r="I10" s="236" t="s">
        <v>509</v>
      </c>
      <c r="J10" s="395"/>
      <c r="K10" s="236" t="s">
        <v>509</v>
      </c>
      <c r="L10" s="236" t="s">
        <v>509</v>
      </c>
      <c r="M10" s="40">
        <v>4735</v>
      </c>
      <c r="N10" s="40">
        <f>M10/D10</f>
        <v>789.16666666666663</v>
      </c>
      <c r="O10" s="809" t="s">
        <v>372</v>
      </c>
      <c r="P10" s="809"/>
      <c r="Q10" s="236" t="s">
        <v>509</v>
      </c>
      <c r="R10" s="236" t="s">
        <v>509</v>
      </c>
      <c r="S10" s="235" t="s">
        <v>509</v>
      </c>
    </row>
    <row r="11" spans="1:19" ht="18" customHeight="1" x14ac:dyDescent="0.15">
      <c r="A11" s="53"/>
      <c r="B11" s="398"/>
      <c r="C11" s="80" t="s">
        <v>114</v>
      </c>
      <c r="D11" s="231">
        <v>81</v>
      </c>
      <c r="E11" s="232">
        <v>2364</v>
      </c>
      <c r="F11" s="233">
        <f t="shared" si="0"/>
        <v>29.185185185185187</v>
      </c>
      <c r="G11" s="232">
        <v>16913726</v>
      </c>
      <c r="H11" s="232">
        <f>G11/D11</f>
        <v>208811.43209876542</v>
      </c>
      <c r="I11" s="236" t="s">
        <v>515</v>
      </c>
      <c r="J11" s="395"/>
      <c r="K11" s="236" t="s">
        <v>509</v>
      </c>
      <c r="L11" s="236" t="s">
        <v>509</v>
      </c>
      <c r="M11" s="40">
        <v>394482</v>
      </c>
      <c r="N11" s="40">
        <f>M11/D11</f>
        <v>4870.1481481481478</v>
      </c>
      <c r="O11" s="237"/>
      <c r="P11" s="232"/>
      <c r="Q11" s="236" t="s">
        <v>509</v>
      </c>
      <c r="R11" s="236" t="s">
        <v>509</v>
      </c>
      <c r="S11" s="235" t="s">
        <v>509</v>
      </c>
    </row>
    <row r="12" spans="1:19" ht="18" customHeight="1" x14ac:dyDescent="0.15">
      <c r="A12" s="53"/>
      <c r="B12" s="398"/>
      <c r="C12" s="80" t="s">
        <v>115</v>
      </c>
      <c r="D12" s="231">
        <v>48</v>
      </c>
      <c r="E12" s="232">
        <v>936</v>
      </c>
      <c r="F12" s="233">
        <f t="shared" si="0"/>
        <v>19.5</v>
      </c>
      <c r="G12" s="232">
        <v>8686196</v>
      </c>
      <c r="H12" s="232">
        <f>G12/D12</f>
        <v>180962.41666666666</v>
      </c>
      <c r="I12" s="236" t="s">
        <v>515</v>
      </c>
      <c r="J12" s="395"/>
      <c r="K12" s="236" t="s">
        <v>509</v>
      </c>
      <c r="L12" s="236" t="s">
        <v>509</v>
      </c>
      <c r="M12" s="40">
        <v>91317</v>
      </c>
      <c r="N12" s="40">
        <f>M12/D12</f>
        <v>1902.4375</v>
      </c>
      <c r="O12" s="809" t="s">
        <v>373</v>
      </c>
      <c r="P12" s="809"/>
      <c r="Q12" s="236" t="s">
        <v>509</v>
      </c>
      <c r="R12" s="236" t="s">
        <v>509</v>
      </c>
      <c r="S12" s="235" t="s">
        <v>509</v>
      </c>
    </row>
    <row r="13" spans="1:19" ht="18" customHeight="1" x14ac:dyDescent="0.15">
      <c r="A13" s="53"/>
      <c r="B13" s="398"/>
      <c r="C13" s="80" t="s">
        <v>116</v>
      </c>
      <c r="D13" s="231">
        <v>102</v>
      </c>
      <c r="E13" s="232">
        <v>1271</v>
      </c>
      <c r="F13" s="233">
        <f t="shared" si="0"/>
        <v>12.46078431372549</v>
      </c>
      <c r="G13" s="232">
        <v>5291510</v>
      </c>
      <c r="H13" s="232">
        <f>G13/D13</f>
        <v>51877.549019607846</v>
      </c>
      <c r="I13" s="236" t="s">
        <v>515</v>
      </c>
      <c r="J13" s="395"/>
      <c r="K13" s="236" t="s">
        <v>509</v>
      </c>
      <c r="L13" s="236" t="s">
        <v>509</v>
      </c>
      <c r="M13" s="40">
        <v>109843</v>
      </c>
      <c r="N13" s="40">
        <f>M13/D13</f>
        <v>1076.8921568627452</v>
      </c>
      <c r="O13" s="237"/>
      <c r="P13" s="232"/>
      <c r="Q13" s="236" t="s">
        <v>509</v>
      </c>
      <c r="R13" s="236" t="s">
        <v>509</v>
      </c>
      <c r="S13" s="235" t="s">
        <v>509</v>
      </c>
    </row>
    <row r="14" spans="1:19" ht="18" customHeight="1" x14ac:dyDescent="0.15">
      <c r="A14" s="53"/>
      <c r="B14" s="398"/>
      <c r="C14" s="80" t="s">
        <v>117</v>
      </c>
      <c r="D14" s="231">
        <v>69</v>
      </c>
      <c r="E14" s="232">
        <v>946</v>
      </c>
      <c r="F14" s="233">
        <f t="shared" si="0"/>
        <v>13.710144927536232</v>
      </c>
      <c r="G14" s="232">
        <v>7278475</v>
      </c>
      <c r="H14" s="232">
        <f>G14/D14</f>
        <v>105485.14492753622</v>
      </c>
      <c r="I14" s="236" t="s">
        <v>515</v>
      </c>
      <c r="J14" s="395"/>
      <c r="K14" s="236" t="s">
        <v>509</v>
      </c>
      <c r="L14" s="236" t="s">
        <v>509</v>
      </c>
      <c r="M14" s="40">
        <v>211985</v>
      </c>
      <c r="N14" s="40">
        <f>M14/D14</f>
        <v>3072.246376811594</v>
      </c>
      <c r="O14" s="232"/>
      <c r="P14" s="232"/>
      <c r="Q14" s="236" t="s">
        <v>509</v>
      </c>
      <c r="R14" s="236" t="s">
        <v>509</v>
      </c>
      <c r="S14" s="235" t="s">
        <v>509</v>
      </c>
    </row>
    <row r="15" spans="1:19" ht="12" customHeight="1" x14ac:dyDescent="0.15">
      <c r="A15" s="53"/>
      <c r="B15" s="398"/>
      <c r="C15" s="80"/>
      <c r="D15" s="231"/>
      <c r="E15" s="238"/>
      <c r="F15" s="233"/>
      <c r="G15" s="232"/>
      <c r="H15" s="232"/>
      <c r="I15" s="239"/>
      <c r="J15" s="395"/>
      <c r="K15" s="40"/>
      <c r="L15" s="40"/>
      <c r="M15" s="40"/>
      <c r="N15" s="40"/>
      <c r="O15" s="232"/>
      <c r="P15" s="232"/>
      <c r="Q15" s="232"/>
      <c r="R15" s="232"/>
      <c r="S15" s="240"/>
    </row>
    <row r="16" spans="1:19" ht="18" customHeight="1" x14ac:dyDescent="0.15">
      <c r="A16" s="53"/>
      <c r="B16" s="807" t="s">
        <v>118</v>
      </c>
      <c r="C16" s="807"/>
      <c r="D16" s="231">
        <f>SUM(D17:D22)</f>
        <v>502</v>
      </c>
      <c r="E16" s="232">
        <f>SUM(E17:E22)</f>
        <v>4996</v>
      </c>
      <c r="F16" s="233">
        <f>E16/D16</f>
        <v>9.952191235059761</v>
      </c>
      <c r="G16" s="232" t="s">
        <v>509</v>
      </c>
      <c r="H16" s="232" t="s">
        <v>533</v>
      </c>
      <c r="I16" s="236" t="s">
        <v>515</v>
      </c>
      <c r="J16" s="395">
        <f>SUM(J17:J22)</f>
        <v>0</v>
      </c>
      <c r="K16" s="236" t="s">
        <v>515</v>
      </c>
      <c r="L16" s="236" t="s">
        <v>509</v>
      </c>
      <c r="M16" s="236" t="s">
        <v>515</v>
      </c>
      <c r="N16" s="236" t="s">
        <v>515</v>
      </c>
      <c r="O16" s="40" t="s">
        <v>533</v>
      </c>
      <c r="P16" s="242" t="s">
        <v>533</v>
      </c>
      <c r="Q16" s="40" t="s">
        <v>509</v>
      </c>
      <c r="R16" s="40" t="s">
        <v>509</v>
      </c>
      <c r="S16" s="235" t="s">
        <v>509</v>
      </c>
    </row>
    <row r="17" spans="1:19" ht="18" customHeight="1" x14ac:dyDescent="0.15">
      <c r="A17" s="53"/>
      <c r="B17" s="398"/>
      <c r="C17" s="80" t="s">
        <v>119</v>
      </c>
      <c r="D17" s="231">
        <v>3</v>
      </c>
      <c r="E17" s="232">
        <v>501</v>
      </c>
      <c r="F17" s="233">
        <f t="shared" ref="F17:F22" si="1">E17/D17</f>
        <v>167</v>
      </c>
      <c r="G17" s="232" t="s">
        <v>112</v>
      </c>
      <c r="H17" s="232" t="s">
        <v>112</v>
      </c>
      <c r="I17" s="241" t="s">
        <v>509</v>
      </c>
      <c r="J17" s="395"/>
      <c r="K17" s="236" t="s">
        <v>509</v>
      </c>
      <c r="L17" s="236" t="s">
        <v>509</v>
      </c>
      <c r="M17" s="40" t="s">
        <v>112</v>
      </c>
      <c r="N17" s="40" t="s">
        <v>112</v>
      </c>
      <c r="O17" s="40">
        <v>18271</v>
      </c>
      <c r="P17" s="242">
        <f>O17/D17</f>
        <v>6090.333333333333</v>
      </c>
      <c r="Q17" s="40" t="s">
        <v>509</v>
      </c>
      <c r="R17" s="40" t="s">
        <v>509</v>
      </c>
      <c r="S17" s="235" t="s">
        <v>509</v>
      </c>
    </row>
    <row r="18" spans="1:19" ht="18" customHeight="1" x14ac:dyDescent="0.15">
      <c r="A18" s="53"/>
      <c r="B18" s="398"/>
      <c r="C18" s="80" t="s">
        <v>529</v>
      </c>
      <c r="D18" s="231">
        <v>58</v>
      </c>
      <c r="E18" s="232">
        <v>253</v>
      </c>
      <c r="F18" s="233">
        <f t="shared" si="1"/>
        <v>4.3620689655172411</v>
      </c>
      <c r="G18" s="232">
        <v>277249</v>
      </c>
      <c r="H18" s="232">
        <f t="shared" ref="H18:H22" si="2">G18/D18</f>
        <v>4780.1551724137935</v>
      </c>
      <c r="I18" s="241" t="s">
        <v>509</v>
      </c>
      <c r="J18" s="395"/>
      <c r="K18" s="236" t="s">
        <v>509</v>
      </c>
      <c r="L18" s="236" t="s">
        <v>509</v>
      </c>
      <c r="M18" s="40" t="s">
        <v>512</v>
      </c>
      <c r="N18" s="40" t="s">
        <v>512</v>
      </c>
      <c r="O18" s="40">
        <v>10858</v>
      </c>
      <c r="P18" s="242">
        <f>O18/D18</f>
        <v>187.20689655172413</v>
      </c>
      <c r="Q18" s="40" t="s">
        <v>509</v>
      </c>
      <c r="R18" s="40" t="s">
        <v>509</v>
      </c>
      <c r="S18" s="235" t="s">
        <v>509</v>
      </c>
    </row>
    <row r="19" spans="1:19" ht="18" customHeight="1" x14ac:dyDescent="0.15">
      <c r="A19" s="53"/>
      <c r="B19" s="398"/>
      <c r="C19" s="80" t="s">
        <v>121</v>
      </c>
      <c r="D19" s="231">
        <v>161</v>
      </c>
      <c r="E19" s="232">
        <v>1621</v>
      </c>
      <c r="F19" s="233">
        <f t="shared" si="1"/>
        <v>10.06832298136646</v>
      </c>
      <c r="G19" s="232">
        <v>2449276</v>
      </c>
      <c r="H19" s="232">
        <f t="shared" si="2"/>
        <v>15212.894409937888</v>
      </c>
      <c r="I19" s="241" t="s">
        <v>515</v>
      </c>
      <c r="J19" s="395"/>
      <c r="K19" s="236" t="s">
        <v>509</v>
      </c>
      <c r="L19" s="236" t="s">
        <v>509</v>
      </c>
      <c r="M19" s="40">
        <v>27740</v>
      </c>
      <c r="N19" s="40">
        <f t="shared" ref="N19:N22" si="3">M19/D19</f>
        <v>172.29813664596273</v>
      </c>
      <c r="O19" s="40">
        <v>19393</v>
      </c>
      <c r="P19" s="242">
        <f t="shared" ref="P19:P21" si="4">O19/D19</f>
        <v>120.45341614906832</v>
      </c>
      <c r="Q19" s="40" t="s">
        <v>509</v>
      </c>
      <c r="R19" s="40" t="s">
        <v>509</v>
      </c>
      <c r="S19" s="235" t="s">
        <v>509</v>
      </c>
    </row>
    <row r="20" spans="1:19" ht="18" customHeight="1" x14ac:dyDescent="0.15">
      <c r="A20" s="53"/>
      <c r="B20" s="398"/>
      <c r="C20" s="80" t="s">
        <v>530</v>
      </c>
      <c r="D20" s="231">
        <v>75</v>
      </c>
      <c r="E20" s="232">
        <v>1035</v>
      </c>
      <c r="F20" s="233">
        <f t="shared" si="1"/>
        <v>13.8</v>
      </c>
      <c r="G20" s="232">
        <v>4334148</v>
      </c>
      <c r="H20" s="232">
        <f t="shared" si="2"/>
        <v>57788.639999999999</v>
      </c>
      <c r="I20" s="241" t="s">
        <v>515</v>
      </c>
      <c r="J20" s="395"/>
      <c r="K20" s="236" t="s">
        <v>509</v>
      </c>
      <c r="L20" s="236" t="s">
        <v>509</v>
      </c>
      <c r="M20" s="40">
        <v>196614</v>
      </c>
      <c r="N20" s="40">
        <f t="shared" si="3"/>
        <v>2621.52</v>
      </c>
      <c r="O20" s="40">
        <v>14952</v>
      </c>
      <c r="P20" s="242">
        <f t="shared" si="4"/>
        <v>199.36</v>
      </c>
      <c r="Q20" s="40" t="s">
        <v>509</v>
      </c>
      <c r="R20" s="40" t="s">
        <v>509</v>
      </c>
      <c r="S20" s="235" t="s">
        <v>509</v>
      </c>
    </row>
    <row r="21" spans="1:19" ht="18" customHeight="1" x14ac:dyDescent="0.15">
      <c r="A21" s="53"/>
      <c r="B21" s="398"/>
      <c r="C21" s="79" t="s">
        <v>531</v>
      </c>
      <c r="D21" s="231">
        <v>185</v>
      </c>
      <c r="E21" s="232">
        <v>1407</v>
      </c>
      <c r="F21" s="233">
        <f t="shared" si="1"/>
        <v>7.6054054054054054</v>
      </c>
      <c r="G21" s="232">
        <v>2718872</v>
      </c>
      <c r="H21" s="232">
        <f t="shared" si="2"/>
        <v>14696.605405405406</v>
      </c>
      <c r="I21" s="241" t="s">
        <v>515</v>
      </c>
      <c r="J21" s="395"/>
      <c r="K21" s="236" t="s">
        <v>509</v>
      </c>
      <c r="L21" s="236" t="s">
        <v>509</v>
      </c>
      <c r="M21" s="40">
        <v>74846</v>
      </c>
      <c r="N21" s="40">
        <f t="shared" si="3"/>
        <v>404.57297297297299</v>
      </c>
      <c r="O21" s="40">
        <v>25595</v>
      </c>
      <c r="P21" s="242">
        <f t="shared" si="4"/>
        <v>138.35135135135135</v>
      </c>
      <c r="Q21" s="40" t="s">
        <v>509</v>
      </c>
      <c r="R21" s="40" t="s">
        <v>509</v>
      </c>
      <c r="S21" s="235" t="s">
        <v>509</v>
      </c>
    </row>
    <row r="22" spans="1:19" ht="18" customHeight="1" thickBot="1" x14ac:dyDescent="0.2">
      <c r="A22" s="54"/>
      <c r="B22" s="406"/>
      <c r="C22" s="81" t="s">
        <v>532</v>
      </c>
      <c r="D22" s="243">
        <v>20</v>
      </c>
      <c r="E22" s="244">
        <v>179</v>
      </c>
      <c r="F22" s="245">
        <f t="shared" si="1"/>
        <v>8.9499999999999993</v>
      </c>
      <c r="G22" s="244">
        <v>317456</v>
      </c>
      <c r="H22" s="244">
        <f t="shared" si="2"/>
        <v>15872.8</v>
      </c>
      <c r="I22" s="250" t="s">
        <v>515</v>
      </c>
      <c r="J22" s="229"/>
      <c r="K22" s="246" t="s">
        <v>509</v>
      </c>
      <c r="L22" s="246" t="s">
        <v>509</v>
      </c>
      <c r="M22" s="43">
        <v>16458</v>
      </c>
      <c r="N22" s="43">
        <f t="shared" si="3"/>
        <v>822.9</v>
      </c>
      <c r="O22" s="43" t="s">
        <v>512</v>
      </c>
      <c r="P22" s="247" t="s">
        <v>512</v>
      </c>
      <c r="Q22" s="248" t="s">
        <v>509</v>
      </c>
      <c r="R22" s="248" t="s">
        <v>509</v>
      </c>
      <c r="S22" s="249" t="s">
        <v>509</v>
      </c>
    </row>
    <row r="23" spans="1:19" ht="15" customHeight="1" x14ac:dyDescent="0.15">
      <c r="B23" s="815" t="s">
        <v>569</v>
      </c>
      <c r="C23" s="816"/>
      <c r="D23" s="816"/>
      <c r="E23" s="816"/>
      <c r="F23" s="816"/>
      <c r="G23" s="816"/>
      <c r="H23" s="816"/>
      <c r="I23" s="816"/>
      <c r="J23" s="7"/>
      <c r="K23" s="7"/>
      <c r="L23" s="7"/>
      <c r="M23" s="7"/>
      <c r="N23" s="7"/>
      <c r="O23" s="7"/>
      <c r="P23" s="7"/>
      <c r="Q23" s="7"/>
      <c r="S23" s="39" t="s">
        <v>516</v>
      </c>
    </row>
    <row r="24" spans="1:19" ht="129.75" customHeight="1" x14ac:dyDescent="0.15">
      <c r="B24" s="817"/>
      <c r="C24" s="817"/>
      <c r="D24" s="817"/>
      <c r="E24" s="817"/>
      <c r="F24" s="817"/>
      <c r="G24" s="817"/>
      <c r="H24" s="817"/>
      <c r="I24" s="817"/>
      <c r="J24" s="7"/>
      <c r="K24" s="7"/>
      <c r="L24" s="7"/>
      <c r="M24" s="7"/>
      <c r="N24" s="7"/>
      <c r="O24" s="7"/>
      <c r="P24" s="7"/>
      <c r="Q24" s="7"/>
      <c r="R24" s="7"/>
      <c r="S24" s="7"/>
    </row>
    <row r="25" spans="1:19" ht="15" customHeight="1" thickBot="1" x14ac:dyDescent="0.2">
      <c r="A25" s="808" t="s">
        <v>125</v>
      </c>
      <c r="B25" s="808"/>
      <c r="C25" s="808"/>
      <c r="D25" s="808"/>
      <c r="E25" s="808"/>
      <c r="F25" s="808"/>
      <c r="G25" s="808"/>
      <c r="H25" s="808"/>
      <c r="I25" s="808"/>
      <c r="J25" s="7"/>
      <c r="K25" s="7"/>
      <c r="L25" s="7"/>
      <c r="M25" s="7"/>
      <c r="N25" s="7"/>
      <c r="O25" s="7"/>
      <c r="P25" s="7"/>
      <c r="S25" s="39" t="s">
        <v>126</v>
      </c>
    </row>
    <row r="26" spans="1:19" ht="23.25" customHeight="1" thickBot="1" x14ac:dyDescent="0.2">
      <c r="A26" s="685" t="s">
        <v>127</v>
      </c>
      <c r="B26" s="685"/>
      <c r="C26" s="685"/>
      <c r="D26" s="654" t="s">
        <v>128</v>
      </c>
      <c r="E26" s="654"/>
      <c r="F26" s="654"/>
      <c r="G26" s="654"/>
      <c r="H26" s="654"/>
      <c r="I26" s="654"/>
      <c r="J26" s="109"/>
      <c r="K26" s="769" t="s">
        <v>129</v>
      </c>
      <c r="L26" s="769"/>
      <c r="M26" s="769"/>
      <c r="N26" s="769"/>
      <c r="O26" s="769"/>
      <c r="P26" s="769"/>
      <c r="Q26" s="769"/>
      <c r="R26" s="769"/>
      <c r="S26" s="769"/>
    </row>
    <row r="27" spans="1:19" ht="23.25" customHeight="1" thickBot="1" x14ac:dyDescent="0.2">
      <c r="A27" s="685"/>
      <c r="B27" s="685"/>
      <c r="C27" s="685"/>
      <c r="D27" s="653" t="s">
        <v>130</v>
      </c>
      <c r="E27" s="653"/>
      <c r="F27" s="653" t="s">
        <v>131</v>
      </c>
      <c r="G27" s="653"/>
      <c r="H27" s="653"/>
      <c r="I27" s="683" t="s">
        <v>132</v>
      </c>
      <c r="J27" s="161"/>
      <c r="K27" s="653" t="s">
        <v>133</v>
      </c>
      <c r="L27" s="653"/>
      <c r="M27" s="653" t="s">
        <v>131</v>
      </c>
      <c r="N27" s="653"/>
      <c r="O27" s="662" t="s">
        <v>134</v>
      </c>
      <c r="P27" s="662"/>
      <c r="Q27" s="662"/>
      <c r="R27" s="662"/>
      <c r="S27" s="662"/>
    </row>
    <row r="28" spans="1:19" ht="23.25" customHeight="1" x14ac:dyDescent="0.15">
      <c r="A28" s="685"/>
      <c r="B28" s="685"/>
      <c r="C28" s="685"/>
      <c r="D28" s="653"/>
      <c r="E28" s="653"/>
      <c r="F28" s="19" t="s">
        <v>135</v>
      </c>
      <c r="G28" s="373" t="s">
        <v>136</v>
      </c>
      <c r="H28" s="373" t="s">
        <v>137</v>
      </c>
      <c r="I28" s="683"/>
      <c r="J28" s="27"/>
      <c r="K28" s="653"/>
      <c r="L28" s="653"/>
      <c r="M28" s="653" t="s">
        <v>138</v>
      </c>
      <c r="N28" s="653"/>
      <c r="O28" s="653" t="s">
        <v>135</v>
      </c>
      <c r="P28" s="653"/>
      <c r="Q28" s="653" t="s">
        <v>139</v>
      </c>
      <c r="R28" s="653"/>
      <c r="S28" s="372" t="s">
        <v>140</v>
      </c>
    </row>
    <row r="29" spans="1:19" s="155" customFormat="1" ht="20.100000000000001" customHeight="1" x14ac:dyDescent="0.15">
      <c r="A29" s="159"/>
      <c r="B29" s="804" t="s">
        <v>48</v>
      </c>
      <c r="C29" s="804"/>
      <c r="D29" s="824">
        <f>D31+D39</f>
        <v>1231</v>
      </c>
      <c r="E29" s="824"/>
      <c r="F29" s="475">
        <f>F31+F39</f>
        <v>655</v>
      </c>
      <c r="G29" s="476">
        <f>G31+G39</f>
        <v>377</v>
      </c>
      <c r="H29" s="475">
        <f>H31+H39</f>
        <v>278</v>
      </c>
      <c r="I29" s="475">
        <f>I31+I39</f>
        <v>576</v>
      </c>
      <c r="J29" s="472"/>
      <c r="K29" s="826">
        <f>SUM(K31,K39)</f>
        <v>14132</v>
      </c>
      <c r="L29" s="826"/>
      <c r="M29" s="825">
        <f>M31+M39</f>
        <v>12184</v>
      </c>
      <c r="N29" s="825">
        <f t="shared" ref="N29:S29" si="5">N31+N39</f>
        <v>0</v>
      </c>
      <c r="O29" s="825">
        <f t="shared" si="5"/>
        <v>1948</v>
      </c>
      <c r="P29" s="825">
        <f t="shared" si="5"/>
        <v>0</v>
      </c>
      <c r="Q29" s="825">
        <f t="shared" si="5"/>
        <v>743</v>
      </c>
      <c r="R29" s="825">
        <f t="shared" si="5"/>
        <v>0</v>
      </c>
      <c r="S29" s="477">
        <f t="shared" si="5"/>
        <v>1205</v>
      </c>
    </row>
    <row r="30" spans="1:19" ht="12" customHeight="1" x14ac:dyDescent="0.15">
      <c r="A30" s="53"/>
      <c r="B30" s="615"/>
      <c r="C30" s="615"/>
      <c r="D30" s="401"/>
      <c r="E30" s="44"/>
      <c r="F30" s="40"/>
      <c r="G30" s="44"/>
      <c r="H30" s="40"/>
      <c r="I30" s="40"/>
      <c r="J30" s="42"/>
      <c r="K30" s="402"/>
      <c r="L30" s="402"/>
      <c r="M30" s="403"/>
      <c r="N30" s="403"/>
      <c r="O30" s="403"/>
      <c r="P30" s="403"/>
      <c r="Q30" s="403"/>
      <c r="R30" s="403"/>
      <c r="S30" s="270"/>
    </row>
    <row r="31" spans="1:19" ht="20.100000000000001" customHeight="1" x14ac:dyDescent="0.15">
      <c r="A31" s="53"/>
      <c r="B31" s="807" t="s">
        <v>141</v>
      </c>
      <c r="C31" s="807"/>
      <c r="D31" s="818">
        <f>SUM(D32:E37)</f>
        <v>434</v>
      </c>
      <c r="E31" s="818"/>
      <c r="F31" s="40">
        <f>SUM(F32:F37)</f>
        <v>373</v>
      </c>
      <c r="G31" s="44">
        <f>SUM(G32:G37)</f>
        <v>270</v>
      </c>
      <c r="H31" s="40">
        <f>SUM(H32:H37)</f>
        <v>103</v>
      </c>
      <c r="I31" s="40">
        <f>SUM(I32:I37)</f>
        <v>61</v>
      </c>
      <c r="J31" s="42"/>
      <c r="K31" s="819">
        <f>SUM(K32:L37)</f>
        <v>7913</v>
      </c>
      <c r="L31" s="819"/>
      <c r="M31" s="820">
        <f>SUM(M32:N37)</f>
        <v>7656</v>
      </c>
      <c r="N31" s="820"/>
      <c r="O31" s="820">
        <f>SUM(O32:P37)</f>
        <v>257</v>
      </c>
      <c r="P31" s="820"/>
      <c r="Q31" s="820">
        <f>SUM(Q32:R37)</f>
        <v>69</v>
      </c>
      <c r="R31" s="820"/>
      <c r="S31" s="270">
        <f>SUM(S32:S37)</f>
        <v>188</v>
      </c>
    </row>
    <row r="32" spans="1:19" ht="18" customHeight="1" x14ac:dyDescent="0.15">
      <c r="A32" s="53"/>
      <c r="B32" s="398"/>
      <c r="C32" s="80" t="s">
        <v>111</v>
      </c>
      <c r="D32" s="818">
        <v>1</v>
      </c>
      <c r="E32" s="818"/>
      <c r="F32" s="40">
        <v>1</v>
      </c>
      <c r="G32" s="44">
        <v>1</v>
      </c>
      <c r="H32" s="40">
        <v>0</v>
      </c>
      <c r="I32" s="40">
        <v>0</v>
      </c>
      <c r="J32" s="42"/>
      <c r="K32" s="819">
        <v>1</v>
      </c>
      <c r="L32" s="819"/>
      <c r="M32" s="820">
        <v>1</v>
      </c>
      <c r="N32" s="820"/>
      <c r="O32" s="820">
        <v>0</v>
      </c>
      <c r="P32" s="820"/>
      <c r="Q32" s="820">
        <v>0</v>
      </c>
      <c r="R32" s="820"/>
      <c r="S32" s="270">
        <v>0</v>
      </c>
    </row>
    <row r="33" spans="1:19" ht="18" customHeight="1" x14ac:dyDescent="0.15">
      <c r="A33" s="53"/>
      <c r="B33" s="398"/>
      <c r="C33" s="79" t="s">
        <v>113</v>
      </c>
      <c r="D33" s="818">
        <v>12</v>
      </c>
      <c r="E33" s="818"/>
      <c r="F33" s="40">
        <v>4</v>
      </c>
      <c r="G33" s="44">
        <v>4</v>
      </c>
      <c r="H33" s="40">
        <v>0</v>
      </c>
      <c r="I33" s="40">
        <v>8</v>
      </c>
      <c r="J33" s="42"/>
      <c r="K33" s="819">
        <v>49</v>
      </c>
      <c r="L33" s="819"/>
      <c r="M33" s="820">
        <v>33</v>
      </c>
      <c r="N33" s="820"/>
      <c r="O33" s="820">
        <v>16</v>
      </c>
      <c r="P33" s="820"/>
      <c r="Q33" s="820">
        <v>9</v>
      </c>
      <c r="R33" s="820"/>
      <c r="S33" s="270">
        <v>7</v>
      </c>
    </row>
    <row r="34" spans="1:19" ht="18" customHeight="1" x14ac:dyDescent="0.15">
      <c r="A34" s="53"/>
      <c r="B34" s="398"/>
      <c r="C34" s="79" t="s">
        <v>114</v>
      </c>
      <c r="D34" s="818">
        <v>134</v>
      </c>
      <c r="E34" s="818"/>
      <c r="F34" s="40">
        <v>114</v>
      </c>
      <c r="G34" s="44">
        <v>86</v>
      </c>
      <c r="H34" s="40">
        <v>28</v>
      </c>
      <c r="I34" s="40">
        <v>20</v>
      </c>
      <c r="J34" s="42"/>
      <c r="K34" s="819">
        <v>3506</v>
      </c>
      <c r="L34" s="819"/>
      <c r="M34" s="820">
        <v>3424</v>
      </c>
      <c r="N34" s="820"/>
      <c r="O34" s="820">
        <v>82</v>
      </c>
      <c r="P34" s="820"/>
      <c r="Q34" s="820">
        <v>23</v>
      </c>
      <c r="R34" s="820"/>
      <c r="S34" s="270">
        <v>59</v>
      </c>
    </row>
    <row r="35" spans="1:19" ht="18" customHeight="1" x14ac:dyDescent="0.15">
      <c r="A35" s="53"/>
      <c r="B35" s="398"/>
      <c r="C35" s="79" t="s">
        <v>115</v>
      </c>
      <c r="D35" s="818">
        <v>66</v>
      </c>
      <c r="E35" s="818"/>
      <c r="F35" s="40">
        <v>56</v>
      </c>
      <c r="G35" s="44">
        <v>43</v>
      </c>
      <c r="H35" s="40">
        <v>13</v>
      </c>
      <c r="I35" s="40">
        <v>10</v>
      </c>
      <c r="J35" s="42"/>
      <c r="K35" s="819">
        <v>1142</v>
      </c>
      <c r="L35" s="819"/>
      <c r="M35" s="820">
        <v>1096</v>
      </c>
      <c r="N35" s="820"/>
      <c r="O35" s="820">
        <v>46</v>
      </c>
      <c r="P35" s="820"/>
      <c r="Q35" s="820">
        <v>10</v>
      </c>
      <c r="R35" s="820"/>
      <c r="S35" s="270">
        <v>36</v>
      </c>
    </row>
    <row r="36" spans="1:19" ht="18" customHeight="1" x14ac:dyDescent="0.15">
      <c r="A36" s="53"/>
      <c r="B36" s="398"/>
      <c r="C36" s="79" t="s">
        <v>116</v>
      </c>
      <c r="D36" s="818">
        <v>131</v>
      </c>
      <c r="E36" s="818"/>
      <c r="F36" s="40">
        <v>117</v>
      </c>
      <c r="G36" s="44">
        <v>68</v>
      </c>
      <c r="H36" s="40">
        <v>49</v>
      </c>
      <c r="I36" s="40">
        <v>14</v>
      </c>
      <c r="J36" s="42"/>
      <c r="K36" s="819">
        <v>1707</v>
      </c>
      <c r="L36" s="819"/>
      <c r="M36" s="820">
        <v>1618</v>
      </c>
      <c r="N36" s="820"/>
      <c r="O36" s="820">
        <v>89</v>
      </c>
      <c r="P36" s="820"/>
      <c r="Q36" s="820">
        <v>17</v>
      </c>
      <c r="R36" s="820"/>
      <c r="S36" s="270">
        <v>72</v>
      </c>
    </row>
    <row r="37" spans="1:19" ht="18" customHeight="1" x14ac:dyDescent="0.15">
      <c r="A37" s="53"/>
      <c r="B37" s="398"/>
      <c r="C37" s="79" t="s">
        <v>117</v>
      </c>
      <c r="D37" s="818">
        <v>90</v>
      </c>
      <c r="E37" s="818"/>
      <c r="F37" s="40">
        <v>81</v>
      </c>
      <c r="G37" s="44">
        <v>68</v>
      </c>
      <c r="H37" s="40">
        <v>13</v>
      </c>
      <c r="I37" s="40">
        <v>9</v>
      </c>
      <c r="J37" s="42"/>
      <c r="K37" s="819">
        <v>1508</v>
      </c>
      <c r="L37" s="819"/>
      <c r="M37" s="820">
        <v>1484</v>
      </c>
      <c r="N37" s="820"/>
      <c r="O37" s="820">
        <v>24</v>
      </c>
      <c r="P37" s="820"/>
      <c r="Q37" s="820">
        <v>10</v>
      </c>
      <c r="R37" s="820"/>
      <c r="S37" s="270">
        <v>14</v>
      </c>
    </row>
    <row r="38" spans="1:19" ht="12" customHeight="1" x14ac:dyDescent="0.15">
      <c r="A38" s="53"/>
      <c r="B38" s="398"/>
      <c r="C38" s="80"/>
      <c r="D38" s="818"/>
      <c r="E38" s="818"/>
      <c r="F38" s="40"/>
      <c r="G38" s="44"/>
      <c r="H38" s="40"/>
      <c r="I38" s="40"/>
      <c r="J38" s="42"/>
      <c r="K38" s="819"/>
      <c r="L38" s="819"/>
      <c r="M38" s="820"/>
      <c r="N38" s="820"/>
      <c r="O38" s="820"/>
      <c r="P38" s="820"/>
      <c r="Q38" s="820"/>
      <c r="R38" s="820"/>
      <c r="S38" s="270"/>
    </row>
    <row r="39" spans="1:19" ht="18" customHeight="1" x14ac:dyDescent="0.15">
      <c r="A39" s="53"/>
      <c r="B39" s="804" t="s">
        <v>118</v>
      </c>
      <c r="C39" s="804"/>
      <c r="D39" s="818">
        <f>SUM(D40:E45)</f>
        <v>797</v>
      </c>
      <c r="E39" s="818"/>
      <c r="F39" s="40">
        <f>SUM(F40:F45)</f>
        <v>282</v>
      </c>
      <c r="G39" s="44">
        <f>SUM(G40:G45)</f>
        <v>107</v>
      </c>
      <c r="H39" s="40">
        <f>SUM(H40:H45)</f>
        <v>175</v>
      </c>
      <c r="I39" s="40">
        <f>SUM(I40:I45)</f>
        <v>515</v>
      </c>
      <c r="J39" s="42"/>
      <c r="K39" s="819">
        <f>SUM(K40:L45)</f>
        <v>6219</v>
      </c>
      <c r="L39" s="819"/>
      <c r="M39" s="820">
        <f>SUM(M40:N45)</f>
        <v>4528</v>
      </c>
      <c r="N39" s="820"/>
      <c r="O39" s="820">
        <f>SUM(O40:P45)</f>
        <v>1691</v>
      </c>
      <c r="P39" s="820"/>
      <c r="Q39" s="820">
        <f>SUM(Q40:R45)</f>
        <v>674</v>
      </c>
      <c r="R39" s="820"/>
      <c r="S39" s="270">
        <f>SUM(S40:S45)</f>
        <v>1017</v>
      </c>
    </row>
    <row r="40" spans="1:19" ht="18" customHeight="1" x14ac:dyDescent="0.15">
      <c r="A40" s="53"/>
      <c r="B40" s="398"/>
      <c r="C40" s="79" t="s">
        <v>119</v>
      </c>
      <c r="D40" s="818">
        <v>1</v>
      </c>
      <c r="E40" s="818"/>
      <c r="F40" s="40">
        <v>1</v>
      </c>
      <c r="G40" s="44">
        <v>0</v>
      </c>
      <c r="H40" s="40">
        <v>1</v>
      </c>
      <c r="I40" s="40">
        <v>0</v>
      </c>
      <c r="J40" s="42"/>
      <c r="K40" s="819">
        <v>3</v>
      </c>
      <c r="L40" s="819"/>
      <c r="M40" s="820">
        <v>3</v>
      </c>
      <c r="N40" s="820"/>
      <c r="O40" s="820">
        <v>0</v>
      </c>
      <c r="P40" s="820"/>
      <c r="Q40" s="820">
        <v>0</v>
      </c>
      <c r="R40" s="820"/>
      <c r="S40" s="270">
        <v>0</v>
      </c>
    </row>
    <row r="41" spans="1:19" ht="18" customHeight="1" x14ac:dyDescent="0.15">
      <c r="A41" s="53"/>
      <c r="B41" s="398"/>
      <c r="C41" s="79" t="s">
        <v>120</v>
      </c>
      <c r="D41" s="818">
        <v>69</v>
      </c>
      <c r="E41" s="818"/>
      <c r="F41" s="40">
        <v>21</v>
      </c>
      <c r="G41" s="44">
        <v>7</v>
      </c>
      <c r="H41" s="40">
        <v>14</v>
      </c>
      <c r="I41" s="40">
        <v>48</v>
      </c>
      <c r="J41" s="42"/>
      <c r="K41" s="819">
        <v>207</v>
      </c>
      <c r="L41" s="819"/>
      <c r="M41" s="820">
        <v>132</v>
      </c>
      <c r="N41" s="820"/>
      <c r="O41" s="820">
        <v>75</v>
      </c>
      <c r="P41" s="820"/>
      <c r="Q41" s="820">
        <v>53</v>
      </c>
      <c r="R41" s="820"/>
      <c r="S41" s="270">
        <v>22</v>
      </c>
    </row>
    <row r="42" spans="1:19" ht="18" customHeight="1" x14ac:dyDescent="0.15">
      <c r="A42" s="53"/>
      <c r="B42" s="398"/>
      <c r="C42" s="79" t="s">
        <v>121</v>
      </c>
      <c r="D42" s="818">
        <v>310</v>
      </c>
      <c r="E42" s="818"/>
      <c r="F42" s="40">
        <v>80</v>
      </c>
      <c r="G42" s="44">
        <v>25</v>
      </c>
      <c r="H42" s="40">
        <v>55</v>
      </c>
      <c r="I42" s="40">
        <v>230</v>
      </c>
      <c r="J42" s="42"/>
      <c r="K42" s="819">
        <v>2776</v>
      </c>
      <c r="L42" s="819"/>
      <c r="M42" s="820">
        <v>1891</v>
      </c>
      <c r="N42" s="820"/>
      <c r="O42" s="820">
        <v>885</v>
      </c>
      <c r="P42" s="820"/>
      <c r="Q42" s="820">
        <v>318</v>
      </c>
      <c r="R42" s="820"/>
      <c r="S42" s="270">
        <v>567</v>
      </c>
    </row>
    <row r="43" spans="1:19" ht="18" customHeight="1" x14ac:dyDescent="0.15">
      <c r="A43" s="53"/>
      <c r="B43" s="398"/>
      <c r="C43" s="79" t="s">
        <v>122</v>
      </c>
      <c r="D43" s="818">
        <v>72</v>
      </c>
      <c r="E43" s="818"/>
      <c r="F43" s="40">
        <v>34</v>
      </c>
      <c r="G43" s="44">
        <v>17</v>
      </c>
      <c r="H43" s="40">
        <v>17</v>
      </c>
      <c r="I43" s="40">
        <v>38</v>
      </c>
      <c r="J43" s="42"/>
      <c r="K43" s="819">
        <v>1092</v>
      </c>
      <c r="L43" s="819"/>
      <c r="M43" s="820">
        <v>1010</v>
      </c>
      <c r="N43" s="820"/>
      <c r="O43" s="820">
        <v>82</v>
      </c>
      <c r="P43" s="820"/>
      <c r="Q43" s="820">
        <v>46</v>
      </c>
      <c r="R43" s="820"/>
      <c r="S43" s="270">
        <v>36</v>
      </c>
    </row>
    <row r="44" spans="1:19" ht="18" customHeight="1" x14ac:dyDescent="0.15">
      <c r="A44" s="53"/>
      <c r="B44" s="398"/>
      <c r="C44" s="79" t="s">
        <v>123</v>
      </c>
      <c r="D44" s="818">
        <v>76</v>
      </c>
      <c r="E44" s="818"/>
      <c r="F44" s="40">
        <v>32</v>
      </c>
      <c r="G44" s="44">
        <v>14</v>
      </c>
      <c r="H44" s="40">
        <v>18</v>
      </c>
      <c r="I44" s="40">
        <v>44</v>
      </c>
      <c r="J44" s="42"/>
      <c r="K44" s="819">
        <v>388</v>
      </c>
      <c r="L44" s="819"/>
      <c r="M44" s="820">
        <v>298</v>
      </c>
      <c r="N44" s="820"/>
      <c r="O44" s="820">
        <v>90</v>
      </c>
      <c r="P44" s="820"/>
      <c r="Q44" s="820">
        <v>57</v>
      </c>
      <c r="R44" s="820"/>
      <c r="S44" s="270">
        <v>33</v>
      </c>
    </row>
    <row r="45" spans="1:19" ht="18" customHeight="1" thickBot="1" x14ac:dyDescent="0.2">
      <c r="A45" s="54"/>
      <c r="B45" s="406"/>
      <c r="C45" s="82" t="s">
        <v>124</v>
      </c>
      <c r="D45" s="822">
        <v>269</v>
      </c>
      <c r="E45" s="822"/>
      <c r="F45" s="43">
        <v>114</v>
      </c>
      <c r="G45" s="46">
        <v>44</v>
      </c>
      <c r="H45" s="43">
        <v>70</v>
      </c>
      <c r="I45" s="43">
        <v>155</v>
      </c>
      <c r="J45" s="47"/>
      <c r="K45" s="823">
        <v>1753</v>
      </c>
      <c r="L45" s="823"/>
      <c r="M45" s="821">
        <v>1194</v>
      </c>
      <c r="N45" s="821"/>
      <c r="O45" s="821">
        <v>559</v>
      </c>
      <c r="P45" s="821"/>
      <c r="Q45" s="821">
        <v>200</v>
      </c>
      <c r="R45" s="821"/>
      <c r="S45" s="271">
        <v>359</v>
      </c>
    </row>
    <row r="46" spans="1:19" ht="18" customHeight="1" x14ac:dyDescent="0.15">
      <c r="B46" s="10" t="s">
        <v>568</v>
      </c>
      <c r="C46" s="7"/>
      <c r="D46" s="7"/>
      <c r="E46" s="7"/>
      <c r="F46" s="7"/>
      <c r="G46" s="7"/>
      <c r="H46" s="7"/>
      <c r="I46" s="7"/>
      <c r="J46" s="7"/>
      <c r="K46" s="7"/>
      <c r="L46" s="7"/>
      <c r="M46" s="7"/>
      <c r="N46" s="7"/>
      <c r="O46" s="7"/>
      <c r="P46" s="7"/>
      <c r="Q46" s="7"/>
      <c r="S46" s="39" t="s">
        <v>89</v>
      </c>
    </row>
    <row r="47" spans="1:19" ht="17.100000000000001" customHeight="1" x14ac:dyDescent="0.15">
      <c r="K47" s="7"/>
      <c r="L47" s="7"/>
      <c r="M47" s="7"/>
      <c r="N47" s="7"/>
      <c r="O47" s="7"/>
      <c r="P47" s="7"/>
      <c r="Q47" s="7"/>
      <c r="R47" s="7"/>
      <c r="S47" s="7"/>
    </row>
    <row r="48" spans="1:19" ht="17.100000000000001" customHeight="1" x14ac:dyDescent="0.15">
      <c r="K48" s="7"/>
      <c r="L48" s="7"/>
      <c r="M48" s="7"/>
      <c r="N48" s="7"/>
      <c r="O48" s="7"/>
      <c r="P48" s="7"/>
      <c r="Q48" s="7"/>
      <c r="R48" s="7"/>
      <c r="S48" s="7"/>
    </row>
    <row r="49" spans="11:19" ht="17.100000000000001" customHeight="1" x14ac:dyDescent="0.15">
      <c r="K49" s="7"/>
      <c r="L49" s="7"/>
      <c r="M49" s="7"/>
      <c r="N49" s="7"/>
      <c r="O49" s="7"/>
      <c r="P49" s="7"/>
      <c r="Q49" s="7"/>
      <c r="R49" s="7"/>
      <c r="S49" s="7"/>
    </row>
    <row r="50" spans="11:19" ht="17.100000000000001" customHeight="1" x14ac:dyDescent="0.15">
      <c r="K50" s="7"/>
      <c r="L50" s="7"/>
      <c r="M50" s="7"/>
      <c r="N50" s="7"/>
      <c r="O50" s="7"/>
      <c r="P50" s="7"/>
      <c r="Q50" s="7"/>
      <c r="R50" s="7"/>
      <c r="S50" s="7"/>
    </row>
    <row r="51" spans="11:19" ht="17.100000000000001" customHeight="1" x14ac:dyDescent="0.15">
      <c r="K51" s="7"/>
      <c r="L51" s="7"/>
      <c r="M51" s="7"/>
      <c r="N51" s="7"/>
      <c r="O51" s="7"/>
      <c r="P51" s="7"/>
      <c r="Q51" s="7"/>
      <c r="R51" s="7"/>
      <c r="S51" s="7"/>
    </row>
    <row r="52" spans="11:19" ht="17.100000000000001" customHeight="1" x14ac:dyDescent="0.15">
      <c r="K52" s="7"/>
      <c r="L52" s="7"/>
      <c r="M52" s="7"/>
      <c r="N52" s="7"/>
      <c r="O52" s="7"/>
      <c r="P52" s="7"/>
      <c r="Q52" s="7"/>
      <c r="R52" s="7"/>
      <c r="S52" s="7"/>
    </row>
    <row r="53" spans="11:19" ht="17.100000000000001" customHeight="1" x14ac:dyDescent="0.15">
      <c r="K53" s="7"/>
      <c r="L53" s="7"/>
      <c r="M53" s="7"/>
      <c r="N53" s="7"/>
      <c r="O53" s="7"/>
      <c r="P53" s="7"/>
      <c r="Q53" s="7"/>
      <c r="R53" s="7"/>
      <c r="S53" s="7"/>
    </row>
    <row r="54" spans="11:19" ht="17.100000000000001" customHeight="1" x14ac:dyDescent="0.15">
      <c r="K54" s="7"/>
      <c r="L54" s="7"/>
      <c r="M54" s="7"/>
      <c r="N54" s="7"/>
      <c r="O54" s="7"/>
      <c r="P54" s="7"/>
      <c r="Q54" s="7"/>
      <c r="R54" s="7"/>
      <c r="S54" s="7"/>
    </row>
    <row r="55" spans="11:19" ht="17.100000000000001" customHeight="1" x14ac:dyDescent="0.15">
      <c r="K55" s="7"/>
      <c r="L55" s="7"/>
      <c r="M55" s="7"/>
      <c r="N55" s="7"/>
      <c r="O55" s="7"/>
      <c r="P55" s="7"/>
      <c r="Q55" s="7"/>
      <c r="R55" s="7"/>
      <c r="S55" s="7"/>
    </row>
    <row r="56" spans="11:19" ht="17.100000000000001" customHeight="1" x14ac:dyDescent="0.15">
      <c r="K56" s="7"/>
      <c r="L56" s="7"/>
      <c r="M56" s="7"/>
      <c r="N56" s="7"/>
      <c r="O56" s="7"/>
      <c r="P56" s="7"/>
      <c r="Q56" s="7"/>
      <c r="R56" s="7"/>
      <c r="S56" s="7"/>
    </row>
    <row r="57" spans="11:19" ht="17.100000000000001" customHeight="1" x14ac:dyDescent="0.15">
      <c r="K57" s="7"/>
      <c r="L57" s="7"/>
      <c r="M57" s="7"/>
      <c r="N57" s="7"/>
      <c r="O57" s="7"/>
      <c r="P57" s="7"/>
      <c r="Q57" s="7"/>
      <c r="R57" s="7"/>
      <c r="S57" s="7"/>
    </row>
    <row r="58" spans="11:19" ht="17.100000000000001" customHeight="1" x14ac:dyDescent="0.15">
      <c r="K58" s="7"/>
      <c r="L58" s="7"/>
      <c r="M58" s="7"/>
      <c r="N58" s="7"/>
      <c r="O58" s="7"/>
      <c r="P58" s="7"/>
      <c r="Q58" s="7"/>
      <c r="R58" s="7"/>
      <c r="S58" s="7"/>
    </row>
    <row r="59" spans="11:19" ht="17.100000000000001" customHeight="1" x14ac:dyDescent="0.15">
      <c r="K59" s="7"/>
      <c r="L59" s="7"/>
      <c r="M59" s="7"/>
      <c r="N59" s="7"/>
      <c r="O59" s="7"/>
      <c r="P59" s="7"/>
      <c r="Q59" s="7"/>
      <c r="R59" s="7"/>
      <c r="S59" s="7"/>
    </row>
    <row r="60" spans="11:19" ht="17.100000000000001" customHeight="1" x14ac:dyDescent="0.15">
      <c r="K60" s="7"/>
      <c r="L60" s="7"/>
      <c r="M60" s="7"/>
      <c r="N60" s="7"/>
      <c r="O60" s="7"/>
      <c r="P60" s="7"/>
      <c r="Q60" s="7"/>
      <c r="R60" s="7"/>
      <c r="S60" s="7"/>
    </row>
    <row r="61" spans="11:19" ht="17.100000000000001" customHeight="1" x14ac:dyDescent="0.15">
      <c r="K61" s="7"/>
      <c r="L61" s="7"/>
      <c r="M61" s="7"/>
      <c r="N61" s="7"/>
      <c r="O61" s="7"/>
      <c r="P61" s="7"/>
      <c r="Q61" s="7"/>
      <c r="R61" s="7"/>
      <c r="S61" s="7"/>
    </row>
    <row r="62" spans="11:19" ht="17.100000000000001" customHeight="1" x14ac:dyDescent="0.15">
      <c r="K62" s="7"/>
      <c r="L62" s="7"/>
      <c r="M62" s="7"/>
      <c r="N62" s="7"/>
      <c r="O62" s="7"/>
      <c r="P62" s="7"/>
      <c r="Q62" s="7"/>
      <c r="R62" s="7"/>
      <c r="S62" s="7"/>
    </row>
    <row r="63" spans="11:19" ht="17.100000000000001" customHeight="1" x14ac:dyDescent="0.15">
      <c r="K63" s="7"/>
      <c r="L63" s="7"/>
      <c r="M63" s="7"/>
      <c r="N63" s="7"/>
      <c r="O63" s="7"/>
      <c r="P63" s="7"/>
      <c r="Q63" s="7"/>
      <c r="R63" s="7"/>
      <c r="S63" s="7"/>
    </row>
    <row r="64" spans="11:19" ht="17.100000000000001" customHeight="1" x14ac:dyDescent="0.15">
      <c r="K64" s="7"/>
      <c r="L64" s="7"/>
      <c r="M64" s="7"/>
      <c r="N64" s="7"/>
      <c r="O64" s="7"/>
      <c r="P64" s="7"/>
      <c r="Q64" s="7"/>
      <c r="R64" s="7"/>
      <c r="S64" s="7"/>
    </row>
    <row r="65" spans="11:19" ht="17.100000000000001" customHeight="1" x14ac:dyDescent="0.15">
      <c r="K65" s="7"/>
      <c r="L65" s="7"/>
      <c r="M65" s="7"/>
      <c r="N65" s="7"/>
      <c r="O65" s="7"/>
      <c r="P65" s="7"/>
      <c r="Q65" s="7"/>
      <c r="R65" s="7"/>
      <c r="S65" s="7"/>
    </row>
    <row r="66" spans="11:19" ht="17.100000000000001" customHeight="1" x14ac:dyDescent="0.15">
      <c r="K66" s="7"/>
      <c r="L66" s="7"/>
      <c r="M66" s="7"/>
      <c r="N66" s="7"/>
      <c r="O66" s="7"/>
      <c r="P66" s="7"/>
      <c r="Q66" s="7"/>
      <c r="R66" s="7"/>
      <c r="S66" s="7"/>
    </row>
    <row r="67" spans="11:19" ht="17.100000000000001" customHeight="1" x14ac:dyDescent="0.15">
      <c r="K67" s="7"/>
      <c r="L67" s="7"/>
      <c r="M67" s="7"/>
      <c r="N67" s="7"/>
      <c r="O67" s="7"/>
      <c r="P67" s="7"/>
      <c r="Q67" s="7"/>
      <c r="R67" s="7"/>
      <c r="S67" s="7"/>
    </row>
    <row r="68" spans="11:19" ht="17.100000000000001" customHeight="1" x14ac:dyDescent="0.15">
      <c r="K68" s="7"/>
      <c r="L68" s="7"/>
      <c r="M68" s="7"/>
      <c r="N68" s="7"/>
      <c r="O68" s="7"/>
      <c r="P68" s="7"/>
      <c r="Q68" s="7"/>
      <c r="R68" s="7"/>
      <c r="S68" s="7"/>
    </row>
    <row r="69" spans="11:19" ht="17.100000000000001" customHeight="1" x14ac:dyDescent="0.15">
      <c r="K69" s="7"/>
      <c r="L69" s="7"/>
      <c r="M69" s="7"/>
      <c r="N69" s="7"/>
      <c r="O69" s="7"/>
      <c r="P69" s="7"/>
      <c r="Q69" s="7"/>
      <c r="R69" s="7"/>
      <c r="S69" s="7"/>
    </row>
    <row r="70" spans="11:19" ht="17.100000000000001" customHeight="1" x14ac:dyDescent="0.15">
      <c r="K70" s="7"/>
      <c r="L70" s="7"/>
      <c r="M70" s="7"/>
      <c r="N70" s="7"/>
      <c r="O70" s="7"/>
      <c r="P70" s="7"/>
      <c r="Q70" s="7"/>
      <c r="R70" s="7"/>
      <c r="S70" s="7"/>
    </row>
    <row r="71" spans="11:19" ht="17.100000000000001" customHeight="1" x14ac:dyDescent="0.15">
      <c r="K71" s="7"/>
      <c r="L71" s="7"/>
      <c r="M71" s="7"/>
      <c r="N71" s="7"/>
      <c r="O71" s="7"/>
      <c r="P71" s="7"/>
      <c r="Q71" s="7"/>
      <c r="R71" s="7"/>
      <c r="S71" s="7"/>
    </row>
    <row r="72" spans="11:19" ht="17.100000000000001" customHeight="1" x14ac:dyDescent="0.15">
      <c r="K72" s="7"/>
      <c r="L72" s="7"/>
      <c r="M72" s="7"/>
      <c r="N72" s="7"/>
      <c r="O72" s="7"/>
      <c r="P72" s="7"/>
      <c r="Q72" s="7"/>
      <c r="R72" s="7"/>
      <c r="S72" s="7"/>
    </row>
    <row r="73" spans="11:19" ht="17.100000000000001" customHeight="1" x14ac:dyDescent="0.15">
      <c r="K73" s="7"/>
      <c r="L73" s="7"/>
      <c r="M73" s="7"/>
      <c r="N73" s="7"/>
      <c r="O73" s="7"/>
      <c r="P73" s="7"/>
      <c r="Q73" s="7"/>
      <c r="R73" s="7"/>
      <c r="S73" s="7"/>
    </row>
    <row r="74" spans="11:19" ht="17.100000000000001" customHeight="1" x14ac:dyDescent="0.15">
      <c r="K74" s="7"/>
      <c r="L74" s="7"/>
      <c r="M74" s="7"/>
      <c r="N74" s="7"/>
      <c r="O74" s="7"/>
      <c r="P74" s="7"/>
      <c r="Q74" s="7"/>
      <c r="R74" s="7"/>
      <c r="S74" s="7"/>
    </row>
    <row r="75" spans="11:19" ht="17.100000000000001" customHeight="1" x14ac:dyDescent="0.15">
      <c r="K75" s="7"/>
      <c r="L75" s="7"/>
      <c r="M75" s="7"/>
      <c r="N75" s="7"/>
      <c r="O75" s="7"/>
      <c r="P75" s="7"/>
      <c r="Q75" s="7"/>
      <c r="R75" s="7"/>
      <c r="S75" s="7"/>
    </row>
    <row r="76" spans="11:19" ht="17.100000000000001" customHeight="1" x14ac:dyDescent="0.15">
      <c r="K76" s="7"/>
      <c r="L76" s="7"/>
      <c r="M76" s="7"/>
      <c r="N76" s="7"/>
      <c r="O76" s="7"/>
      <c r="P76" s="7"/>
      <c r="Q76" s="7"/>
      <c r="R76" s="7"/>
      <c r="S76" s="7"/>
    </row>
    <row r="77" spans="11:19" ht="17.100000000000001" customHeight="1" x14ac:dyDescent="0.15">
      <c r="K77" s="7"/>
      <c r="L77" s="7"/>
      <c r="M77" s="7"/>
      <c r="N77" s="7"/>
      <c r="O77" s="7"/>
      <c r="P77" s="7"/>
      <c r="Q77" s="7"/>
      <c r="R77" s="7"/>
      <c r="S77" s="7"/>
    </row>
    <row r="78" spans="11:19" ht="17.100000000000001" customHeight="1" x14ac:dyDescent="0.15">
      <c r="K78" s="7"/>
      <c r="L78" s="7"/>
      <c r="M78" s="7"/>
      <c r="N78" s="7"/>
      <c r="O78" s="7"/>
      <c r="P78" s="7"/>
      <c r="Q78" s="7"/>
      <c r="R78" s="7"/>
      <c r="S78" s="7"/>
    </row>
    <row r="79" spans="11:19" ht="17.100000000000001" customHeight="1" x14ac:dyDescent="0.15">
      <c r="K79" s="7"/>
      <c r="L79" s="7"/>
      <c r="M79" s="7"/>
      <c r="N79" s="7"/>
      <c r="O79" s="7"/>
      <c r="P79" s="7"/>
      <c r="Q79" s="7"/>
      <c r="R79" s="7"/>
      <c r="S79" s="7"/>
    </row>
    <row r="80" spans="11:19" ht="17.100000000000001" customHeight="1" x14ac:dyDescent="0.15">
      <c r="K80" s="7"/>
      <c r="L80" s="7"/>
      <c r="M80" s="7"/>
      <c r="N80" s="7"/>
      <c r="O80" s="7"/>
      <c r="P80" s="7"/>
      <c r="Q80" s="7"/>
      <c r="R80" s="7"/>
      <c r="S80" s="7"/>
    </row>
    <row r="81" spans="11:19" ht="17.100000000000001" customHeight="1" x14ac:dyDescent="0.15">
      <c r="K81" s="7"/>
      <c r="L81" s="7"/>
      <c r="M81" s="7"/>
      <c r="N81" s="7"/>
      <c r="O81" s="7"/>
      <c r="P81" s="7"/>
      <c r="Q81" s="7"/>
      <c r="R81" s="7"/>
      <c r="S81" s="7"/>
    </row>
    <row r="82" spans="11:19" ht="17.100000000000001" customHeight="1" x14ac:dyDescent="0.15">
      <c r="K82" s="7"/>
      <c r="L82" s="7"/>
      <c r="M82" s="7"/>
      <c r="N82" s="7"/>
      <c r="O82" s="7"/>
      <c r="P82" s="7"/>
      <c r="Q82" s="7"/>
      <c r="R82" s="7"/>
      <c r="S82" s="7"/>
    </row>
    <row r="83" spans="11:19" ht="17.100000000000001" customHeight="1" x14ac:dyDescent="0.15">
      <c r="K83" s="7"/>
      <c r="L83" s="7"/>
      <c r="M83" s="7"/>
      <c r="N83" s="7"/>
      <c r="O83" s="7"/>
      <c r="P83" s="7"/>
      <c r="Q83" s="7"/>
      <c r="R83" s="7"/>
      <c r="S83" s="7"/>
    </row>
    <row r="84" spans="11:19" ht="17.100000000000001" customHeight="1" x14ac:dyDescent="0.15">
      <c r="K84" s="7"/>
      <c r="L84" s="7"/>
      <c r="M84" s="7"/>
      <c r="N84" s="7"/>
      <c r="O84" s="7"/>
      <c r="P84" s="7"/>
      <c r="Q84" s="7"/>
      <c r="R84" s="7"/>
      <c r="S84" s="7"/>
    </row>
    <row r="85" spans="11:19" ht="17.100000000000001" customHeight="1" x14ac:dyDescent="0.15">
      <c r="K85" s="7"/>
      <c r="L85" s="7"/>
      <c r="M85" s="7"/>
      <c r="N85" s="7"/>
      <c r="O85" s="7"/>
      <c r="P85" s="7"/>
      <c r="Q85" s="7"/>
      <c r="R85" s="7"/>
      <c r="S85" s="7"/>
    </row>
    <row r="86" spans="11:19" ht="17.100000000000001" customHeight="1" x14ac:dyDescent="0.15">
      <c r="K86" s="7"/>
      <c r="L86" s="7"/>
      <c r="M86" s="7"/>
      <c r="N86" s="7"/>
      <c r="O86" s="7"/>
      <c r="P86" s="7"/>
      <c r="Q86" s="7"/>
      <c r="R86" s="7"/>
      <c r="S86" s="7"/>
    </row>
    <row r="87" spans="11:19" ht="17.100000000000001" customHeight="1" x14ac:dyDescent="0.15">
      <c r="K87" s="7"/>
      <c r="L87" s="7"/>
      <c r="M87" s="7"/>
      <c r="N87" s="7"/>
      <c r="O87" s="7"/>
      <c r="P87" s="7"/>
      <c r="Q87" s="7"/>
      <c r="R87" s="7"/>
      <c r="S87" s="7"/>
    </row>
    <row r="88" spans="11:19" ht="17.100000000000001" customHeight="1" x14ac:dyDescent="0.15">
      <c r="K88" s="7"/>
      <c r="L88" s="7"/>
      <c r="M88" s="7"/>
      <c r="N88" s="7"/>
      <c r="O88" s="7"/>
      <c r="P88" s="7"/>
      <c r="Q88" s="7"/>
      <c r="R88" s="7"/>
      <c r="S88" s="7"/>
    </row>
    <row r="89" spans="11:19" ht="17.100000000000001" customHeight="1" x14ac:dyDescent="0.15">
      <c r="K89" s="7"/>
      <c r="L89" s="7"/>
      <c r="M89" s="7"/>
      <c r="N89" s="7"/>
      <c r="O89" s="7"/>
      <c r="P89" s="7"/>
      <c r="Q89" s="7"/>
      <c r="R89" s="7"/>
      <c r="S89" s="7"/>
    </row>
    <row r="90" spans="11:19" ht="17.100000000000001" customHeight="1" x14ac:dyDescent="0.15">
      <c r="K90" s="7"/>
      <c r="L90" s="7"/>
      <c r="M90" s="7"/>
      <c r="N90" s="7"/>
      <c r="O90" s="7"/>
      <c r="P90" s="7"/>
      <c r="Q90" s="7"/>
      <c r="R90" s="7"/>
      <c r="S90" s="7"/>
    </row>
    <row r="91" spans="11:19" ht="17.100000000000001" customHeight="1" x14ac:dyDescent="0.15">
      <c r="K91" s="7"/>
      <c r="L91" s="7"/>
      <c r="M91" s="7"/>
      <c r="N91" s="7"/>
      <c r="O91" s="7"/>
      <c r="P91" s="7"/>
      <c r="Q91" s="7"/>
      <c r="R91" s="7"/>
      <c r="S91" s="7"/>
    </row>
    <row r="92" spans="11:19" ht="17.100000000000001" customHeight="1" x14ac:dyDescent="0.15">
      <c r="K92" s="7"/>
      <c r="L92" s="7"/>
      <c r="M92" s="7"/>
      <c r="N92" s="7"/>
      <c r="O92" s="7"/>
      <c r="P92" s="7"/>
      <c r="Q92" s="7"/>
      <c r="R92" s="7"/>
      <c r="S92" s="7"/>
    </row>
    <row r="93" spans="11:19" ht="17.100000000000001" customHeight="1" x14ac:dyDescent="0.15">
      <c r="K93" s="7"/>
      <c r="L93" s="7"/>
      <c r="M93" s="7"/>
      <c r="N93" s="7"/>
      <c r="O93" s="7"/>
      <c r="P93" s="7"/>
      <c r="Q93" s="7"/>
      <c r="R93" s="7"/>
      <c r="S93" s="7"/>
    </row>
    <row r="94" spans="11:19" ht="17.100000000000001" customHeight="1" x14ac:dyDescent="0.15">
      <c r="K94" s="7"/>
      <c r="L94" s="7"/>
      <c r="M94" s="7"/>
      <c r="N94" s="7"/>
      <c r="O94" s="7"/>
      <c r="P94" s="7"/>
      <c r="Q94" s="7"/>
      <c r="R94" s="7"/>
      <c r="S94" s="7"/>
    </row>
    <row r="95" spans="11:19" ht="17.100000000000001" customHeight="1" x14ac:dyDescent="0.15">
      <c r="K95" s="7"/>
      <c r="L95" s="7"/>
      <c r="M95" s="7"/>
      <c r="N95" s="7"/>
      <c r="O95" s="7"/>
      <c r="P95" s="7"/>
      <c r="Q95" s="7"/>
      <c r="R95" s="7"/>
      <c r="S95" s="7"/>
    </row>
    <row r="96" spans="11:19" ht="17.100000000000001" customHeight="1" x14ac:dyDescent="0.15">
      <c r="K96" s="7"/>
      <c r="L96" s="7"/>
      <c r="M96" s="7"/>
      <c r="N96" s="7"/>
      <c r="O96" s="7"/>
      <c r="P96" s="7"/>
      <c r="Q96" s="7"/>
      <c r="R96" s="7"/>
      <c r="S96" s="7"/>
    </row>
    <row r="97" spans="11:19" ht="17.100000000000001" customHeight="1" x14ac:dyDescent="0.15">
      <c r="K97" s="7"/>
      <c r="L97" s="7"/>
      <c r="M97" s="7"/>
      <c r="N97" s="7"/>
      <c r="O97" s="7"/>
      <c r="P97" s="7"/>
      <c r="Q97" s="7"/>
      <c r="R97" s="7"/>
      <c r="S97" s="7"/>
    </row>
    <row r="98" spans="11:19" ht="17.100000000000001" customHeight="1" x14ac:dyDescent="0.15">
      <c r="K98" s="7"/>
      <c r="L98" s="7"/>
      <c r="M98" s="7"/>
      <c r="N98" s="7"/>
      <c r="O98" s="7"/>
      <c r="P98" s="7"/>
      <c r="Q98" s="7"/>
      <c r="R98" s="7"/>
      <c r="S98" s="7"/>
    </row>
    <row r="99" spans="11:19" ht="17.100000000000001" customHeight="1" x14ac:dyDescent="0.15">
      <c r="K99" s="7"/>
      <c r="L99" s="7"/>
      <c r="M99" s="7"/>
      <c r="N99" s="7"/>
      <c r="O99" s="7"/>
      <c r="P99" s="7"/>
      <c r="Q99" s="7"/>
      <c r="R99" s="7"/>
      <c r="S99" s="7"/>
    </row>
    <row r="100" spans="11:19" ht="17.100000000000001" customHeight="1" x14ac:dyDescent="0.15">
      <c r="K100" s="7"/>
      <c r="L100" s="7"/>
      <c r="M100" s="7"/>
      <c r="N100" s="7"/>
      <c r="O100" s="7"/>
      <c r="P100" s="7"/>
      <c r="Q100" s="7"/>
      <c r="R100" s="7"/>
      <c r="S100" s="7"/>
    </row>
    <row r="101" spans="11:19" ht="17.100000000000001" customHeight="1" x14ac:dyDescent="0.15">
      <c r="K101" s="7"/>
      <c r="L101" s="7"/>
      <c r="M101" s="7"/>
      <c r="N101" s="7"/>
      <c r="O101" s="7"/>
      <c r="P101" s="7"/>
      <c r="Q101" s="7"/>
      <c r="R101" s="7"/>
      <c r="S101" s="7"/>
    </row>
    <row r="102" spans="11:19" ht="17.100000000000001" customHeight="1" x14ac:dyDescent="0.15">
      <c r="K102" s="7"/>
      <c r="L102" s="7"/>
      <c r="M102" s="7"/>
      <c r="N102" s="7"/>
      <c r="O102" s="7"/>
      <c r="P102" s="7"/>
      <c r="Q102" s="7"/>
      <c r="R102" s="7"/>
      <c r="S102" s="7"/>
    </row>
    <row r="103" spans="11:19" ht="17.100000000000001" customHeight="1" x14ac:dyDescent="0.15">
      <c r="K103" s="7"/>
      <c r="L103" s="7"/>
      <c r="M103" s="7"/>
      <c r="N103" s="7"/>
      <c r="O103" s="7"/>
      <c r="P103" s="7"/>
      <c r="Q103" s="7"/>
      <c r="R103" s="7"/>
      <c r="S103" s="7"/>
    </row>
    <row r="104" spans="11:19" ht="17.100000000000001" customHeight="1" x14ac:dyDescent="0.15">
      <c r="K104" s="7"/>
      <c r="L104" s="7"/>
      <c r="M104" s="7"/>
      <c r="N104" s="7"/>
      <c r="O104" s="7"/>
      <c r="P104" s="7"/>
      <c r="Q104" s="7"/>
      <c r="R104" s="7"/>
      <c r="S104" s="7"/>
    </row>
    <row r="105" spans="11:19" ht="17.100000000000001" customHeight="1" x14ac:dyDescent="0.15">
      <c r="K105" s="7"/>
      <c r="L105" s="7"/>
      <c r="M105" s="7"/>
      <c r="N105" s="7"/>
      <c r="O105" s="7"/>
      <c r="P105" s="7"/>
      <c r="Q105" s="7"/>
      <c r="R105" s="7"/>
      <c r="S105" s="7"/>
    </row>
    <row r="106" spans="11:19" ht="17.100000000000001" customHeight="1" x14ac:dyDescent="0.15">
      <c r="K106" s="7"/>
      <c r="L106" s="7"/>
      <c r="M106" s="7"/>
      <c r="N106" s="7"/>
      <c r="O106" s="7"/>
      <c r="P106" s="7"/>
      <c r="Q106" s="7"/>
      <c r="R106" s="7"/>
      <c r="S106" s="7"/>
    </row>
    <row r="107" spans="11:19" ht="17.100000000000001" customHeight="1" x14ac:dyDescent="0.15">
      <c r="K107" s="7"/>
      <c r="L107" s="7"/>
      <c r="M107" s="7"/>
      <c r="N107" s="7"/>
      <c r="O107" s="7"/>
      <c r="P107" s="7"/>
      <c r="Q107" s="7"/>
      <c r="R107" s="7"/>
      <c r="S107" s="7"/>
    </row>
    <row r="108" spans="11:19" ht="17.100000000000001" customHeight="1" x14ac:dyDescent="0.15">
      <c r="K108" s="7"/>
      <c r="L108" s="7"/>
      <c r="M108" s="7"/>
      <c r="N108" s="7"/>
      <c r="O108" s="7"/>
      <c r="P108" s="7"/>
      <c r="Q108" s="7"/>
      <c r="R108" s="7"/>
      <c r="S108" s="7"/>
    </row>
    <row r="109" spans="11:19" ht="17.100000000000001" customHeight="1" x14ac:dyDescent="0.15">
      <c r="K109" s="7"/>
      <c r="L109" s="7"/>
      <c r="M109" s="7"/>
      <c r="N109" s="7"/>
      <c r="O109" s="7"/>
      <c r="P109" s="7"/>
      <c r="Q109" s="7"/>
      <c r="R109" s="7"/>
      <c r="S109" s="7"/>
    </row>
    <row r="110" spans="11:19" ht="17.100000000000001" customHeight="1" x14ac:dyDescent="0.15">
      <c r="K110" s="7"/>
      <c r="L110" s="7"/>
      <c r="M110" s="7"/>
      <c r="N110" s="7"/>
      <c r="O110" s="7"/>
      <c r="P110" s="7"/>
      <c r="Q110" s="7"/>
      <c r="R110" s="7"/>
      <c r="S110" s="7"/>
    </row>
    <row r="111" spans="11:19" ht="17.100000000000001" customHeight="1" x14ac:dyDescent="0.15">
      <c r="K111" s="7"/>
      <c r="L111" s="7"/>
      <c r="M111" s="7"/>
      <c r="N111" s="7"/>
      <c r="O111" s="7"/>
      <c r="P111" s="7"/>
      <c r="Q111" s="7"/>
      <c r="R111" s="7"/>
      <c r="S111" s="7"/>
    </row>
    <row r="112" spans="11:19" ht="17.100000000000001" customHeight="1" x14ac:dyDescent="0.15">
      <c r="K112" s="7"/>
      <c r="L112" s="7"/>
      <c r="M112" s="7"/>
      <c r="N112" s="7"/>
      <c r="O112" s="7"/>
      <c r="P112" s="7"/>
      <c r="Q112" s="7"/>
      <c r="R112" s="7"/>
      <c r="S112" s="7"/>
    </row>
    <row r="113" spans="11:19" ht="17.100000000000001" customHeight="1" x14ac:dyDescent="0.15">
      <c r="K113" s="7"/>
      <c r="L113" s="7"/>
      <c r="M113" s="7"/>
      <c r="N113" s="7"/>
      <c r="O113" s="7"/>
      <c r="P113" s="7"/>
      <c r="Q113" s="7"/>
      <c r="R113" s="7"/>
      <c r="S113" s="7"/>
    </row>
    <row r="114" spans="11:19" ht="17.100000000000001" customHeight="1" x14ac:dyDescent="0.15">
      <c r="K114" s="7"/>
      <c r="L114" s="7"/>
      <c r="M114" s="7"/>
      <c r="N114" s="7"/>
      <c r="O114" s="7"/>
      <c r="P114" s="7"/>
      <c r="Q114" s="7"/>
      <c r="R114" s="7"/>
      <c r="S114" s="7"/>
    </row>
    <row r="115" spans="11:19" ht="17.100000000000001" customHeight="1" x14ac:dyDescent="0.15">
      <c r="K115" s="7"/>
      <c r="L115" s="7"/>
      <c r="M115" s="7"/>
      <c r="N115" s="7"/>
      <c r="O115" s="7"/>
      <c r="P115" s="7"/>
      <c r="Q115" s="7"/>
      <c r="R115" s="7"/>
      <c r="S115" s="7"/>
    </row>
    <row r="116" spans="11:19" ht="17.100000000000001" customHeight="1" x14ac:dyDescent="0.15">
      <c r="K116" s="7"/>
      <c r="L116" s="7"/>
      <c r="M116" s="7"/>
      <c r="N116" s="7"/>
      <c r="O116" s="7"/>
      <c r="P116" s="7"/>
      <c r="Q116" s="7"/>
      <c r="R116" s="7"/>
      <c r="S116" s="7"/>
    </row>
    <row r="117" spans="11:19" ht="17.100000000000001" customHeight="1" x14ac:dyDescent="0.15">
      <c r="K117" s="7"/>
      <c r="L117" s="7"/>
      <c r="M117" s="7"/>
      <c r="N117" s="7"/>
      <c r="O117" s="7"/>
      <c r="P117" s="7"/>
      <c r="Q117" s="7"/>
      <c r="R117" s="7"/>
      <c r="S117" s="7"/>
    </row>
    <row r="118" spans="11:19" ht="17.100000000000001" customHeight="1" x14ac:dyDescent="0.15">
      <c r="K118" s="7"/>
      <c r="L118" s="7"/>
      <c r="M118" s="7"/>
      <c r="N118" s="7"/>
      <c r="O118" s="7"/>
      <c r="P118" s="7"/>
      <c r="Q118" s="7"/>
      <c r="R118" s="7"/>
      <c r="S118" s="7"/>
    </row>
    <row r="119" spans="11:19" ht="17.100000000000001" customHeight="1" x14ac:dyDescent="0.15">
      <c r="K119" s="7"/>
      <c r="L119" s="7"/>
      <c r="M119" s="7"/>
      <c r="N119" s="7"/>
      <c r="O119" s="7"/>
      <c r="P119" s="7"/>
      <c r="Q119" s="7"/>
      <c r="R119" s="7"/>
      <c r="S119" s="7"/>
    </row>
    <row r="120" spans="11:19" ht="17.100000000000001" customHeight="1" x14ac:dyDescent="0.15">
      <c r="K120" s="7"/>
      <c r="L120" s="7"/>
      <c r="M120" s="7"/>
      <c r="N120" s="7"/>
      <c r="O120" s="7"/>
      <c r="P120" s="7"/>
      <c r="Q120" s="7"/>
      <c r="R120" s="7"/>
      <c r="S120" s="7"/>
    </row>
    <row r="121" spans="11:19" ht="17.100000000000001" customHeight="1" x14ac:dyDescent="0.15">
      <c r="K121" s="7"/>
      <c r="L121" s="7"/>
      <c r="M121" s="7"/>
      <c r="N121" s="7"/>
      <c r="O121" s="7"/>
      <c r="P121" s="7"/>
      <c r="Q121" s="7"/>
      <c r="R121" s="7"/>
      <c r="S121" s="7"/>
    </row>
    <row r="122" spans="11:19" ht="17.100000000000001" customHeight="1" x14ac:dyDescent="0.15">
      <c r="K122" s="7"/>
      <c r="L122" s="7"/>
      <c r="M122" s="7"/>
      <c r="N122" s="7"/>
      <c r="O122" s="7"/>
      <c r="P122" s="7"/>
      <c r="Q122" s="7"/>
      <c r="R122" s="7"/>
      <c r="S122" s="7"/>
    </row>
    <row r="123" spans="11:19" ht="17.100000000000001" customHeight="1" x14ac:dyDescent="0.15">
      <c r="K123" s="7"/>
      <c r="L123" s="7"/>
      <c r="M123" s="7"/>
      <c r="N123" s="7"/>
      <c r="O123" s="7"/>
      <c r="P123" s="7"/>
      <c r="Q123" s="7"/>
      <c r="R123" s="7"/>
      <c r="S123" s="7"/>
    </row>
    <row r="124" spans="11:19" ht="17.100000000000001" customHeight="1" x14ac:dyDescent="0.15">
      <c r="K124" s="7"/>
      <c r="L124" s="7"/>
      <c r="M124" s="7"/>
      <c r="N124" s="7"/>
      <c r="O124" s="7"/>
      <c r="P124" s="7"/>
      <c r="Q124" s="7"/>
      <c r="R124" s="7"/>
      <c r="S124" s="7"/>
    </row>
    <row r="125" spans="11:19" ht="17.100000000000001" customHeight="1" x14ac:dyDescent="0.15">
      <c r="K125" s="7"/>
      <c r="L125" s="7"/>
      <c r="M125" s="7"/>
      <c r="N125" s="7"/>
      <c r="O125" s="7"/>
      <c r="P125" s="7"/>
      <c r="Q125" s="7"/>
      <c r="R125" s="7"/>
      <c r="S125" s="7"/>
    </row>
    <row r="126" spans="11:19" ht="17.100000000000001" customHeight="1" x14ac:dyDescent="0.15">
      <c r="K126" s="7"/>
      <c r="L126" s="7"/>
      <c r="M126" s="7"/>
      <c r="N126" s="7"/>
      <c r="O126" s="7"/>
      <c r="P126" s="7"/>
      <c r="Q126" s="7"/>
      <c r="R126" s="7"/>
      <c r="S126" s="7"/>
    </row>
    <row r="127" spans="11:19" ht="17.100000000000001" customHeight="1" x14ac:dyDescent="0.15">
      <c r="K127" s="7"/>
      <c r="L127" s="7"/>
      <c r="M127" s="7"/>
      <c r="N127" s="7"/>
      <c r="O127" s="7"/>
      <c r="P127" s="7"/>
      <c r="Q127" s="7"/>
      <c r="R127" s="7"/>
      <c r="S127" s="7"/>
    </row>
    <row r="128" spans="11:19" ht="17.100000000000001" customHeight="1" x14ac:dyDescent="0.15">
      <c r="K128" s="7"/>
      <c r="L128" s="7"/>
      <c r="M128" s="7"/>
      <c r="N128" s="7"/>
      <c r="O128" s="7"/>
      <c r="P128" s="7"/>
      <c r="Q128" s="7"/>
      <c r="R128" s="7"/>
      <c r="S128" s="7"/>
    </row>
    <row r="129" spans="11:19" ht="17.100000000000001" customHeight="1" x14ac:dyDescent="0.15">
      <c r="K129" s="7"/>
      <c r="L129" s="7"/>
      <c r="M129" s="7"/>
      <c r="N129" s="7"/>
      <c r="O129" s="7"/>
      <c r="P129" s="7"/>
      <c r="Q129" s="7"/>
      <c r="R129" s="7"/>
      <c r="S129" s="7"/>
    </row>
    <row r="130" spans="11:19" ht="17.100000000000001" customHeight="1" x14ac:dyDescent="0.15">
      <c r="K130" s="7"/>
      <c r="L130" s="7"/>
      <c r="M130" s="7"/>
      <c r="N130" s="7"/>
      <c r="O130" s="7"/>
      <c r="P130" s="7"/>
      <c r="Q130" s="7"/>
      <c r="R130" s="7"/>
      <c r="S130" s="7"/>
    </row>
    <row r="131" spans="11:19" ht="17.100000000000001" customHeight="1" x14ac:dyDescent="0.15">
      <c r="K131" s="7"/>
      <c r="L131" s="7"/>
      <c r="M131" s="7"/>
      <c r="N131" s="7"/>
      <c r="O131" s="7"/>
      <c r="P131" s="7"/>
      <c r="Q131" s="7"/>
      <c r="R131" s="7"/>
      <c r="S131" s="7"/>
    </row>
    <row r="132" spans="11:19" ht="17.100000000000001" customHeight="1" x14ac:dyDescent="0.15">
      <c r="K132" s="7"/>
      <c r="L132" s="7"/>
      <c r="M132" s="7"/>
      <c r="N132" s="7"/>
      <c r="O132" s="7"/>
      <c r="P132" s="7"/>
      <c r="Q132" s="7"/>
      <c r="R132" s="7"/>
      <c r="S132" s="7"/>
    </row>
    <row r="133" spans="11:19" ht="17.100000000000001" customHeight="1" x14ac:dyDescent="0.15">
      <c r="K133" s="7"/>
      <c r="L133" s="7"/>
      <c r="M133" s="7"/>
      <c r="N133" s="7"/>
      <c r="O133" s="7"/>
      <c r="P133" s="7"/>
      <c r="Q133" s="7"/>
      <c r="R133" s="7"/>
      <c r="S133" s="7"/>
    </row>
    <row r="134" spans="11:19" ht="17.100000000000001" customHeight="1" x14ac:dyDescent="0.15">
      <c r="K134" s="7"/>
      <c r="L134" s="7"/>
      <c r="M134" s="7"/>
      <c r="N134" s="7"/>
      <c r="O134" s="7"/>
      <c r="P134" s="7"/>
      <c r="Q134" s="7"/>
      <c r="R134" s="7"/>
      <c r="S134" s="7"/>
    </row>
    <row r="135" spans="11:19" ht="17.100000000000001" customHeight="1" x14ac:dyDescent="0.15">
      <c r="K135" s="7"/>
      <c r="L135" s="7"/>
      <c r="M135" s="7"/>
      <c r="N135" s="7"/>
      <c r="O135" s="7"/>
      <c r="P135" s="7"/>
      <c r="Q135" s="7"/>
      <c r="R135" s="7"/>
      <c r="S135" s="7"/>
    </row>
    <row r="136" spans="11:19" ht="17.100000000000001" customHeight="1" x14ac:dyDescent="0.15">
      <c r="K136" s="7"/>
      <c r="L136" s="7"/>
      <c r="M136" s="7"/>
      <c r="N136" s="7"/>
      <c r="O136" s="7"/>
      <c r="P136" s="7"/>
      <c r="Q136" s="7"/>
      <c r="R136" s="7"/>
      <c r="S136" s="7"/>
    </row>
    <row r="137" spans="11:19" ht="17.100000000000001" customHeight="1" x14ac:dyDescent="0.15">
      <c r="K137" s="7"/>
      <c r="L137" s="7"/>
      <c r="M137" s="7"/>
      <c r="N137" s="7"/>
      <c r="O137" s="7"/>
      <c r="P137" s="7"/>
      <c r="Q137" s="7"/>
      <c r="R137" s="7"/>
      <c r="S137" s="7"/>
    </row>
    <row r="138" spans="11:19" ht="17.100000000000001" customHeight="1" x14ac:dyDescent="0.15">
      <c r="K138" s="7"/>
      <c r="L138" s="7"/>
      <c r="M138" s="7"/>
      <c r="N138" s="7"/>
      <c r="O138" s="7"/>
      <c r="P138" s="7"/>
      <c r="Q138" s="7"/>
      <c r="R138" s="7"/>
      <c r="S138" s="7"/>
    </row>
    <row r="139" spans="11:19" ht="17.100000000000001" customHeight="1" x14ac:dyDescent="0.15">
      <c r="K139" s="7"/>
      <c r="L139" s="7"/>
      <c r="M139" s="7"/>
      <c r="N139" s="7"/>
      <c r="O139" s="7"/>
      <c r="P139" s="7"/>
      <c r="Q139" s="7"/>
      <c r="R139" s="7"/>
      <c r="S139" s="7"/>
    </row>
    <row r="140" spans="11:19" ht="17.100000000000001" customHeight="1" x14ac:dyDescent="0.15">
      <c r="K140" s="7"/>
      <c r="L140" s="7"/>
      <c r="M140" s="7"/>
      <c r="N140" s="7"/>
      <c r="O140" s="7"/>
      <c r="P140" s="7"/>
      <c r="Q140" s="7"/>
      <c r="R140" s="7"/>
      <c r="S140" s="7"/>
    </row>
    <row r="141" spans="11:19" ht="17.100000000000001" customHeight="1" x14ac:dyDescent="0.15">
      <c r="K141" s="7"/>
      <c r="L141" s="7"/>
      <c r="M141" s="7"/>
      <c r="N141" s="7"/>
      <c r="O141" s="7"/>
      <c r="P141" s="7"/>
      <c r="Q141" s="7"/>
      <c r="R141" s="7"/>
      <c r="S141" s="7"/>
    </row>
    <row r="142" spans="11:19" ht="17.100000000000001" customHeight="1" x14ac:dyDescent="0.15">
      <c r="K142" s="7"/>
      <c r="L142" s="7"/>
      <c r="M142" s="7"/>
      <c r="N142" s="7"/>
      <c r="O142" s="7"/>
      <c r="P142" s="7"/>
      <c r="Q142" s="7"/>
      <c r="R142" s="7"/>
      <c r="S142" s="7"/>
    </row>
    <row r="143" spans="11:19" ht="17.100000000000001" customHeight="1" x14ac:dyDescent="0.15">
      <c r="K143" s="7"/>
      <c r="L143" s="7"/>
      <c r="M143" s="7"/>
      <c r="N143" s="7"/>
      <c r="O143" s="7"/>
      <c r="P143" s="7"/>
      <c r="Q143" s="7"/>
      <c r="R143" s="7"/>
      <c r="S143" s="7"/>
    </row>
    <row r="144" spans="11:19" ht="17.100000000000001" customHeight="1" x14ac:dyDescent="0.15">
      <c r="K144" s="7"/>
      <c r="L144" s="7"/>
      <c r="M144" s="7"/>
      <c r="N144" s="7"/>
      <c r="O144" s="7"/>
      <c r="P144" s="7"/>
      <c r="Q144" s="7"/>
      <c r="R144" s="7"/>
      <c r="S144" s="7"/>
    </row>
    <row r="145" spans="11:19" ht="17.100000000000001" customHeight="1" x14ac:dyDescent="0.15">
      <c r="K145" s="7"/>
      <c r="L145" s="7"/>
      <c r="M145" s="7"/>
      <c r="N145" s="7"/>
      <c r="O145" s="7"/>
      <c r="P145" s="7"/>
      <c r="Q145" s="7"/>
      <c r="R145" s="7"/>
      <c r="S145" s="7"/>
    </row>
    <row r="146" spans="11:19" ht="17.100000000000001" customHeight="1" x14ac:dyDescent="0.15">
      <c r="K146" s="7"/>
      <c r="L146" s="7"/>
      <c r="M146" s="7"/>
      <c r="N146" s="7"/>
      <c r="O146" s="7"/>
      <c r="P146" s="7"/>
      <c r="Q146" s="7"/>
      <c r="R146" s="7"/>
      <c r="S146" s="7"/>
    </row>
    <row r="147" spans="11:19" ht="17.100000000000001" customHeight="1" x14ac:dyDescent="0.15">
      <c r="K147" s="7"/>
      <c r="L147" s="7"/>
      <c r="M147" s="7"/>
      <c r="N147" s="7"/>
      <c r="O147" s="7"/>
      <c r="P147" s="7"/>
      <c r="Q147" s="7"/>
      <c r="R147" s="7"/>
      <c r="S147" s="7"/>
    </row>
    <row r="148" spans="11:19" ht="17.100000000000001" customHeight="1" x14ac:dyDescent="0.15">
      <c r="K148" s="7"/>
      <c r="L148" s="7"/>
      <c r="M148" s="7"/>
      <c r="N148" s="7"/>
      <c r="O148" s="7"/>
      <c r="P148" s="7"/>
      <c r="Q148" s="7"/>
      <c r="R148" s="7"/>
      <c r="S148" s="7"/>
    </row>
    <row r="149" spans="11:19" ht="17.100000000000001" customHeight="1" x14ac:dyDescent="0.15">
      <c r="K149" s="7"/>
      <c r="L149" s="7"/>
      <c r="M149" s="7"/>
      <c r="N149" s="7"/>
      <c r="O149" s="7"/>
      <c r="P149" s="7"/>
      <c r="Q149" s="7"/>
      <c r="R149" s="7"/>
      <c r="S149" s="7"/>
    </row>
    <row r="150" spans="11:19" ht="17.100000000000001" customHeight="1" x14ac:dyDescent="0.15">
      <c r="K150" s="7"/>
      <c r="L150" s="7"/>
      <c r="M150" s="7"/>
      <c r="N150" s="7"/>
      <c r="O150" s="7"/>
      <c r="P150" s="7"/>
      <c r="Q150" s="7"/>
      <c r="R150" s="7"/>
      <c r="S150" s="7"/>
    </row>
    <row r="151" spans="11:19" ht="17.100000000000001" customHeight="1" x14ac:dyDescent="0.15">
      <c r="K151" s="7"/>
      <c r="L151" s="7"/>
      <c r="M151" s="7"/>
      <c r="N151" s="7"/>
      <c r="O151" s="7"/>
      <c r="P151" s="7"/>
      <c r="Q151" s="7"/>
      <c r="R151" s="7"/>
      <c r="S151" s="7"/>
    </row>
    <row r="152" spans="11:19" ht="17.100000000000001" customHeight="1" x14ac:dyDescent="0.15">
      <c r="K152" s="7"/>
      <c r="L152" s="7"/>
      <c r="M152" s="7"/>
      <c r="N152" s="7"/>
      <c r="O152" s="7"/>
      <c r="P152" s="7"/>
      <c r="Q152" s="7"/>
      <c r="R152" s="7"/>
      <c r="S152" s="7"/>
    </row>
    <row r="153" spans="11:19" ht="17.100000000000001" customHeight="1" x14ac:dyDescent="0.15">
      <c r="K153" s="7"/>
      <c r="L153" s="7"/>
      <c r="M153" s="7"/>
      <c r="N153" s="7"/>
      <c r="O153" s="7"/>
      <c r="P153" s="7"/>
      <c r="Q153" s="7"/>
      <c r="R153" s="7"/>
      <c r="S153" s="7"/>
    </row>
    <row r="154" spans="11:19" ht="17.100000000000001" customHeight="1" x14ac:dyDescent="0.15">
      <c r="K154" s="7"/>
      <c r="L154" s="7"/>
      <c r="M154" s="7"/>
      <c r="N154" s="7"/>
      <c r="O154" s="7"/>
      <c r="P154" s="7"/>
      <c r="Q154" s="7"/>
      <c r="R154" s="7"/>
      <c r="S154" s="7"/>
    </row>
    <row r="155" spans="11:19" ht="17.100000000000001" customHeight="1" x14ac:dyDescent="0.15">
      <c r="K155" s="7"/>
      <c r="L155" s="7"/>
      <c r="M155" s="7"/>
      <c r="N155" s="7"/>
      <c r="O155" s="7"/>
      <c r="P155" s="7"/>
      <c r="Q155" s="7"/>
      <c r="R155" s="7"/>
      <c r="S155" s="7"/>
    </row>
    <row r="156" spans="11:19" ht="17.100000000000001" customHeight="1" x14ac:dyDescent="0.15">
      <c r="K156" s="7"/>
      <c r="L156" s="7"/>
      <c r="M156" s="7"/>
      <c r="N156" s="7"/>
      <c r="O156" s="7"/>
      <c r="P156" s="7"/>
      <c r="Q156" s="7"/>
      <c r="R156" s="7"/>
      <c r="S156" s="7"/>
    </row>
    <row r="157" spans="11:19" ht="17.100000000000001" customHeight="1" x14ac:dyDescent="0.15">
      <c r="K157" s="7"/>
      <c r="L157" s="7"/>
      <c r="M157" s="7"/>
      <c r="N157" s="7"/>
      <c r="O157" s="7"/>
      <c r="P157" s="7"/>
      <c r="Q157" s="7"/>
      <c r="R157" s="7"/>
      <c r="S157" s="7"/>
    </row>
    <row r="158" spans="11:19" ht="17.100000000000001" customHeight="1" x14ac:dyDescent="0.15">
      <c r="K158" s="7"/>
      <c r="L158" s="7"/>
      <c r="M158" s="7"/>
      <c r="N158" s="7"/>
      <c r="O158" s="7"/>
      <c r="P158" s="7"/>
      <c r="Q158" s="7"/>
      <c r="R158" s="7"/>
      <c r="S158" s="7"/>
    </row>
    <row r="159" spans="11:19" ht="17.100000000000001" customHeight="1" x14ac:dyDescent="0.15">
      <c r="K159" s="7"/>
      <c r="L159" s="7"/>
      <c r="M159" s="7"/>
      <c r="N159" s="7"/>
      <c r="O159" s="7"/>
      <c r="P159" s="7"/>
      <c r="Q159" s="7"/>
      <c r="R159" s="7"/>
      <c r="S159" s="7"/>
    </row>
    <row r="160" spans="11:19" ht="17.100000000000001" customHeight="1" x14ac:dyDescent="0.15">
      <c r="K160" s="7"/>
      <c r="L160" s="7"/>
      <c r="M160" s="7"/>
      <c r="N160" s="7"/>
      <c r="O160" s="7"/>
      <c r="P160" s="7"/>
      <c r="Q160" s="7"/>
      <c r="R160" s="7"/>
      <c r="S160" s="7"/>
    </row>
    <row r="161" spans="11:19" ht="17.100000000000001" customHeight="1" x14ac:dyDescent="0.15">
      <c r="K161" s="7"/>
      <c r="L161" s="7"/>
      <c r="M161" s="7"/>
      <c r="N161" s="7"/>
      <c r="O161" s="7"/>
      <c r="P161" s="7"/>
      <c r="Q161" s="7"/>
      <c r="R161" s="7"/>
      <c r="S161" s="7"/>
    </row>
    <row r="162" spans="11:19" ht="17.100000000000001" customHeight="1" x14ac:dyDescent="0.15">
      <c r="K162" s="7"/>
      <c r="L162" s="7"/>
      <c r="M162" s="7"/>
      <c r="N162" s="7"/>
      <c r="O162" s="7"/>
      <c r="P162" s="7"/>
      <c r="Q162" s="7"/>
      <c r="R162" s="7"/>
      <c r="S162" s="7"/>
    </row>
    <row r="163" spans="11:19" ht="17.100000000000001" customHeight="1" x14ac:dyDescent="0.15">
      <c r="K163" s="7"/>
      <c r="L163" s="7"/>
      <c r="M163" s="7"/>
      <c r="N163" s="7"/>
      <c r="O163" s="7"/>
      <c r="P163" s="7"/>
      <c r="Q163" s="7"/>
      <c r="R163" s="7"/>
      <c r="S163" s="7"/>
    </row>
    <row r="164" spans="11:19" ht="17.100000000000001" customHeight="1" x14ac:dyDescent="0.15">
      <c r="K164" s="7"/>
      <c r="L164" s="7"/>
      <c r="M164" s="7"/>
      <c r="N164" s="7"/>
      <c r="O164" s="7"/>
      <c r="P164" s="7"/>
      <c r="Q164" s="7"/>
      <c r="R164" s="7"/>
      <c r="S164" s="7"/>
    </row>
    <row r="165" spans="11:19" ht="17.100000000000001" customHeight="1" x14ac:dyDescent="0.15">
      <c r="K165" s="7"/>
      <c r="L165" s="7"/>
      <c r="M165" s="7"/>
      <c r="N165" s="7"/>
      <c r="O165" s="7"/>
      <c r="P165" s="7"/>
      <c r="Q165" s="7"/>
      <c r="R165" s="7"/>
      <c r="S165" s="7"/>
    </row>
    <row r="166" spans="11:19" ht="17.100000000000001" customHeight="1" x14ac:dyDescent="0.15">
      <c r="K166" s="7"/>
      <c r="L166" s="7"/>
      <c r="M166" s="7"/>
      <c r="N166" s="7"/>
      <c r="O166" s="7"/>
      <c r="P166" s="7"/>
      <c r="Q166" s="7"/>
      <c r="R166" s="7"/>
      <c r="S166" s="7"/>
    </row>
    <row r="167" spans="11:19" ht="17.100000000000001" customHeight="1" x14ac:dyDescent="0.15">
      <c r="K167" s="7"/>
      <c r="L167" s="7"/>
      <c r="M167" s="7"/>
      <c r="N167" s="7"/>
      <c r="O167" s="7"/>
      <c r="P167" s="7"/>
      <c r="Q167" s="7"/>
      <c r="R167" s="7"/>
      <c r="S167" s="7"/>
    </row>
    <row r="168" spans="11:19" ht="17.100000000000001" customHeight="1" x14ac:dyDescent="0.15">
      <c r="K168" s="7"/>
      <c r="L168" s="7"/>
      <c r="M168" s="7"/>
      <c r="N168" s="7"/>
      <c r="O168" s="7"/>
      <c r="P168" s="7"/>
      <c r="Q168" s="7"/>
      <c r="R168" s="7"/>
      <c r="S168" s="7"/>
    </row>
    <row r="169" spans="11:19" ht="17.100000000000001" customHeight="1" x14ac:dyDescent="0.15">
      <c r="K169" s="7"/>
      <c r="L169" s="7"/>
      <c r="M169" s="7"/>
      <c r="N169" s="7"/>
      <c r="O169" s="7"/>
      <c r="P169" s="7"/>
      <c r="Q169" s="7"/>
      <c r="R169" s="7"/>
      <c r="S169" s="7"/>
    </row>
    <row r="170" spans="11:19" ht="17.100000000000001" customHeight="1" x14ac:dyDescent="0.15">
      <c r="K170" s="7"/>
      <c r="L170" s="7"/>
      <c r="M170" s="7"/>
      <c r="N170" s="7"/>
      <c r="O170" s="7"/>
      <c r="P170" s="7"/>
      <c r="Q170" s="7"/>
      <c r="R170" s="7"/>
      <c r="S170" s="7"/>
    </row>
    <row r="171" spans="11:19" ht="17.100000000000001" customHeight="1" x14ac:dyDescent="0.15">
      <c r="K171" s="7"/>
      <c r="L171" s="7"/>
      <c r="M171" s="7"/>
      <c r="N171" s="7"/>
      <c r="O171" s="7"/>
      <c r="P171" s="7"/>
      <c r="Q171" s="7"/>
      <c r="R171" s="7"/>
      <c r="S171" s="7"/>
    </row>
    <row r="172" spans="11:19" ht="17.100000000000001" customHeight="1" x14ac:dyDescent="0.15">
      <c r="K172" s="7"/>
      <c r="L172" s="7"/>
      <c r="M172" s="7"/>
      <c r="N172" s="7"/>
      <c r="O172" s="7"/>
      <c r="P172" s="7"/>
      <c r="Q172" s="7"/>
      <c r="R172" s="7"/>
      <c r="S172" s="7"/>
    </row>
    <row r="173" spans="11:19" ht="17.100000000000001" customHeight="1" x14ac:dyDescent="0.15">
      <c r="K173" s="7"/>
      <c r="L173" s="7"/>
      <c r="M173" s="7"/>
      <c r="N173" s="7"/>
      <c r="O173" s="7"/>
      <c r="P173" s="7"/>
      <c r="Q173" s="7"/>
      <c r="R173" s="7"/>
      <c r="S173" s="7"/>
    </row>
    <row r="174" spans="11:19" ht="17.100000000000001" customHeight="1" x14ac:dyDescent="0.15">
      <c r="K174" s="7"/>
      <c r="L174" s="7"/>
      <c r="M174" s="7"/>
      <c r="N174" s="7"/>
      <c r="O174" s="7"/>
      <c r="P174" s="7"/>
      <c r="Q174" s="7"/>
      <c r="R174" s="7"/>
      <c r="S174" s="7"/>
    </row>
  </sheetData>
  <sheetProtection sheet="1" selectLockedCells="1" selectUnlockedCells="1"/>
  <mergeCells count="112">
    <mergeCell ref="S3:S5"/>
    <mergeCell ref="B6:C6"/>
    <mergeCell ref="E3:F4"/>
    <mergeCell ref="G3:I4"/>
    <mergeCell ref="K3:L4"/>
    <mergeCell ref="M3:N4"/>
    <mergeCell ref="A25:I25"/>
    <mergeCell ref="O3:P4"/>
    <mergeCell ref="Q3:R4"/>
    <mergeCell ref="B16:C16"/>
    <mergeCell ref="B8:C8"/>
    <mergeCell ref="A3:C5"/>
    <mergeCell ref="D3:D5"/>
    <mergeCell ref="O10:P10"/>
    <mergeCell ref="O12:P12"/>
    <mergeCell ref="B23:I24"/>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D32:E32"/>
    <mergeCell ref="K32:L32"/>
    <mergeCell ref="M32:N32"/>
    <mergeCell ref="D33:E33"/>
    <mergeCell ref="B31:C31"/>
    <mergeCell ref="D31:E31"/>
    <mergeCell ref="K31:L31"/>
    <mergeCell ref="O32:P32"/>
    <mergeCell ref="K33:L33"/>
    <mergeCell ref="O31:P31"/>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s>
  <phoneticPr fontId="13"/>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L26"/>
  <sheetViews>
    <sheetView view="pageBreakPreview" zoomScaleNormal="75" zoomScaleSheetLayoutView="100" workbookViewId="0">
      <selection activeCell="F30" sqref="F30"/>
    </sheetView>
  </sheetViews>
  <sheetFormatPr defaultRowHeight="24.95" customHeight="1" x14ac:dyDescent="0.15"/>
  <cols>
    <col min="1" max="1" width="16" style="10" customWidth="1"/>
    <col min="2" max="2" width="1.42578125" style="10" customWidth="1"/>
    <col min="3" max="3" width="18.85546875" style="10" customWidth="1"/>
    <col min="4" max="4" width="1.42578125" style="10" customWidth="1"/>
    <col min="5" max="7" width="20.7109375" style="10" customWidth="1"/>
    <col min="8" max="11" width="25" style="49" hidden="1" customWidth="1"/>
    <col min="12" max="12" width="9.140625" style="10" customWidth="1"/>
    <col min="13" max="16384" width="9.140625" style="10"/>
  </cols>
  <sheetData>
    <row r="1" spans="1:12" ht="5.0999999999999996" customHeight="1" x14ac:dyDescent="0.15"/>
    <row r="2" spans="1:12" ht="15" customHeight="1" thickBot="1" x14ac:dyDescent="0.2">
      <c r="A2" s="50" t="s">
        <v>518</v>
      </c>
      <c r="B2" s="50"/>
      <c r="C2" s="7"/>
      <c r="D2" s="7"/>
      <c r="E2" s="7"/>
      <c r="F2" s="7"/>
      <c r="G2" s="7"/>
      <c r="K2" s="179" t="s">
        <v>142</v>
      </c>
      <c r="L2" s="7"/>
    </row>
    <row r="3" spans="1:12" ht="24" customHeight="1" thickBot="1" x14ac:dyDescent="0.2">
      <c r="A3" s="685" t="s">
        <v>127</v>
      </c>
      <c r="B3" s="685"/>
      <c r="C3" s="685"/>
      <c r="D3" s="685"/>
      <c r="E3" s="687" t="s">
        <v>18</v>
      </c>
      <c r="F3" s="687" t="s">
        <v>119</v>
      </c>
      <c r="G3" s="197" t="s">
        <v>524</v>
      </c>
      <c r="H3" s="733" t="s">
        <v>143</v>
      </c>
      <c r="I3" s="87" t="s">
        <v>519</v>
      </c>
      <c r="J3" s="827" t="s">
        <v>520</v>
      </c>
      <c r="K3" s="225" t="s">
        <v>521</v>
      </c>
      <c r="L3" s="59"/>
    </row>
    <row r="4" spans="1:12" ht="24" customHeight="1" x14ac:dyDescent="0.15">
      <c r="A4" s="685"/>
      <c r="B4" s="685"/>
      <c r="C4" s="685"/>
      <c r="D4" s="685"/>
      <c r="E4" s="687"/>
      <c r="F4" s="687"/>
      <c r="G4" s="198" t="s">
        <v>483</v>
      </c>
      <c r="H4" s="656"/>
      <c r="I4" s="177" t="s">
        <v>144</v>
      </c>
      <c r="J4" s="760"/>
      <c r="K4" s="226" t="s">
        <v>522</v>
      </c>
      <c r="L4" s="59"/>
    </row>
    <row r="5" spans="1:12" ht="28.5" customHeight="1" x14ac:dyDescent="0.15">
      <c r="A5" s="51"/>
      <c r="B5" s="52"/>
      <c r="C5" s="84" t="s">
        <v>145</v>
      </c>
      <c r="D5" s="162"/>
      <c r="E5" s="478">
        <f>SUM(F5:K5)</f>
        <v>502</v>
      </c>
      <c r="F5" s="253">
        <v>3</v>
      </c>
      <c r="G5" s="254">
        <v>58</v>
      </c>
      <c r="H5" s="254">
        <v>161</v>
      </c>
      <c r="I5" s="254">
        <v>75</v>
      </c>
      <c r="J5" s="254">
        <v>185</v>
      </c>
      <c r="K5" s="255">
        <v>20</v>
      </c>
    </row>
    <row r="6" spans="1:12" ht="28.5" customHeight="1" x14ac:dyDescent="0.15">
      <c r="A6" s="11" t="s">
        <v>135</v>
      </c>
      <c r="B6" s="173"/>
      <c r="C6" s="84" t="s">
        <v>146</v>
      </c>
      <c r="D6" s="162"/>
      <c r="E6" s="323">
        <v>89069</v>
      </c>
      <c r="F6" s="256">
        <v>18271</v>
      </c>
      <c r="G6" s="252">
        <v>10858</v>
      </c>
      <c r="H6" s="252">
        <v>19393</v>
      </c>
      <c r="I6" s="252">
        <v>14952</v>
      </c>
      <c r="J6" s="252">
        <v>25595</v>
      </c>
      <c r="K6" s="257">
        <v>0</v>
      </c>
    </row>
    <row r="7" spans="1:12" ht="28.5" customHeight="1" x14ac:dyDescent="0.15">
      <c r="A7" s="53"/>
      <c r="B7" s="52"/>
      <c r="C7" s="84" t="s">
        <v>86</v>
      </c>
      <c r="D7" s="162"/>
      <c r="E7" s="323">
        <v>10859894</v>
      </c>
      <c r="F7" s="256">
        <v>762893</v>
      </c>
      <c r="G7" s="252">
        <v>277249</v>
      </c>
      <c r="H7" s="252">
        <v>2449276</v>
      </c>
      <c r="I7" s="252">
        <v>4334148</v>
      </c>
      <c r="J7" s="252">
        <v>2718872</v>
      </c>
      <c r="K7" s="257">
        <v>31756</v>
      </c>
    </row>
    <row r="8" spans="1:12" ht="28.5" customHeight="1" x14ac:dyDescent="0.15">
      <c r="A8" s="51"/>
      <c r="B8" s="52"/>
      <c r="C8" s="84" t="s">
        <v>145</v>
      </c>
      <c r="D8" s="162"/>
      <c r="E8" s="323">
        <v>201</v>
      </c>
      <c r="F8" s="256">
        <v>0</v>
      </c>
      <c r="G8" s="252">
        <v>20</v>
      </c>
      <c r="H8" s="252">
        <v>93</v>
      </c>
      <c r="I8" s="252">
        <v>21</v>
      </c>
      <c r="J8" s="252">
        <v>67</v>
      </c>
      <c r="K8" s="257">
        <v>0</v>
      </c>
    </row>
    <row r="9" spans="1:12" ht="28.5" customHeight="1" x14ac:dyDescent="0.15">
      <c r="A9" s="11" t="s">
        <v>147</v>
      </c>
      <c r="B9" s="173"/>
      <c r="C9" s="84" t="s">
        <v>146</v>
      </c>
      <c r="D9" s="162"/>
      <c r="E9" s="323">
        <v>5320</v>
      </c>
      <c r="F9" s="256">
        <v>0</v>
      </c>
      <c r="G9" s="252">
        <v>618</v>
      </c>
      <c r="H9" s="252">
        <v>2417</v>
      </c>
      <c r="I9" s="252">
        <v>673</v>
      </c>
      <c r="J9" s="252">
        <v>1612</v>
      </c>
      <c r="K9" s="257">
        <v>0</v>
      </c>
    </row>
    <row r="10" spans="1:12" ht="28.5" customHeight="1" x14ac:dyDescent="0.15">
      <c r="A10" s="53"/>
      <c r="B10" s="52"/>
      <c r="C10" s="84" t="s">
        <v>86</v>
      </c>
      <c r="D10" s="162"/>
      <c r="E10" s="323">
        <v>1154615</v>
      </c>
      <c r="F10" s="256">
        <v>0</v>
      </c>
      <c r="G10" s="252">
        <v>18522</v>
      </c>
      <c r="H10" s="252">
        <v>401189</v>
      </c>
      <c r="I10" s="252">
        <v>29078</v>
      </c>
      <c r="J10" s="252">
        <v>705826</v>
      </c>
      <c r="K10" s="257">
        <v>0</v>
      </c>
    </row>
    <row r="11" spans="1:12" ht="28.5" customHeight="1" x14ac:dyDescent="0.15">
      <c r="A11" s="828" t="s">
        <v>148</v>
      </c>
      <c r="B11" s="173"/>
      <c r="C11" s="84" t="s">
        <v>145</v>
      </c>
      <c r="D11" s="162"/>
      <c r="E11" s="323">
        <v>100</v>
      </c>
      <c r="F11" s="256">
        <v>1</v>
      </c>
      <c r="G11" s="252">
        <v>11</v>
      </c>
      <c r="H11" s="252">
        <v>35</v>
      </c>
      <c r="I11" s="252">
        <v>12</v>
      </c>
      <c r="J11" s="252">
        <v>41</v>
      </c>
      <c r="K11" s="257">
        <v>0</v>
      </c>
    </row>
    <row r="12" spans="1:12" ht="28.5" customHeight="1" x14ac:dyDescent="0.15">
      <c r="A12" s="828"/>
      <c r="B12" s="173"/>
      <c r="C12" s="84" t="s">
        <v>146</v>
      </c>
      <c r="D12" s="162"/>
      <c r="E12" s="323">
        <v>7170</v>
      </c>
      <c r="F12" s="256">
        <v>92</v>
      </c>
      <c r="G12" s="252">
        <v>748</v>
      </c>
      <c r="H12" s="252">
        <v>2491</v>
      </c>
      <c r="I12" s="252">
        <v>930</v>
      </c>
      <c r="J12" s="252">
        <v>2909</v>
      </c>
      <c r="K12" s="257">
        <v>0</v>
      </c>
    </row>
    <row r="13" spans="1:12" ht="28.5" customHeight="1" x14ac:dyDescent="0.15">
      <c r="A13" s="828"/>
      <c r="B13" s="52"/>
      <c r="C13" s="84" t="s">
        <v>86</v>
      </c>
      <c r="D13" s="162"/>
      <c r="E13" s="323">
        <v>549797</v>
      </c>
      <c r="F13" s="256" t="s">
        <v>112</v>
      </c>
      <c r="G13" s="252" t="s">
        <v>112</v>
      </c>
      <c r="H13" s="252">
        <v>175828</v>
      </c>
      <c r="I13" s="252">
        <v>50651</v>
      </c>
      <c r="J13" s="252">
        <v>280391</v>
      </c>
      <c r="K13" s="257">
        <v>0</v>
      </c>
    </row>
    <row r="14" spans="1:12" ht="28.5" customHeight="1" x14ac:dyDescent="0.15">
      <c r="A14" s="828" t="s">
        <v>149</v>
      </c>
      <c r="B14" s="173"/>
      <c r="C14" s="84" t="s">
        <v>145</v>
      </c>
      <c r="D14" s="162"/>
      <c r="E14" s="323">
        <v>77</v>
      </c>
      <c r="F14" s="256">
        <v>0</v>
      </c>
      <c r="G14" s="252">
        <v>21</v>
      </c>
      <c r="H14" s="252">
        <v>23</v>
      </c>
      <c r="I14" s="252">
        <v>11</v>
      </c>
      <c r="J14" s="252">
        <v>22</v>
      </c>
      <c r="K14" s="257">
        <v>0</v>
      </c>
    </row>
    <row r="15" spans="1:12" ht="28.5" customHeight="1" x14ac:dyDescent="0.15">
      <c r="A15" s="828"/>
      <c r="B15" s="173"/>
      <c r="C15" s="84" t="s">
        <v>146</v>
      </c>
      <c r="D15" s="162"/>
      <c r="E15" s="323">
        <v>14719</v>
      </c>
      <c r="F15" s="256">
        <v>0</v>
      </c>
      <c r="G15" s="256">
        <v>4190</v>
      </c>
      <c r="H15" s="252">
        <v>3656</v>
      </c>
      <c r="I15" s="252">
        <v>2105</v>
      </c>
      <c r="J15" s="252">
        <v>4768</v>
      </c>
      <c r="K15" s="257">
        <v>0</v>
      </c>
    </row>
    <row r="16" spans="1:12" ht="28.5" customHeight="1" x14ac:dyDescent="0.15">
      <c r="A16" s="828"/>
      <c r="B16" s="52"/>
      <c r="C16" s="84" t="s">
        <v>86</v>
      </c>
      <c r="D16" s="162"/>
      <c r="E16" s="323">
        <v>1270534</v>
      </c>
      <c r="F16" s="256">
        <v>0</v>
      </c>
      <c r="G16" s="256">
        <v>120160</v>
      </c>
      <c r="H16" s="252" t="s">
        <v>112</v>
      </c>
      <c r="I16" s="252" t="s">
        <v>112</v>
      </c>
      <c r="J16" s="252">
        <v>450269</v>
      </c>
      <c r="K16" s="257">
        <v>0</v>
      </c>
    </row>
    <row r="17" spans="1:12" ht="28.5" customHeight="1" x14ac:dyDescent="0.15">
      <c r="A17" s="828" t="s">
        <v>150</v>
      </c>
      <c r="B17" s="173"/>
      <c r="C17" s="84" t="s">
        <v>145</v>
      </c>
      <c r="D17" s="162"/>
      <c r="E17" s="323">
        <v>24</v>
      </c>
      <c r="F17" s="256">
        <v>0</v>
      </c>
      <c r="G17" s="256">
        <v>6</v>
      </c>
      <c r="H17" s="252">
        <v>8</v>
      </c>
      <c r="I17" s="256">
        <v>1</v>
      </c>
      <c r="J17" s="252">
        <v>9</v>
      </c>
      <c r="K17" s="257">
        <v>0</v>
      </c>
    </row>
    <row r="18" spans="1:12" ht="28.5" customHeight="1" x14ac:dyDescent="0.15">
      <c r="A18" s="828"/>
      <c r="B18" s="173"/>
      <c r="C18" s="84" t="s">
        <v>146</v>
      </c>
      <c r="D18" s="162"/>
      <c r="E18" s="323">
        <v>19231</v>
      </c>
      <c r="F18" s="256">
        <v>0</v>
      </c>
      <c r="G18" s="256">
        <v>5302</v>
      </c>
      <c r="H18" s="252">
        <v>6914</v>
      </c>
      <c r="I18" s="252">
        <v>776</v>
      </c>
      <c r="J18" s="252">
        <v>6239</v>
      </c>
      <c r="K18" s="257">
        <v>0</v>
      </c>
    </row>
    <row r="19" spans="1:12" ht="28.5" customHeight="1" x14ac:dyDescent="0.15">
      <c r="A19" s="828"/>
      <c r="B19" s="52"/>
      <c r="C19" s="84" t="s">
        <v>86</v>
      </c>
      <c r="D19" s="162"/>
      <c r="E19" s="256" t="s">
        <v>112</v>
      </c>
      <c r="F19" s="256">
        <v>0</v>
      </c>
      <c r="G19" s="252" t="s">
        <v>112</v>
      </c>
      <c r="H19" s="252" t="s">
        <v>112</v>
      </c>
      <c r="I19" s="252" t="s">
        <v>112</v>
      </c>
      <c r="J19" s="252">
        <v>312418</v>
      </c>
      <c r="K19" s="257">
        <v>0</v>
      </c>
    </row>
    <row r="20" spans="1:12" ht="28.5" customHeight="1" x14ac:dyDescent="0.15">
      <c r="A20" s="53"/>
      <c r="B20" s="52"/>
      <c r="C20" s="84" t="s">
        <v>145</v>
      </c>
      <c r="D20" s="162"/>
      <c r="E20" s="404">
        <v>11</v>
      </c>
      <c r="F20" s="256">
        <v>2</v>
      </c>
      <c r="G20" s="256">
        <v>0</v>
      </c>
      <c r="H20" s="252">
        <v>2</v>
      </c>
      <c r="I20" s="256">
        <v>3</v>
      </c>
      <c r="J20" s="252">
        <v>4</v>
      </c>
      <c r="K20" s="257">
        <v>0</v>
      </c>
    </row>
    <row r="21" spans="1:12" ht="28.5" customHeight="1" x14ac:dyDescent="0.15">
      <c r="A21" s="11" t="s">
        <v>151</v>
      </c>
      <c r="B21" s="173"/>
      <c r="C21" s="84" t="s">
        <v>146</v>
      </c>
      <c r="D21" s="162"/>
      <c r="E21" s="323">
        <v>42629</v>
      </c>
      <c r="F21" s="256">
        <v>18179</v>
      </c>
      <c r="G21" s="256">
        <v>0</v>
      </c>
      <c r="H21" s="252">
        <v>3915</v>
      </c>
      <c r="I21" s="256">
        <v>10468</v>
      </c>
      <c r="J21" s="252">
        <v>10067</v>
      </c>
      <c r="K21" s="257">
        <v>0</v>
      </c>
    </row>
    <row r="22" spans="1:12" ht="28.5" customHeight="1" x14ac:dyDescent="0.15">
      <c r="A22" s="53"/>
      <c r="B22" s="52"/>
      <c r="C22" s="84" t="s">
        <v>86</v>
      </c>
      <c r="D22" s="162"/>
      <c r="E22" s="256" t="s">
        <v>112</v>
      </c>
      <c r="F22" s="256" t="s">
        <v>112</v>
      </c>
      <c r="G22" s="256">
        <v>0</v>
      </c>
      <c r="H22" s="252" t="s">
        <v>112</v>
      </c>
      <c r="I22" s="256">
        <v>482321</v>
      </c>
      <c r="J22" s="252">
        <v>322757</v>
      </c>
      <c r="K22" s="257">
        <v>0</v>
      </c>
    </row>
    <row r="23" spans="1:12" ht="28.5" customHeight="1" x14ac:dyDescent="0.15">
      <c r="A23" s="51"/>
      <c r="B23" s="52"/>
      <c r="C23" s="84" t="s">
        <v>145</v>
      </c>
      <c r="D23" s="162"/>
      <c r="E23" s="323">
        <v>89</v>
      </c>
      <c r="F23" s="256">
        <v>0</v>
      </c>
      <c r="G23" s="256">
        <v>0</v>
      </c>
      <c r="H23" s="256">
        <v>0</v>
      </c>
      <c r="I23" s="256">
        <v>27</v>
      </c>
      <c r="J23" s="252">
        <v>42</v>
      </c>
      <c r="K23" s="257">
        <v>20</v>
      </c>
    </row>
    <row r="24" spans="1:12" ht="28.5" customHeight="1" x14ac:dyDescent="0.15">
      <c r="A24" s="11" t="s">
        <v>152</v>
      </c>
      <c r="B24" s="173"/>
      <c r="C24" s="84" t="s">
        <v>146</v>
      </c>
      <c r="D24" s="162"/>
      <c r="E24" s="256">
        <v>0</v>
      </c>
      <c r="F24" s="256">
        <v>0</v>
      </c>
      <c r="G24" s="256">
        <v>0</v>
      </c>
      <c r="H24" s="256">
        <v>0</v>
      </c>
      <c r="I24" s="256">
        <v>0</v>
      </c>
      <c r="J24" s="256">
        <v>0</v>
      </c>
      <c r="K24" s="257">
        <v>0</v>
      </c>
    </row>
    <row r="25" spans="1:12" ht="28.5" customHeight="1" thickBot="1" x14ac:dyDescent="0.2">
      <c r="A25" s="54"/>
      <c r="B25" s="55"/>
      <c r="C25" s="85" t="s">
        <v>86</v>
      </c>
      <c r="D25" s="163"/>
      <c r="E25" s="479">
        <v>4546058</v>
      </c>
      <c r="F25" s="258">
        <v>0</v>
      </c>
      <c r="G25" s="258">
        <v>0</v>
      </c>
      <c r="H25" s="258">
        <v>0</v>
      </c>
      <c r="I25" s="259">
        <v>3581391</v>
      </c>
      <c r="J25" s="259">
        <v>647211</v>
      </c>
      <c r="K25" s="260">
        <v>317456</v>
      </c>
    </row>
    <row r="26" spans="1:12" ht="15" customHeight="1" x14ac:dyDescent="0.15">
      <c r="C26" s="7"/>
      <c r="D26" s="7"/>
      <c r="E26" s="7"/>
      <c r="F26" s="7"/>
      <c r="G26" s="7"/>
      <c r="K26" s="3" t="s">
        <v>523</v>
      </c>
      <c r="L26" s="7"/>
    </row>
  </sheetData>
  <sheetProtection sheet="1" selectLockedCells="1" selectUnlockedCells="1"/>
  <mergeCells count="8">
    <mergeCell ref="J3:J4"/>
    <mergeCell ref="A11:A13"/>
    <mergeCell ref="A14:A16"/>
    <mergeCell ref="A17:A19"/>
    <mergeCell ref="A3:D4"/>
    <mergeCell ref="E3:E4"/>
    <mergeCell ref="F3:F4"/>
    <mergeCell ref="H3:H4"/>
  </mergeCells>
  <phoneticPr fontId="13"/>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L26"/>
  <sheetViews>
    <sheetView view="pageBreakPreview" zoomScale="90" zoomScaleNormal="75" zoomScaleSheetLayoutView="90" workbookViewId="0">
      <pane xSplit="4" topLeftCell="E1" activePane="topRight" state="frozen"/>
      <selection activeCell="F30" sqref="F30"/>
      <selection pane="topRight" activeCell="F30" sqref="F30"/>
    </sheetView>
  </sheetViews>
  <sheetFormatPr defaultRowHeight="24.95" customHeight="1" x14ac:dyDescent="0.15"/>
  <cols>
    <col min="1" max="1" width="16" style="10" hidden="1" customWidth="1"/>
    <col min="2" max="2" width="1.42578125" style="10" hidden="1" customWidth="1"/>
    <col min="3" max="3" width="18.85546875" style="10" hidden="1" customWidth="1"/>
    <col min="4" max="4" width="1.42578125" style="10" hidden="1" customWidth="1"/>
    <col min="5" max="7" width="20.7109375" style="10" hidden="1" customWidth="1"/>
    <col min="8" max="11" width="25" style="49" customWidth="1"/>
    <col min="12" max="16384" width="9.140625" style="10"/>
  </cols>
  <sheetData>
    <row r="1" spans="1:12" ht="5.0999999999999996" customHeight="1" x14ac:dyDescent="0.15"/>
    <row r="2" spans="1:12" ht="15" customHeight="1" thickBot="1" x14ac:dyDescent="0.2">
      <c r="A2" s="50" t="s">
        <v>518</v>
      </c>
      <c r="B2" s="50"/>
      <c r="C2" s="7"/>
      <c r="D2" s="7"/>
      <c r="E2" s="7"/>
      <c r="F2" s="7"/>
      <c r="G2" s="7"/>
      <c r="K2" s="170" t="s">
        <v>142</v>
      </c>
      <c r="L2" s="7"/>
    </row>
    <row r="3" spans="1:12" ht="24" customHeight="1" thickBot="1" x14ac:dyDescent="0.2">
      <c r="A3" s="685" t="s">
        <v>127</v>
      </c>
      <c r="B3" s="685"/>
      <c r="C3" s="685"/>
      <c r="D3" s="685"/>
      <c r="E3" s="687" t="s">
        <v>18</v>
      </c>
      <c r="F3" s="687" t="s">
        <v>119</v>
      </c>
      <c r="G3" s="194" t="s">
        <v>524</v>
      </c>
      <c r="H3" s="713" t="s">
        <v>143</v>
      </c>
      <c r="I3" s="87" t="s">
        <v>519</v>
      </c>
      <c r="J3" s="827" t="s">
        <v>520</v>
      </c>
      <c r="K3" s="227" t="s">
        <v>521</v>
      </c>
      <c r="L3" s="59"/>
    </row>
    <row r="4" spans="1:12" ht="24" customHeight="1" x14ac:dyDescent="0.15">
      <c r="A4" s="685"/>
      <c r="B4" s="685"/>
      <c r="C4" s="685"/>
      <c r="D4" s="685"/>
      <c r="E4" s="687"/>
      <c r="F4" s="687"/>
      <c r="G4" s="195" t="s">
        <v>484</v>
      </c>
      <c r="H4" s="687"/>
      <c r="I4" s="172" t="s">
        <v>144</v>
      </c>
      <c r="J4" s="760"/>
      <c r="K4" s="226" t="s">
        <v>522</v>
      </c>
      <c r="L4" s="59"/>
    </row>
    <row r="5" spans="1:12" ht="28.5" customHeight="1" x14ac:dyDescent="0.15">
      <c r="A5" s="51"/>
      <c r="B5" s="52"/>
      <c r="C5" s="84" t="s">
        <v>145</v>
      </c>
      <c r="D5" s="162"/>
      <c r="E5" s="478">
        <f>SUM(F5:K5)</f>
        <v>502</v>
      </c>
      <c r="F5" s="253">
        <v>3</v>
      </c>
      <c r="G5" s="254">
        <v>58</v>
      </c>
      <c r="H5" s="254">
        <v>161</v>
      </c>
      <c r="I5" s="254">
        <v>75</v>
      </c>
      <c r="J5" s="254">
        <v>185</v>
      </c>
      <c r="K5" s="255">
        <v>20</v>
      </c>
    </row>
    <row r="6" spans="1:12" ht="28.5" customHeight="1" x14ac:dyDescent="0.15">
      <c r="A6" s="11" t="s">
        <v>135</v>
      </c>
      <c r="B6" s="171"/>
      <c r="C6" s="84" t="s">
        <v>146</v>
      </c>
      <c r="D6" s="162"/>
      <c r="E6" s="323">
        <v>89069</v>
      </c>
      <c r="F6" s="256">
        <v>18271</v>
      </c>
      <c r="G6" s="252">
        <v>10858</v>
      </c>
      <c r="H6" s="252">
        <v>19393</v>
      </c>
      <c r="I6" s="252">
        <v>14952</v>
      </c>
      <c r="J6" s="252">
        <v>25595</v>
      </c>
      <c r="K6" s="257">
        <v>0</v>
      </c>
    </row>
    <row r="7" spans="1:12" ht="28.5" customHeight="1" x14ac:dyDescent="0.15">
      <c r="A7" s="53"/>
      <c r="B7" s="52"/>
      <c r="C7" s="84" t="s">
        <v>86</v>
      </c>
      <c r="D7" s="162"/>
      <c r="E7" s="323">
        <v>10859894</v>
      </c>
      <c r="F7" s="256">
        <v>762893</v>
      </c>
      <c r="G7" s="252">
        <v>277249</v>
      </c>
      <c r="H7" s="252">
        <v>2449276</v>
      </c>
      <c r="I7" s="252">
        <v>4334148</v>
      </c>
      <c r="J7" s="252">
        <v>2718872</v>
      </c>
      <c r="K7" s="257">
        <v>31756</v>
      </c>
    </row>
    <row r="8" spans="1:12" ht="28.5" customHeight="1" x14ac:dyDescent="0.15">
      <c r="A8" s="51"/>
      <c r="B8" s="52"/>
      <c r="C8" s="84" t="s">
        <v>145</v>
      </c>
      <c r="D8" s="162"/>
      <c r="E8" s="323">
        <v>201</v>
      </c>
      <c r="F8" s="256">
        <v>0</v>
      </c>
      <c r="G8" s="252">
        <v>20</v>
      </c>
      <c r="H8" s="252">
        <v>93</v>
      </c>
      <c r="I8" s="252">
        <v>21</v>
      </c>
      <c r="J8" s="252">
        <v>67</v>
      </c>
      <c r="K8" s="257">
        <v>0</v>
      </c>
    </row>
    <row r="9" spans="1:12" ht="28.5" customHeight="1" x14ac:dyDescent="0.15">
      <c r="A9" s="11" t="s">
        <v>147</v>
      </c>
      <c r="B9" s="171"/>
      <c r="C9" s="84" t="s">
        <v>146</v>
      </c>
      <c r="D9" s="162"/>
      <c r="E9" s="323">
        <v>5320</v>
      </c>
      <c r="F9" s="256">
        <v>0</v>
      </c>
      <c r="G9" s="252">
        <v>618</v>
      </c>
      <c r="H9" s="252">
        <v>2417</v>
      </c>
      <c r="I9" s="252">
        <v>673</v>
      </c>
      <c r="J9" s="252">
        <v>1612</v>
      </c>
      <c r="K9" s="257">
        <v>0</v>
      </c>
    </row>
    <row r="10" spans="1:12" ht="28.5" customHeight="1" x14ac:dyDescent="0.15">
      <c r="A10" s="53"/>
      <c r="B10" s="52"/>
      <c r="C10" s="84" t="s">
        <v>86</v>
      </c>
      <c r="D10" s="162"/>
      <c r="E10" s="323">
        <v>1154615</v>
      </c>
      <c r="F10" s="256">
        <v>0</v>
      </c>
      <c r="G10" s="252">
        <v>18522</v>
      </c>
      <c r="H10" s="252">
        <v>401189</v>
      </c>
      <c r="I10" s="252">
        <v>29078</v>
      </c>
      <c r="J10" s="252">
        <v>705826</v>
      </c>
      <c r="K10" s="257">
        <v>0</v>
      </c>
    </row>
    <row r="11" spans="1:12" ht="28.5" customHeight="1" x14ac:dyDescent="0.15">
      <c r="A11" s="828" t="s">
        <v>148</v>
      </c>
      <c r="B11" s="171"/>
      <c r="C11" s="84" t="s">
        <v>145</v>
      </c>
      <c r="D11" s="162"/>
      <c r="E11" s="323">
        <v>100</v>
      </c>
      <c r="F11" s="256">
        <v>1</v>
      </c>
      <c r="G11" s="252">
        <v>11</v>
      </c>
      <c r="H11" s="252">
        <v>35</v>
      </c>
      <c r="I11" s="252">
        <v>12</v>
      </c>
      <c r="J11" s="252">
        <v>41</v>
      </c>
      <c r="K11" s="257">
        <v>0</v>
      </c>
    </row>
    <row r="12" spans="1:12" ht="28.5" customHeight="1" x14ac:dyDescent="0.15">
      <c r="A12" s="828"/>
      <c r="B12" s="171"/>
      <c r="C12" s="84" t="s">
        <v>146</v>
      </c>
      <c r="D12" s="162"/>
      <c r="E12" s="323">
        <v>7170</v>
      </c>
      <c r="F12" s="256">
        <v>92</v>
      </c>
      <c r="G12" s="252">
        <v>748</v>
      </c>
      <c r="H12" s="252">
        <v>2491</v>
      </c>
      <c r="I12" s="252">
        <v>930</v>
      </c>
      <c r="J12" s="252">
        <v>2909</v>
      </c>
      <c r="K12" s="257">
        <v>0</v>
      </c>
    </row>
    <row r="13" spans="1:12" ht="28.5" customHeight="1" x14ac:dyDescent="0.15">
      <c r="A13" s="828"/>
      <c r="B13" s="52"/>
      <c r="C13" s="84" t="s">
        <v>86</v>
      </c>
      <c r="D13" s="162"/>
      <c r="E13" s="323">
        <v>549797</v>
      </c>
      <c r="F13" s="256" t="s">
        <v>112</v>
      </c>
      <c r="G13" s="252" t="s">
        <v>112</v>
      </c>
      <c r="H13" s="252">
        <v>175828</v>
      </c>
      <c r="I13" s="252">
        <v>50651</v>
      </c>
      <c r="J13" s="252">
        <v>280391</v>
      </c>
      <c r="K13" s="257">
        <v>0</v>
      </c>
    </row>
    <row r="14" spans="1:12" ht="28.5" customHeight="1" x14ac:dyDescent="0.15">
      <c r="A14" s="828" t="s">
        <v>149</v>
      </c>
      <c r="B14" s="171"/>
      <c r="C14" s="84" t="s">
        <v>145</v>
      </c>
      <c r="D14" s="162"/>
      <c r="E14" s="323">
        <v>77</v>
      </c>
      <c r="F14" s="256">
        <v>0</v>
      </c>
      <c r="G14" s="252">
        <v>21</v>
      </c>
      <c r="H14" s="252">
        <v>23</v>
      </c>
      <c r="I14" s="252">
        <v>11</v>
      </c>
      <c r="J14" s="252">
        <v>22</v>
      </c>
      <c r="K14" s="257">
        <v>0</v>
      </c>
    </row>
    <row r="15" spans="1:12" ht="28.5" customHeight="1" x14ac:dyDescent="0.15">
      <c r="A15" s="828"/>
      <c r="B15" s="171"/>
      <c r="C15" s="84" t="s">
        <v>146</v>
      </c>
      <c r="D15" s="162"/>
      <c r="E15" s="323">
        <v>14719</v>
      </c>
      <c r="F15" s="256">
        <v>0</v>
      </c>
      <c r="G15" s="256">
        <v>4190</v>
      </c>
      <c r="H15" s="252">
        <v>3656</v>
      </c>
      <c r="I15" s="252">
        <v>2105</v>
      </c>
      <c r="J15" s="252">
        <v>4768</v>
      </c>
      <c r="K15" s="257">
        <v>0</v>
      </c>
    </row>
    <row r="16" spans="1:12" ht="28.5" customHeight="1" x14ac:dyDescent="0.15">
      <c r="A16" s="828"/>
      <c r="B16" s="52"/>
      <c r="C16" s="84" t="s">
        <v>86</v>
      </c>
      <c r="D16" s="162"/>
      <c r="E16" s="323">
        <v>1270534</v>
      </c>
      <c r="F16" s="256">
        <v>0</v>
      </c>
      <c r="G16" s="256">
        <v>120160</v>
      </c>
      <c r="H16" s="252" t="s">
        <v>112</v>
      </c>
      <c r="I16" s="252" t="s">
        <v>112</v>
      </c>
      <c r="J16" s="252">
        <v>450269</v>
      </c>
      <c r="K16" s="257">
        <v>0</v>
      </c>
    </row>
    <row r="17" spans="1:12" ht="28.5" customHeight="1" x14ac:dyDescent="0.15">
      <c r="A17" s="828" t="s">
        <v>150</v>
      </c>
      <c r="B17" s="171"/>
      <c r="C17" s="84" t="s">
        <v>145</v>
      </c>
      <c r="D17" s="162"/>
      <c r="E17" s="323">
        <v>24</v>
      </c>
      <c r="F17" s="256">
        <v>0</v>
      </c>
      <c r="G17" s="256">
        <v>6</v>
      </c>
      <c r="H17" s="252">
        <v>8</v>
      </c>
      <c r="I17" s="256">
        <v>1</v>
      </c>
      <c r="J17" s="252">
        <v>9</v>
      </c>
      <c r="K17" s="257">
        <v>0</v>
      </c>
    </row>
    <row r="18" spans="1:12" ht="28.5" customHeight="1" x14ac:dyDescent="0.15">
      <c r="A18" s="828"/>
      <c r="B18" s="171"/>
      <c r="C18" s="84" t="s">
        <v>146</v>
      </c>
      <c r="D18" s="162"/>
      <c r="E18" s="323">
        <v>19231</v>
      </c>
      <c r="F18" s="256">
        <v>0</v>
      </c>
      <c r="G18" s="256">
        <v>5302</v>
      </c>
      <c r="H18" s="252">
        <v>6914</v>
      </c>
      <c r="I18" s="252">
        <v>776</v>
      </c>
      <c r="J18" s="252">
        <v>6239</v>
      </c>
      <c r="K18" s="257">
        <v>0</v>
      </c>
    </row>
    <row r="19" spans="1:12" ht="28.5" customHeight="1" x14ac:dyDescent="0.15">
      <c r="A19" s="828"/>
      <c r="B19" s="52"/>
      <c r="C19" s="84" t="s">
        <v>86</v>
      </c>
      <c r="D19" s="162"/>
      <c r="E19" s="256" t="s">
        <v>112</v>
      </c>
      <c r="F19" s="256">
        <v>0</v>
      </c>
      <c r="G19" s="252" t="s">
        <v>112</v>
      </c>
      <c r="H19" s="252" t="s">
        <v>112</v>
      </c>
      <c r="I19" s="252" t="s">
        <v>112</v>
      </c>
      <c r="J19" s="252">
        <v>312418</v>
      </c>
      <c r="K19" s="257">
        <v>0</v>
      </c>
    </row>
    <row r="20" spans="1:12" ht="28.5" customHeight="1" x14ac:dyDescent="0.15">
      <c r="A20" s="53"/>
      <c r="B20" s="52"/>
      <c r="C20" s="84" t="s">
        <v>145</v>
      </c>
      <c r="D20" s="162"/>
      <c r="E20" s="404">
        <v>11</v>
      </c>
      <c r="F20" s="256">
        <v>2</v>
      </c>
      <c r="G20" s="256">
        <v>0</v>
      </c>
      <c r="H20" s="252">
        <v>2</v>
      </c>
      <c r="I20" s="256">
        <v>3</v>
      </c>
      <c r="J20" s="252">
        <v>4</v>
      </c>
      <c r="K20" s="257">
        <v>0</v>
      </c>
    </row>
    <row r="21" spans="1:12" ht="28.5" customHeight="1" x14ac:dyDescent="0.15">
      <c r="A21" s="11" t="s">
        <v>151</v>
      </c>
      <c r="B21" s="171"/>
      <c r="C21" s="84" t="s">
        <v>146</v>
      </c>
      <c r="D21" s="162"/>
      <c r="E21" s="323">
        <v>42629</v>
      </c>
      <c r="F21" s="256">
        <v>18179</v>
      </c>
      <c r="G21" s="256">
        <v>0</v>
      </c>
      <c r="H21" s="252">
        <v>3915</v>
      </c>
      <c r="I21" s="256">
        <v>10468</v>
      </c>
      <c r="J21" s="252">
        <v>10067</v>
      </c>
      <c r="K21" s="257">
        <v>0</v>
      </c>
    </row>
    <row r="22" spans="1:12" ht="28.5" customHeight="1" x14ac:dyDescent="0.15">
      <c r="A22" s="53"/>
      <c r="B22" s="52"/>
      <c r="C22" s="84" t="s">
        <v>86</v>
      </c>
      <c r="D22" s="162"/>
      <c r="E22" s="256" t="s">
        <v>112</v>
      </c>
      <c r="F22" s="256" t="s">
        <v>112</v>
      </c>
      <c r="G22" s="256">
        <v>0</v>
      </c>
      <c r="H22" s="252" t="s">
        <v>112</v>
      </c>
      <c r="I22" s="256">
        <v>482321</v>
      </c>
      <c r="J22" s="252">
        <v>322757</v>
      </c>
      <c r="K22" s="257">
        <v>0</v>
      </c>
    </row>
    <row r="23" spans="1:12" ht="28.5" customHeight="1" x14ac:dyDescent="0.15">
      <c r="A23" s="51"/>
      <c r="B23" s="52"/>
      <c r="C23" s="84" t="s">
        <v>145</v>
      </c>
      <c r="D23" s="162"/>
      <c r="E23" s="323">
        <v>89</v>
      </c>
      <c r="F23" s="256">
        <v>0</v>
      </c>
      <c r="G23" s="256">
        <v>0</v>
      </c>
      <c r="H23" s="256">
        <v>0</v>
      </c>
      <c r="I23" s="256">
        <v>27</v>
      </c>
      <c r="J23" s="252">
        <v>42</v>
      </c>
      <c r="K23" s="257">
        <v>20</v>
      </c>
    </row>
    <row r="24" spans="1:12" ht="28.5" customHeight="1" x14ac:dyDescent="0.15">
      <c r="A24" s="11" t="s">
        <v>152</v>
      </c>
      <c r="B24" s="171"/>
      <c r="C24" s="84" t="s">
        <v>146</v>
      </c>
      <c r="D24" s="162"/>
      <c r="E24" s="256">
        <v>0</v>
      </c>
      <c r="F24" s="256">
        <v>0</v>
      </c>
      <c r="G24" s="256">
        <v>0</v>
      </c>
      <c r="H24" s="256">
        <v>0</v>
      </c>
      <c r="I24" s="256">
        <v>0</v>
      </c>
      <c r="J24" s="256">
        <v>0</v>
      </c>
      <c r="K24" s="257">
        <v>0</v>
      </c>
    </row>
    <row r="25" spans="1:12" ht="28.5" customHeight="1" thickBot="1" x14ac:dyDescent="0.2">
      <c r="A25" s="54"/>
      <c r="B25" s="55"/>
      <c r="C25" s="85" t="s">
        <v>86</v>
      </c>
      <c r="D25" s="163"/>
      <c r="E25" s="479">
        <v>4546058</v>
      </c>
      <c r="F25" s="258">
        <v>0</v>
      </c>
      <c r="G25" s="258">
        <v>0</v>
      </c>
      <c r="H25" s="258">
        <v>0</v>
      </c>
      <c r="I25" s="259">
        <v>3581391</v>
      </c>
      <c r="J25" s="259">
        <v>647211</v>
      </c>
      <c r="K25" s="260">
        <v>317456</v>
      </c>
    </row>
    <row r="26" spans="1:12" ht="15" customHeight="1" x14ac:dyDescent="0.15">
      <c r="C26" s="7"/>
      <c r="D26" s="7"/>
      <c r="E26" s="7"/>
      <c r="F26" s="7"/>
      <c r="G26" s="7"/>
      <c r="K26" s="3" t="s">
        <v>523</v>
      </c>
      <c r="L26" s="7"/>
    </row>
  </sheetData>
  <sheetProtection sheet="1" selectLockedCells="1" selectUnlockedCells="1"/>
  <mergeCells count="8">
    <mergeCell ref="J3:J4"/>
    <mergeCell ref="A11:A13"/>
    <mergeCell ref="A14:A16"/>
    <mergeCell ref="A17:A19"/>
    <mergeCell ref="A3:D4"/>
    <mergeCell ref="E3:E4"/>
    <mergeCell ref="F3:F4"/>
    <mergeCell ref="H3:H4"/>
  </mergeCells>
  <phoneticPr fontId="13"/>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P46"/>
  <sheetViews>
    <sheetView view="pageBreakPreview" zoomScaleNormal="100" zoomScaleSheetLayoutView="100" workbookViewId="0">
      <selection activeCell="F30" sqref="F30"/>
    </sheetView>
  </sheetViews>
  <sheetFormatPr defaultRowHeight="17.100000000000001" customHeight="1" x14ac:dyDescent="0.15"/>
  <cols>
    <col min="1" max="1" width="13.7109375" style="63" customWidth="1"/>
    <col min="2" max="2" width="12.7109375" style="63" customWidth="1"/>
    <col min="3" max="3" width="11.42578125" style="63" customWidth="1"/>
    <col min="4" max="4" width="13" style="63" customWidth="1"/>
    <col min="5" max="6" width="15.7109375" style="63" customWidth="1"/>
    <col min="7" max="7" width="17.140625" style="63" customWidth="1"/>
    <col min="8" max="8" width="1.140625" style="63" customWidth="1"/>
    <col min="9" max="10" width="16.28515625" style="63" hidden="1" customWidth="1"/>
    <col min="11" max="13" width="16.42578125" style="63" hidden="1" customWidth="1"/>
    <col min="14" max="14" width="17.7109375" style="63" hidden="1" customWidth="1"/>
    <col min="15" max="15" width="9.140625" style="63" customWidth="1"/>
    <col min="16" max="16384" width="9.140625" style="63"/>
  </cols>
  <sheetData>
    <row r="1" spans="1:16" ht="5.0999999999999996" customHeight="1" x14ac:dyDescent="0.15">
      <c r="B1" s="62" t="s">
        <v>153</v>
      </c>
      <c r="C1" s="62"/>
      <c r="D1" s="62"/>
      <c r="E1" s="62"/>
      <c r="J1" s="62"/>
      <c r="K1" s="62"/>
      <c r="L1" s="62"/>
      <c r="M1" s="62"/>
      <c r="N1" s="62"/>
    </row>
    <row r="2" spans="1:16" ht="15" customHeight="1" x14ac:dyDescent="0.15">
      <c r="A2" s="62" t="s">
        <v>154</v>
      </c>
      <c r="B2" s="62"/>
      <c r="C2" s="62"/>
      <c r="D2" s="62"/>
      <c r="E2" s="62"/>
      <c r="I2" s="831"/>
      <c r="J2" s="831"/>
      <c r="K2" s="831"/>
      <c r="L2" s="831"/>
      <c r="M2" s="831"/>
      <c r="N2" s="831"/>
    </row>
    <row r="3" spans="1:16" ht="5.0999999999999996" customHeight="1" x14ac:dyDescent="0.15">
      <c r="A3" s="64"/>
      <c r="B3" s="62"/>
      <c r="C3" s="62"/>
      <c r="D3" s="62"/>
      <c r="E3" s="62"/>
      <c r="I3" s="62"/>
      <c r="J3" s="62"/>
      <c r="K3" s="62"/>
      <c r="L3" s="62"/>
      <c r="M3" s="62"/>
      <c r="N3" s="62"/>
    </row>
    <row r="4" spans="1:16" ht="53.25" customHeight="1" x14ac:dyDescent="0.15">
      <c r="A4" s="832" t="s">
        <v>590</v>
      </c>
      <c r="B4" s="832"/>
      <c r="C4" s="832"/>
      <c r="D4" s="832"/>
      <c r="E4" s="832"/>
      <c r="F4" s="832"/>
      <c r="G4" s="832"/>
      <c r="I4" s="832"/>
      <c r="J4" s="832"/>
      <c r="K4" s="832"/>
      <c r="L4" s="832"/>
      <c r="M4" s="832"/>
      <c r="N4" s="832"/>
    </row>
    <row r="5" spans="1:16" ht="15" customHeight="1" x14ac:dyDescent="0.15">
      <c r="A5" s="62"/>
      <c r="B5" s="62"/>
      <c r="C5" s="62"/>
      <c r="D5" s="62"/>
      <c r="E5" s="62"/>
      <c r="F5" s="62"/>
      <c r="G5" s="62"/>
      <c r="H5" s="62"/>
      <c r="I5" s="62"/>
      <c r="J5" s="62"/>
      <c r="K5" s="62"/>
      <c r="L5" s="62"/>
      <c r="M5" s="62"/>
      <c r="N5" s="62"/>
    </row>
    <row r="6" spans="1:16" ht="15" customHeight="1" thickBot="1" x14ac:dyDescent="0.2">
      <c r="A6" s="62" t="s">
        <v>594</v>
      </c>
      <c r="B6" s="62"/>
      <c r="C6" s="62"/>
      <c r="D6" s="62"/>
      <c r="E6" s="62"/>
      <c r="F6" s="62"/>
      <c r="G6" s="62"/>
      <c r="H6" s="62"/>
      <c r="I6" s="62"/>
      <c r="J6" s="62"/>
      <c r="K6" s="62"/>
      <c r="L6" s="62"/>
      <c r="M6" s="833" t="s">
        <v>155</v>
      </c>
      <c r="N6" s="833"/>
    </row>
    <row r="7" spans="1:16" ht="21.75" customHeight="1" thickBot="1" x14ac:dyDescent="0.2">
      <c r="A7" s="834" t="s">
        <v>156</v>
      </c>
      <c r="B7" s="835"/>
      <c r="C7" s="687" t="s">
        <v>157</v>
      </c>
      <c r="D7" s="687"/>
      <c r="E7" s="687" t="s">
        <v>158</v>
      </c>
      <c r="F7" s="687"/>
      <c r="G7" s="128" t="s">
        <v>159</v>
      </c>
      <c r="H7" s="131"/>
      <c r="I7" s="131" t="s">
        <v>368</v>
      </c>
      <c r="J7" s="687" t="s">
        <v>160</v>
      </c>
      <c r="K7" s="128" t="s">
        <v>161</v>
      </c>
      <c r="L7" s="131"/>
      <c r="M7" s="25"/>
      <c r="N7" s="769" t="s">
        <v>162</v>
      </c>
      <c r="O7" s="62"/>
      <c r="P7" s="62"/>
    </row>
    <row r="8" spans="1:16" ht="21.75" customHeight="1" x14ac:dyDescent="0.15">
      <c r="A8" s="836"/>
      <c r="B8" s="609"/>
      <c r="C8" s="687"/>
      <c r="D8" s="687"/>
      <c r="E8" s="129" t="s">
        <v>163</v>
      </c>
      <c r="F8" s="296" t="s">
        <v>164</v>
      </c>
      <c r="G8" s="296" t="s">
        <v>165</v>
      </c>
      <c r="H8" s="164"/>
      <c r="I8" s="352" t="s">
        <v>166</v>
      </c>
      <c r="J8" s="687"/>
      <c r="K8" s="296" t="s">
        <v>165</v>
      </c>
      <c r="L8" s="296" t="s">
        <v>167</v>
      </c>
      <c r="M8" s="296" t="s">
        <v>166</v>
      </c>
      <c r="N8" s="769"/>
      <c r="O8" s="62"/>
      <c r="P8" s="62"/>
    </row>
    <row r="9" spans="1:16" ht="17.100000000000001" customHeight="1" x14ac:dyDescent="0.15">
      <c r="A9" s="837" t="s">
        <v>168</v>
      </c>
      <c r="B9" s="837"/>
      <c r="C9" s="830">
        <f>SUM(C11:D12)</f>
        <v>1113</v>
      </c>
      <c r="D9" s="830"/>
      <c r="E9" s="480">
        <f>SUM(E11:E12)</f>
        <v>26706</v>
      </c>
      <c r="F9" s="481">
        <f>E9/C9</f>
        <v>23.994609164420485</v>
      </c>
      <c r="G9" s="829">
        <f>SUM(G11:G12)</f>
        <v>7784396</v>
      </c>
      <c r="H9" s="830"/>
      <c r="I9" s="482">
        <f>G9/E9</f>
        <v>291.48490975810677</v>
      </c>
      <c r="J9" s="480">
        <f>SUM(J11:J12)</f>
        <v>28533940</v>
      </c>
      <c r="K9" s="480">
        <f>SUM(K11:K12)</f>
        <v>49856280</v>
      </c>
      <c r="L9" s="481">
        <f>K9/C9</f>
        <v>44794.501347708894</v>
      </c>
      <c r="M9" s="481">
        <f>K9/E9</f>
        <v>1866.8568860930129</v>
      </c>
      <c r="N9" s="483">
        <f>SUM(N11:N12)</f>
        <v>18691475</v>
      </c>
      <c r="O9" s="62"/>
      <c r="P9" s="62"/>
    </row>
    <row r="10" spans="1:16" ht="12" customHeight="1" x14ac:dyDescent="0.15">
      <c r="A10" s="484"/>
      <c r="B10" s="398"/>
      <c r="C10" s="404"/>
      <c r="D10" s="86"/>
      <c r="E10" s="86"/>
      <c r="F10" s="89"/>
      <c r="G10" s="86"/>
      <c r="H10" s="57"/>
      <c r="I10" s="165"/>
      <c r="J10" s="86"/>
      <c r="K10" s="86"/>
      <c r="L10" s="165"/>
      <c r="M10" s="89"/>
      <c r="N10" s="130"/>
      <c r="O10" s="62"/>
      <c r="P10" s="62"/>
    </row>
    <row r="11" spans="1:16" ht="17.100000000000001" customHeight="1" x14ac:dyDescent="0.15">
      <c r="A11" s="838" t="s">
        <v>169</v>
      </c>
      <c r="B11" s="838"/>
      <c r="C11" s="839">
        <f>SUM(C14:D24)</f>
        <v>771</v>
      </c>
      <c r="D11" s="839"/>
      <c r="E11" s="86">
        <f>SUM(E14:E24)</f>
        <v>19131</v>
      </c>
      <c r="F11" s="89">
        <f>E11/C11</f>
        <v>24.813229571984436</v>
      </c>
      <c r="G11" s="86">
        <f>SUM(G14:G24)</f>
        <v>5442463</v>
      </c>
      <c r="H11" s="57"/>
      <c r="I11" s="165">
        <f>G11/E11</f>
        <v>284.4839788824421</v>
      </c>
      <c r="J11" s="86">
        <f>SUM(J14:J24)</f>
        <v>22295944</v>
      </c>
      <c r="K11" s="86">
        <f>SUM(K14:K24)</f>
        <v>37982149</v>
      </c>
      <c r="L11" s="89">
        <f>K11/C11</f>
        <v>49263.487678339821</v>
      </c>
      <c r="M11" s="89">
        <f>K11/E11</f>
        <v>1985.3718571951283</v>
      </c>
      <c r="N11" s="130">
        <f>SUM(N14:N24)</f>
        <v>13627232</v>
      </c>
      <c r="O11" s="62"/>
      <c r="P11" s="62"/>
    </row>
    <row r="12" spans="1:16" ht="17.100000000000001" customHeight="1" x14ac:dyDescent="0.15">
      <c r="A12" s="838" t="s">
        <v>170</v>
      </c>
      <c r="B12" s="838"/>
      <c r="C12" s="839">
        <v>342</v>
      </c>
      <c r="D12" s="839"/>
      <c r="E12" s="86">
        <v>7575</v>
      </c>
      <c r="F12" s="89">
        <f>E12/C12</f>
        <v>22.149122807017545</v>
      </c>
      <c r="G12" s="86">
        <v>2341933</v>
      </c>
      <c r="H12" s="57"/>
      <c r="I12" s="165">
        <f>G12/E12</f>
        <v>309.16607260726073</v>
      </c>
      <c r="J12" s="86">
        <v>6237996</v>
      </c>
      <c r="K12" s="86">
        <v>11874131</v>
      </c>
      <c r="L12" s="89">
        <f t="shared" ref="L12:L24" si="0">K12/C12</f>
        <v>34719.681286549705</v>
      </c>
      <c r="M12" s="89">
        <f>K12/E12</f>
        <v>1567.5420462046204</v>
      </c>
      <c r="N12" s="130">
        <v>5064243</v>
      </c>
      <c r="O12" s="62"/>
      <c r="P12" s="62"/>
    </row>
    <row r="13" spans="1:16" ht="12" customHeight="1" x14ac:dyDescent="0.15">
      <c r="A13" s="838"/>
      <c r="B13" s="838"/>
      <c r="C13" s="839"/>
      <c r="D13" s="839"/>
      <c r="E13" s="86"/>
      <c r="F13" s="89"/>
      <c r="G13" s="86"/>
      <c r="H13" s="57"/>
      <c r="I13" s="165"/>
      <c r="J13" s="86"/>
      <c r="K13" s="86"/>
      <c r="L13" s="89"/>
      <c r="M13" s="89"/>
      <c r="N13" s="130"/>
      <c r="O13" s="62"/>
      <c r="P13" s="62"/>
    </row>
    <row r="14" spans="1:16" ht="17.100000000000001" customHeight="1" x14ac:dyDescent="0.15">
      <c r="A14" s="838" t="s">
        <v>171</v>
      </c>
      <c r="B14" s="838"/>
      <c r="C14" s="839">
        <v>95</v>
      </c>
      <c r="D14" s="839"/>
      <c r="E14" s="86">
        <v>2488</v>
      </c>
      <c r="F14" s="89">
        <f t="shared" ref="F14:F24" si="1">E14/C14</f>
        <v>26.189473684210526</v>
      </c>
      <c r="G14" s="86">
        <v>595809</v>
      </c>
      <c r="H14" s="57"/>
      <c r="I14" s="165">
        <f>G14/E14</f>
        <v>239.47307073954983</v>
      </c>
      <c r="J14" s="86">
        <v>1834479</v>
      </c>
      <c r="K14" s="86">
        <v>3381960</v>
      </c>
      <c r="L14" s="89">
        <f t="shared" si="0"/>
        <v>35599.57894736842</v>
      </c>
      <c r="M14" s="89">
        <f t="shared" ref="M14:M24" si="2">K14/E14</f>
        <v>1359.3086816720256</v>
      </c>
      <c r="N14" s="130">
        <v>1386913</v>
      </c>
      <c r="O14" s="62"/>
      <c r="P14" s="62"/>
    </row>
    <row r="15" spans="1:16" ht="17.100000000000001" customHeight="1" x14ac:dyDescent="0.15">
      <c r="A15" s="838" t="s">
        <v>172</v>
      </c>
      <c r="B15" s="838"/>
      <c r="C15" s="839">
        <v>33</v>
      </c>
      <c r="D15" s="839"/>
      <c r="E15" s="86">
        <v>651</v>
      </c>
      <c r="F15" s="89">
        <f t="shared" si="1"/>
        <v>19.727272727272727</v>
      </c>
      <c r="G15" s="86">
        <v>160012</v>
      </c>
      <c r="H15" s="57"/>
      <c r="I15" s="165">
        <f>G15/E15</f>
        <v>245.79416282642089</v>
      </c>
      <c r="J15" s="86">
        <v>374807</v>
      </c>
      <c r="K15" s="86">
        <v>626861</v>
      </c>
      <c r="L15" s="89">
        <f t="shared" si="0"/>
        <v>18995.78787878788</v>
      </c>
      <c r="M15" s="89">
        <f>K15/E15</f>
        <v>962.92012288786486</v>
      </c>
      <c r="N15" s="130">
        <v>236801</v>
      </c>
      <c r="O15" s="62"/>
      <c r="P15" s="62"/>
    </row>
    <row r="16" spans="1:16" ht="17.100000000000001" customHeight="1" x14ac:dyDescent="0.15">
      <c r="A16" s="838" t="s">
        <v>173</v>
      </c>
      <c r="B16" s="838"/>
      <c r="C16" s="839">
        <v>57</v>
      </c>
      <c r="D16" s="839"/>
      <c r="E16" s="86">
        <v>830</v>
      </c>
      <c r="F16" s="89">
        <f t="shared" si="1"/>
        <v>14.56140350877193</v>
      </c>
      <c r="G16" s="368">
        <v>233776</v>
      </c>
      <c r="H16" s="57"/>
      <c r="I16" s="165">
        <f>G16/E16</f>
        <v>281.65783132530123</v>
      </c>
      <c r="J16" s="86">
        <v>434597</v>
      </c>
      <c r="K16" s="86">
        <v>1080149</v>
      </c>
      <c r="L16" s="89">
        <f t="shared" si="0"/>
        <v>18949.982456140351</v>
      </c>
      <c r="M16" s="89">
        <f t="shared" si="2"/>
        <v>1301.3843373493976</v>
      </c>
      <c r="N16" s="130">
        <v>580908</v>
      </c>
      <c r="O16" s="62"/>
      <c r="P16" s="62"/>
    </row>
    <row r="17" spans="1:16" ht="17.100000000000001" customHeight="1" x14ac:dyDescent="0.15">
      <c r="A17" s="838" t="s">
        <v>174</v>
      </c>
      <c r="B17" s="838"/>
      <c r="C17" s="839">
        <v>55</v>
      </c>
      <c r="D17" s="839"/>
      <c r="E17" s="86">
        <v>2436</v>
      </c>
      <c r="F17" s="89">
        <f>E17/C17</f>
        <v>44.290909090909089</v>
      </c>
      <c r="G17" s="368">
        <v>779221</v>
      </c>
      <c r="H17" s="57"/>
      <c r="I17" s="89">
        <f>G17/E17</f>
        <v>319.87725779967161</v>
      </c>
      <c r="J17" s="86">
        <v>4485306</v>
      </c>
      <c r="K17" s="86">
        <v>6847986</v>
      </c>
      <c r="L17" s="89">
        <f>K17/C17</f>
        <v>124508.83636363636</v>
      </c>
      <c r="M17" s="89">
        <f t="shared" si="2"/>
        <v>2811.1600985221676</v>
      </c>
      <c r="N17" s="130">
        <v>2206406</v>
      </c>
      <c r="O17" s="62"/>
      <c r="P17" s="62"/>
    </row>
    <row r="18" spans="1:16" ht="17.100000000000001" customHeight="1" x14ac:dyDescent="0.15">
      <c r="A18" s="838" t="s">
        <v>175</v>
      </c>
      <c r="B18" s="838"/>
      <c r="C18" s="839">
        <v>51</v>
      </c>
      <c r="D18" s="839"/>
      <c r="E18" s="86">
        <v>1211</v>
      </c>
      <c r="F18" s="89">
        <f t="shared" si="1"/>
        <v>23.745098039215687</v>
      </c>
      <c r="G18" s="368">
        <v>393339</v>
      </c>
      <c r="H18" s="57"/>
      <c r="I18" s="89">
        <f t="shared" ref="I18:I24" si="3">G18/E18</f>
        <v>324.80511973575557</v>
      </c>
      <c r="J18" s="86">
        <v>1742633</v>
      </c>
      <c r="K18" s="86">
        <v>4511781</v>
      </c>
      <c r="L18" s="89">
        <f t="shared" si="0"/>
        <v>88466.294117647063</v>
      </c>
      <c r="M18" s="89">
        <f t="shared" si="2"/>
        <v>3725.6655656482244</v>
      </c>
      <c r="N18" s="130">
        <v>1740709</v>
      </c>
      <c r="O18" s="62"/>
      <c r="P18" s="62"/>
    </row>
    <row r="19" spans="1:16" ht="17.100000000000001" customHeight="1" x14ac:dyDescent="0.15">
      <c r="A19" s="838" t="s">
        <v>176</v>
      </c>
      <c r="B19" s="838"/>
      <c r="C19" s="839">
        <v>112</v>
      </c>
      <c r="D19" s="839"/>
      <c r="E19" s="86">
        <v>3298</v>
      </c>
      <c r="F19" s="89">
        <f t="shared" si="1"/>
        <v>29.446428571428573</v>
      </c>
      <c r="G19" s="368">
        <v>842328</v>
      </c>
      <c r="H19" s="57"/>
      <c r="I19" s="89">
        <f t="shared" si="3"/>
        <v>255.40570042449968</v>
      </c>
      <c r="J19" s="86">
        <v>2590211</v>
      </c>
      <c r="K19" s="86">
        <v>4660070</v>
      </c>
      <c r="L19" s="89">
        <f t="shared" si="0"/>
        <v>41607.767857142855</v>
      </c>
      <c r="M19" s="89">
        <f t="shared" si="2"/>
        <v>1412.9987871437236</v>
      </c>
      <c r="N19" s="130">
        <v>1913396</v>
      </c>
      <c r="O19" s="62"/>
      <c r="P19" s="62"/>
    </row>
    <row r="20" spans="1:16" ht="17.100000000000001" customHeight="1" x14ac:dyDescent="0.15">
      <c r="A20" s="838" t="s">
        <v>177</v>
      </c>
      <c r="B20" s="838"/>
      <c r="C20" s="839">
        <v>79</v>
      </c>
      <c r="D20" s="839"/>
      <c r="E20" s="86">
        <v>1509</v>
      </c>
      <c r="F20" s="89">
        <f t="shared" si="1"/>
        <v>19.101265822784811</v>
      </c>
      <c r="G20" s="368">
        <v>510055</v>
      </c>
      <c r="H20" s="57"/>
      <c r="I20" s="89">
        <f t="shared" si="3"/>
        <v>338.00861497680586</v>
      </c>
      <c r="J20" s="86">
        <v>3319758</v>
      </c>
      <c r="K20" s="86">
        <v>4428449</v>
      </c>
      <c r="L20" s="89">
        <f t="shared" si="0"/>
        <v>56056.3164556962</v>
      </c>
      <c r="M20" s="89">
        <f t="shared" si="2"/>
        <v>2934.6911862160373</v>
      </c>
      <c r="N20" s="130">
        <v>1040226</v>
      </c>
      <c r="O20" s="62"/>
      <c r="P20" s="62"/>
    </row>
    <row r="21" spans="1:16" ht="17.100000000000001" customHeight="1" x14ac:dyDescent="0.15">
      <c r="A21" s="838" t="s">
        <v>178</v>
      </c>
      <c r="B21" s="838"/>
      <c r="C21" s="839">
        <v>41</v>
      </c>
      <c r="D21" s="839"/>
      <c r="E21" s="86">
        <v>1064</v>
      </c>
      <c r="F21" s="89">
        <f t="shared" si="1"/>
        <v>25.951219512195124</v>
      </c>
      <c r="G21" s="368">
        <v>282601</v>
      </c>
      <c r="H21" s="57"/>
      <c r="I21" s="89">
        <f t="shared" si="3"/>
        <v>265.60244360902254</v>
      </c>
      <c r="J21" s="86">
        <v>1447692</v>
      </c>
      <c r="K21" s="86">
        <v>1933438</v>
      </c>
      <c r="L21" s="89">
        <f t="shared" si="0"/>
        <v>47157.024390243903</v>
      </c>
      <c r="M21" s="89">
        <f t="shared" si="2"/>
        <v>1817.140977443609</v>
      </c>
      <c r="N21" s="130">
        <v>436958</v>
      </c>
      <c r="O21" s="62"/>
      <c r="P21" s="62"/>
    </row>
    <row r="22" spans="1:16" ht="17.100000000000001" customHeight="1" x14ac:dyDescent="0.15">
      <c r="A22" s="838" t="s">
        <v>179</v>
      </c>
      <c r="B22" s="838"/>
      <c r="C22" s="839">
        <v>144</v>
      </c>
      <c r="D22" s="839"/>
      <c r="E22" s="86">
        <v>3642</v>
      </c>
      <c r="F22" s="89">
        <f t="shared" si="1"/>
        <v>25.291666666666668</v>
      </c>
      <c r="G22" s="368">
        <v>1039330</v>
      </c>
      <c r="H22" s="57"/>
      <c r="I22" s="89">
        <f t="shared" si="3"/>
        <v>285.37342119714441</v>
      </c>
      <c r="J22" s="86">
        <v>3639912</v>
      </c>
      <c r="K22" s="86">
        <v>6151273</v>
      </c>
      <c r="L22" s="89">
        <f t="shared" si="0"/>
        <v>42717.173611111109</v>
      </c>
      <c r="M22" s="89">
        <f t="shared" si="2"/>
        <v>1688.9821526633718</v>
      </c>
      <c r="N22" s="130">
        <v>2358923</v>
      </c>
      <c r="O22" s="62"/>
      <c r="P22" s="62"/>
    </row>
    <row r="23" spans="1:16" ht="17.100000000000001" customHeight="1" x14ac:dyDescent="0.15">
      <c r="A23" s="838" t="s">
        <v>180</v>
      </c>
      <c r="B23" s="838"/>
      <c r="C23" s="839">
        <v>56</v>
      </c>
      <c r="D23" s="839"/>
      <c r="E23" s="86">
        <v>876</v>
      </c>
      <c r="F23" s="89">
        <f t="shared" si="1"/>
        <v>15.642857142857142</v>
      </c>
      <c r="G23" s="368">
        <v>280035</v>
      </c>
      <c r="H23" s="57"/>
      <c r="I23" s="89">
        <f t="shared" si="3"/>
        <v>319.67465753424659</v>
      </c>
      <c r="J23" s="86">
        <v>763818</v>
      </c>
      <c r="K23" s="86">
        <v>1746190</v>
      </c>
      <c r="L23" s="89">
        <f t="shared" si="0"/>
        <v>31181.964285714286</v>
      </c>
      <c r="M23" s="89">
        <f t="shared" si="2"/>
        <v>1993.3675799086759</v>
      </c>
      <c r="N23" s="130">
        <v>848531</v>
      </c>
      <c r="O23" s="62"/>
      <c r="P23" s="62"/>
    </row>
    <row r="24" spans="1:16" ht="17.100000000000001" customHeight="1" thickBot="1" x14ac:dyDescent="0.2">
      <c r="A24" s="840" t="s">
        <v>181</v>
      </c>
      <c r="B24" s="840"/>
      <c r="C24" s="841">
        <v>48</v>
      </c>
      <c r="D24" s="841"/>
      <c r="E24" s="353">
        <v>1126</v>
      </c>
      <c r="F24" s="344">
        <f t="shared" si="1"/>
        <v>23.458333333333332</v>
      </c>
      <c r="G24" s="354">
        <v>325957</v>
      </c>
      <c r="H24" s="166"/>
      <c r="I24" s="344">
        <f t="shared" si="3"/>
        <v>289.48223801065717</v>
      </c>
      <c r="J24" s="353">
        <v>1662731</v>
      </c>
      <c r="K24" s="353">
        <v>2613992</v>
      </c>
      <c r="L24" s="344">
        <f t="shared" si="0"/>
        <v>54458.166666666664</v>
      </c>
      <c r="M24" s="344">
        <f t="shared" si="2"/>
        <v>2321.4849023090587</v>
      </c>
      <c r="N24" s="355">
        <v>877461</v>
      </c>
      <c r="O24" s="62"/>
      <c r="P24" s="62"/>
    </row>
    <row r="25" spans="1:16" ht="15" customHeight="1" x14ac:dyDescent="0.15">
      <c r="A25" s="62" t="s">
        <v>293</v>
      </c>
      <c r="B25" s="62"/>
      <c r="C25" s="62"/>
      <c r="D25" s="62"/>
      <c r="E25" s="62"/>
      <c r="F25" s="62"/>
      <c r="I25" s="62"/>
      <c r="J25" s="62"/>
      <c r="L25" s="62"/>
      <c r="M25" s="131"/>
      <c r="N25" s="345" t="s">
        <v>595</v>
      </c>
    </row>
    <row r="26" spans="1:16" ht="15" customHeight="1" x14ac:dyDescent="0.15">
      <c r="A26" s="62"/>
      <c r="B26" s="62"/>
      <c r="C26" s="62"/>
      <c r="D26" s="62"/>
      <c r="E26" s="62"/>
      <c r="F26" s="62"/>
      <c r="G26" s="62"/>
      <c r="H26" s="62"/>
      <c r="I26" s="62"/>
      <c r="K26" s="62"/>
      <c r="L26" s="62"/>
      <c r="M26" s="62"/>
      <c r="N26" s="62"/>
    </row>
    <row r="27" spans="1:16" ht="15" customHeight="1" thickBot="1" x14ac:dyDescent="0.2">
      <c r="A27" s="62" t="s">
        <v>301</v>
      </c>
      <c r="B27" s="62"/>
      <c r="C27" s="62"/>
      <c r="D27" s="62"/>
      <c r="E27" s="62"/>
      <c r="F27" s="62"/>
      <c r="G27" s="62"/>
      <c r="H27" s="62"/>
      <c r="I27" s="62"/>
      <c r="K27" s="62"/>
      <c r="L27" s="62"/>
      <c r="M27" s="833" t="s">
        <v>155</v>
      </c>
      <c r="N27" s="833"/>
    </row>
    <row r="28" spans="1:16" ht="21.75" customHeight="1" thickBot="1" x14ac:dyDescent="0.2">
      <c r="A28" s="685" t="s">
        <v>182</v>
      </c>
      <c r="B28" s="687" t="s">
        <v>46</v>
      </c>
      <c r="C28" s="687" t="s">
        <v>101</v>
      </c>
      <c r="D28" s="687"/>
      <c r="E28" s="687" t="s">
        <v>183</v>
      </c>
      <c r="F28" s="687"/>
      <c r="G28" s="654" t="s">
        <v>160</v>
      </c>
      <c r="H28" s="291"/>
      <c r="I28" s="835" t="s">
        <v>184</v>
      </c>
      <c r="J28" s="687"/>
      <c r="K28" s="687"/>
      <c r="L28" s="687" t="s">
        <v>185</v>
      </c>
      <c r="M28" s="687" t="s">
        <v>186</v>
      </c>
      <c r="N28" s="769" t="s">
        <v>162</v>
      </c>
      <c r="O28" s="62"/>
    </row>
    <row r="29" spans="1:16" ht="21.75" customHeight="1" x14ac:dyDescent="0.15">
      <c r="A29" s="685"/>
      <c r="B29" s="687"/>
      <c r="C29" s="102" t="s">
        <v>21</v>
      </c>
      <c r="D29" s="373" t="s">
        <v>164</v>
      </c>
      <c r="E29" s="102" t="s">
        <v>187</v>
      </c>
      <c r="F29" s="102" t="s">
        <v>166</v>
      </c>
      <c r="G29" s="654"/>
      <c r="H29" s="292"/>
      <c r="I29" s="290" t="s">
        <v>188</v>
      </c>
      <c r="J29" s="102" t="s">
        <v>164</v>
      </c>
      <c r="K29" s="371" t="s">
        <v>166</v>
      </c>
      <c r="L29" s="687"/>
      <c r="M29" s="687"/>
      <c r="N29" s="769"/>
      <c r="O29" s="62"/>
    </row>
    <row r="30" spans="1:16" ht="16.5" customHeight="1" x14ac:dyDescent="0.15">
      <c r="A30" s="392" t="s">
        <v>600</v>
      </c>
      <c r="B30" s="132">
        <v>56</v>
      </c>
      <c r="C30" s="57">
        <v>2372</v>
      </c>
      <c r="D30" s="97">
        <v>42.4</v>
      </c>
      <c r="E30" s="57">
        <v>648398</v>
      </c>
      <c r="F30" s="57">
        <v>273</v>
      </c>
      <c r="G30" s="57">
        <v>3622850</v>
      </c>
      <c r="H30" s="57"/>
      <c r="I30" s="346">
        <v>5696045</v>
      </c>
      <c r="J30" s="57">
        <v>101715</v>
      </c>
      <c r="K30" s="57">
        <v>2401</v>
      </c>
      <c r="L30" s="347">
        <v>4405723</v>
      </c>
      <c r="M30" s="347">
        <v>1507632</v>
      </c>
      <c r="N30" s="348">
        <v>1945077</v>
      </c>
      <c r="O30" s="62"/>
    </row>
    <row r="31" spans="1:16" ht="17.100000000000001" customHeight="1" x14ac:dyDescent="0.15">
      <c r="A31" s="288" t="s">
        <v>601</v>
      </c>
      <c r="B31" s="132">
        <v>58</v>
      </c>
      <c r="C31" s="57">
        <v>2016</v>
      </c>
      <c r="D31" s="97">
        <v>34.799999999999997</v>
      </c>
      <c r="E31" s="57">
        <v>638216</v>
      </c>
      <c r="F31" s="57">
        <v>317</v>
      </c>
      <c r="G31" s="57">
        <v>3779814</v>
      </c>
      <c r="H31" s="57"/>
      <c r="I31" s="92">
        <v>5971296</v>
      </c>
      <c r="J31" s="57">
        <v>102953</v>
      </c>
      <c r="K31" s="57">
        <v>2962</v>
      </c>
      <c r="L31" s="347">
        <v>4835929</v>
      </c>
      <c r="M31" s="405">
        <v>1622908</v>
      </c>
      <c r="N31" s="348">
        <v>2044763</v>
      </c>
      <c r="P31" s="62"/>
    </row>
    <row r="32" spans="1:16" ht="17.100000000000001" customHeight="1" x14ac:dyDescent="0.15">
      <c r="A32" s="392" t="s">
        <v>599</v>
      </c>
      <c r="B32" s="132">
        <v>52</v>
      </c>
      <c r="C32" s="57">
        <v>2102</v>
      </c>
      <c r="D32" s="97">
        <v>40.4</v>
      </c>
      <c r="E32" s="57">
        <v>633187</v>
      </c>
      <c r="F32" s="92">
        <v>301</v>
      </c>
      <c r="G32" s="57">
        <v>4208005</v>
      </c>
      <c r="H32" s="57"/>
      <c r="I32" s="57">
        <v>6250840</v>
      </c>
      <c r="J32" s="57">
        <v>120208</v>
      </c>
      <c r="K32" s="57">
        <v>2974</v>
      </c>
      <c r="L32" s="405">
        <v>4381160</v>
      </c>
      <c r="M32" s="405">
        <v>1474140</v>
      </c>
      <c r="N32" s="349">
        <v>1927575</v>
      </c>
      <c r="P32" s="62"/>
    </row>
    <row r="33" spans="1:16" s="60" customFormat="1" ht="17.100000000000001" customHeight="1" x14ac:dyDescent="0.15">
      <c r="A33" s="392" t="s">
        <v>583</v>
      </c>
      <c r="B33" s="132">
        <v>56</v>
      </c>
      <c r="C33" s="57">
        <v>2214</v>
      </c>
      <c r="D33" s="97">
        <v>39.5</v>
      </c>
      <c r="E33" s="57">
        <v>665442</v>
      </c>
      <c r="F33" s="92">
        <v>301</v>
      </c>
      <c r="G33" s="57">
        <v>4289651</v>
      </c>
      <c r="H33" s="57"/>
      <c r="I33" s="57">
        <v>6423552</v>
      </c>
      <c r="J33" s="57">
        <v>114706</v>
      </c>
      <c r="K33" s="57">
        <v>2901</v>
      </c>
      <c r="L33" s="405">
        <v>4214300</v>
      </c>
      <c r="M33" s="405">
        <v>1472761</v>
      </c>
      <c r="N33" s="349">
        <v>1997853</v>
      </c>
      <c r="P33" s="61"/>
    </row>
    <row r="34" spans="1:16" s="60" customFormat="1" ht="17.100000000000001" customHeight="1" thickBot="1" x14ac:dyDescent="0.2">
      <c r="A34" s="485" t="s">
        <v>604</v>
      </c>
      <c r="B34" s="486">
        <f>C17</f>
        <v>55</v>
      </c>
      <c r="C34" s="166">
        <f>E17</f>
        <v>2436</v>
      </c>
      <c r="D34" s="487">
        <f>F17</f>
        <v>44.290909090909089</v>
      </c>
      <c r="E34" s="166">
        <f>G17</f>
        <v>779221</v>
      </c>
      <c r="F34" s="488">
        <f>I17</f>
        <v>319.87725779967161</v>
      </c>
      <c r="G34" s="166">
        <f>J17</f>
        <v>4485306</v>
      </c>
      <c r="H34" s="166"/>
      <c r="I34" s="166">
        <f>K17</f>
        <v>6847986</v>
      </c>
      <c r="J34" s="166">
        <f t="shared" ref="J34:K34" si="4">L17</f>
        <v>124508.83636363636</v>
      </c>
      <c r="K34" s="166">
        <f t="shared" si="4"/>
        <v>2811.1600985221676</v>
      </c>
      <c r="L34" s="407">
        <v>4488536</v>
      </c>
      <c r="M34" s="407">
        <v>1532223</v>
      </c>
      <c r="N34" s="489">
        <f>N17</f>
        <v>2206406</v>
      </c>
      <c r="P34" s="61"/>
    </row>
    <row r="35" spans="1:16" ht="15" customHeight="1" x14ac:dyDescent="0.15">
      <c r="A35" s="62" t="s">
        <v>367</v>
      </c>
      <c r="B35" s="62"/>
      <c r="C35" s="62"/>
      <c r="D35" s="62"/>
      <c r="E35" s="62"/>
      <c r="G35" s="62"/>
      <c r="H35" s="62"/>
      <c r="I35" s="131" t="s">
        <v>189</v>
      </c>
      <c r="J35" s="131"/>
      <c r="K35" s="131"/>
      <c r="L35" s="131"/>
      <c r="M35" s="131"/>
      <c r="N35" s="345" t="s">
        <v>597</v>
      </c>
    </row>
    <row r="36" spans="1:16" ht="15" customHeight="1" x14ac:dyDescent="0.15">
      <c r="A36" s="63" t="s">
        <v>190</v>
      </c>
      <c r="B36" s="62"/>
      <c r="C36" s="62"/>
      <c r="D36" s="62"/>
      <c r="E36" s="62"/>
      <c r="G36" s="62"/>
      <c r="H36" s="62"/>
      <c r="I36" s="62"/>
      <c r="J36" s="62"/>
      <c r="K36" s="62"/>
      <c r="L36" s="62"/>
      <c r="M36" s="62"/>
      <c r="N36" s="62"/>
    </row>
    <row r="37" spans="1:16" ht="15" customHeight="1" thickBot="1" x14ac:dyDescent="0.2">
      <c r="A37" s="62" t="s">
        <v>191</v>
      </c>
      <c r="B37" s="62"/>
      <c r="C37" s="62"/>
      <c r="D37" s="62"/>
      <c r="E37" s="62"/>
      <c r="F37" s="62" t="s">
        <v>192</v>
      </c>
      <c r="G37" s="62"/>
      <c r="H37" s="62"/>
      <c r="I37" s="62"/>
      <c r="K37" s="62"/>
      <c r="L37" s="62"/>
      <c r="M37" s="833" t="s">
        <v>193</v>
      </c>
      <c r="N37" s="833"/>
    </row>
    <row r="38" spans="1:16" ht="21.75" customHeight="1" thickBot="1" x14ac:dyDescent="0.2">
      <c r="A38" s="685" t="s">
        <v>182</v>
      </c>
      <c r="B38" s="687" t="s">
        <v>440</v>
      </c>
      <c r="C38" s="687"/>
      <c r="D38" s="687"/>
      <c r="E38" s="687"/>
      <c r="F38" s="769" t="s">
        <v>194</v>
      </c>
      <c r="G38" s="769"/>
      <c r="H38" s="769"/>
      <c r="I38" s="842"/>
      <c r="J38" s="769"/>
      <c r="K38" s="769"/>
      <c r="L38" s="769"/>
      <c r="M38" s="769"/>
      <c r="N38" s="769"/>
    </row>
    <row r="39" spans="1:16" ht="21.75" customHeight="1" x14ac:dyDescent="0.15">
      <c r="A39" s="685"/>
      <c r="B39" s="371" t="s">
        <v>46</v>
      </c>
      <c r="C39" s="373" t="s">
        <v>13</v>
      </c>
      <c r="D39" s="373" t="s">
        <v>195</v>
      </c>
      <c r="E39" s="373" t="s">
        <v>196</v>
      </c>
      <c r="F39" s="371" t="s">
        <v>46</v>
      </c>
      <c r="G39" s="371" t="s">
        <v>13</v>
      </c>
      <c r="H39" s="164"/>
      <c r="I39" s="369" t="s">
        <v>197</v>
      </c>
      <c r="J39" s="102" t="s">
        <v>198</v>
      </c>
      <c r="K39" s="373" t="s">
        <v>199</v>
      </c>
      <c r="L39" s="373" t="s">
        <v>200</v>
      </c>
      <c r="M39" s="373" t="s">
        <v>201</v>
      </c>
      <c r="N39" s="372" t="s">
        <v>202</v>
      </c>
    </row>
    <row r="40" spans="1:16" ht="16.5" customHeight="1" x14ac:dyDescent="0.15">
      <c r="A40" s="392" t="s">
        <v>600</v>
      </c>
      <c r="B40" s="405">
        <v>12</v>
      </c>
      <c r="C40" s="405">
        <v>1780</v>
      </c>
      <c r="D40" s="219">
        <v>1489280</v>
      </c>
      <c r="E40" s="405">
        <v>144860</v>
      </c>
      <c r="F40" s="405">
        <v>12</v>
      </c>
      <c r="G40" s="405">
        <v>1780</v>
      </c>
      <c r="H40" s="56"/>
      <c r="I40" s="75">
        <v>188095</v>
      </c>
      <c r="J40" s="75">
        <v>61956</v>
      </c>
      <c r="K40" s="75">
        <v>72989</v>
      </c>
      <c r="L40" s="350">
        <v>0</v>
      </c>
      <c r="M40" s="75">
        <v>1784</v>
      </c>
      <c r="N40" s="351">
        <v>0</v>
      </c>
    </row>
    <row r="41" spans="1:16" ht="17.100000000000001" customHeight="1" x14ac:dyDescent="0.15">
      <c r="A41" s="392" t="s">
        <v>598</v>
      </c>
      <c r="B41" s="103">
        <v>12</v>
      </c>
      <c r="C41" s="405">
        <v>1464</v>
      </c>
      <c r="D41" s="219">
        <v>1453649</v>
      </c>
      <c r="E41" s="405">
        <v>161748</v>
      </c>
      <c r="F41" s="405">
        <v>12</v>
      </c>
      <c r="G41" s="405">
        <v>1464</v>
      </c>
      <c r="H41" s="56"/>
      <c r="I41" s="75">
        <v>192226</v>
      </c>
      <c r="J41" s="405" t="s">
        <v>582</v>
      </c>
      <c r="K41" s="405" t="s">
        <v>582</v>
      </c>
      <c r="L41" s="405" t="s">
        <v>582</v>
      </c>
      <c r="M41" s="75">
        <v>1850</v>
      </c>
      <c r="N41" s="351">
        <v>0</v>
      </c>
    </row>
    <row r="42" spans="1:16" ht="17.100000000000001" customHeight="1" x14ac:dyDescent="0.15">
      <c r="A42" s="392" t="s">
        <v>599</v>
      </c>
      <c r="B42" s="103">
        <v>12</v>
      </c>
      <c r="C42" s="405">
        <v>1534</v>
      </c>
      <c r="D42" s="219">
        <v>1938667</v>
      </c>
      <c r="E42" s="405">
        <v>240352</v>
      </c>
      <c r="F42" s="405">
        <v>12</v>
      </c>
      <c r="G42" s="405">
        <v>1534</v>
      </c>
      <c r="H42" s="56"/>
      <c r="I42" s="75">
        <v>180352</v>
      </c>
      <c r="J42" s="405" t="s">
        <v>582</v>
      </c>
      <c r="K42" s="405" t="s">
        <v>582</v>
      </c>
      <c r="L42" s="405" t="s">
        <v>582</v>
      </c>
      <c r="M42" s="75">
        <v>1657</v>
      </c>
      <c r="N42" s="351">
        <v>0</v>
      </c>
    </row>
    <row r="43" spans="1:16" s="60" customFormat="1" ht="17.100000000000001" customHeight="1" x14ac:dyDescent="0.15">
      <c r="A43" s="392" t="s">
        <v>602</v>
      </c>
      <c r="B43" s="103">
        <v>12</v>
      </c>
      <c r="C43" s="405">
        <v>1580</v>
      </c>
      <c r="D43" s="219">
        <v>1520223</v>
      </c>
      <c r="E43" s="405">
        <v>268183</v>
      </c>
      <c r="F43" s="405">
        <v>12</v>
      </c>
      <c r="G43" s="405">
        <v>1580</v>
      </c>
      <c r="H43" s="56"/>
      <c r="I43" s="75">
        <v>197837</v>
      </c>
      <c r="J43" s="405" t="s">
        <v>582</v>
      </c>
      <c r="K43" s="405" t="s">
        <v>582</v>
      </c>
      <c r="L43" s="405" t="s">
        <v>582</v>
      </c>
      <c r="M43" s="75">
        <v>1563</v>
      </c>
      <c r="N43" s="351">
        <v>0</v>
      </c>
    </row>
    <row r="44" spans="1:16" s="60" customFormat="1" ht="17.100000000000001" customHeight="1" thickBot="1" x14ac:dyDescent="0.2">
      <c r="A44" s="392" t="s">
        <v>607</v>
      </c>
      <c r="B44" s="103">
        <v>12</v>
      </c>
      <c r="C44" s="405">
        <v>1772</v>
      </c>
      <c r="D44" s="219">
        <v>1612458</v>
      </c>
      <c r="E44" s="405">
        <v>229221</v>
      </c>
      <c r="F44" s="405">
        <v>12</v>
      </c>
      <c r="G44" s="405">
        <v>1772</v>
      </c>
      <c r="H44" s="490"/>
      <c r="I44" s="363">
        <v>194073</v>
      </c>
      <c r="J44" s="407" t="s">
        <v>584</v>
      </c>
      <c r="K44" s="407" t="s">
        <v>584</v>
      </c>
      <c r="L44" s="88" t="s">
        <v>584</v>
      </c>
      <c r="M44" s="363">
        <v>1684</v>
      </c>
      <c r="N44" s="351">
        <v>0</v>
      </c>
    </row>
    <row r="45" spans="1:16" ht="15" customHeight="1" x14ac:dyDescent="0.15">
      <c r="A45" s="843" t="s">
        <v>606</v>
      </c>
      <c r="B45" s="843"/>
      <c r="C45" s="843"/>
      <c r="D45" s="843"/>
      <c r="E45" s="843"/>
      <c r="F45" s="843"/>
      <c r="G45" s="843"/>
      <c r="H45" s="62"/>
      <c r="I45" s="62"/>
      <c r="J45" s="62"/>
      <c r="L45" s="167"/>
      <c r="M45" s="131"/>
      <c r="N45" s="345" t="s">
        <v>595</v>
      </c>
    </row>
    <row r="46" spans="1:16" ht="17.100000000000001" customHeight="1" x14ac:dyDescent="0.15">
      <c r="A46" s="63" t="s">
        <v>605</v>
      </c>
    </row>
  </sheetData>
  <sheetProtection sheet="1" selectLockedCells="1" selectUnlockedCells="1"/>
  <mergeCells count="55">
    <mergeCell ref="A38:A39"/>
    <mergeCell ref="B38:E38"/>
    <mergeCell ref="F38:N38"/>
    <mergeCell ref="A45:G45"/>
    <mergeCell ref="I28:K28"/>
    <mergeCell ref="L28:L29"/>
    <mergeCell ref="M28:M29"/>
    <mergeCell ref="N28:N29"/>
    <mergeCell ref="M37:N37"/>
    <mergeCell ref="A28:A29"/>
    <mergeCell ref="B28:B29"/>
    <mergeCell ref="C28:D28"/>
    <mergeCell ref="E28:F28"/>
    <mergeCell ref="G28:G29"/>
    <mergeCell ref="A23:B23"/>
    <mergeCell ref="C23:D23"/>
    <mergeCell ref="A24:B24"/>
    <mergeCell ref="C24:D24"/>
    <mergeCell ref="M27:N27"/>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G9:H9"/>
    <mergeCell ref="I2:N2"/>
    <mergeCell ref="A4:G4"/>
    <mergeCell ref="I4:N4"/>
    <mergeCell ref="M6:N6"/>
    <mergeCell ref="A7:B8"/>
    <mergeCell ref="C7:D8"/>
    <mergeCell ref="E7:F7"/>
    <mergeCell ref="J7:J8"/>
    <mergeCell ref="N7:N8"/>
    <mergeCell ref="A9:B9"/>
    <mergeCell ref="C9:D9"/>
  </mergeCells>
  <phoneticPr fontId="13"/>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8EF-85A3-4738-8832-E33EEA0885C3}">
  <sheetPr>
    <tabColor theme="4" tint="0.59999389629810485"/>
  </sheetPr>
  <dimension ref="A1:P46"/>
  <sheetViews>
    <sheetView view="pageBreakPreview" topLeftCell="I34" zoomScaleNormal="100" zoomScaleSheetLayoutView="100" workbookViewId="0">
      <selection activeCell="N46" sqref="N46"/>
    </sheetView>
  </sheetViews>
  <sheetFormatPr defaultRowHeight="17.100000000000001" customHeight="1" x14ac:dyDescent="0.15"/>
  <cols>
    <col min="1" max="1" width="13.7109375" style="63" hidden="1" customWidth="1"/>
    <col min="2" max="2" width="12.7109375" style="63" hidden="1" customWidth="1"/>
    <col min="3" max="3" width="11.42578125" style="63" hidden="1" customWidth="1"/>
    <col min="4" max="4" width="13" style="63" hidden="1" customWidth="1"/>
    <col min="5" max="6" width="15.7109375" style="63" hidden="1" customWidth="1"/>
    <col min="7" max="7" width="17.140625" style="63" hidden="1" customWidth="1"/>
    <col min="8" max="8" width="1.140625" style="63" hidden="1" customWidth="1"/>
    <col min="9" max="10" width="16.28515625" style="63" customWidth="1"/>
    <col min="11" max="13" width="16.42578125" style="63" customWidth="1"/>
    <col min="14" max="14" width="17.7109375" style="63" customWidth="1"/>
    <col min="15" max="15" width="9.140625" style="63" customWidth="1"/>
    <col min="16" max="16384" width="9.140625" style="63"/>
  </cols>
  <sheetData>
    <row r="1" spans="1:16" ht="5.0999999999999996" customHeight="1" x14ac:dyDescent="0.15">
      <c r="B1" s="62" t="s">
        <v>153</v>
      </c>
      <c r="C1" s="62"/>
      <c r="D1" s="62"/>
      <c r="E1" s="62"/>
      <c r="J1" s="62"/>
      <c r="K1" s="62"/>
      <c r="L1" s="62"/>
      <c r="M1" s="62"/>
      <c r="N1" s="62"/>
    </row>
    <row r="2" spans="1:16" ht="15" customHeight="1" x14ac:dyDescent="0.15">
      <c r="A2" s="62" t="s">
        <v>154</v>
      </c>
      <c r="B2" s="62"/>
      <c r="C2" s="62"/>
      <c r="D2" s="62"/>
      <c r="E2" s="62"/>
      <c r="I2" s="831"/>
      <c r="J2" s="831"/>
      <c r="K2" s="831"/>
      <c r="L2" s="831"/>
      <c r="M2" s="831"/>
      <c r="N2" s="831"/>
    </row>
    <row r="3" spans="1:16" ht="5.0999999999999996" customHeight="1" x14ac:dyDescent="0.15">
      <c r="A3" s="64"/>
      <c r="B3" s="62"/>
      <c r="C3" s="62"/>
      <c r="D3" s="62"/>
      <c r="E3" s="62"/>
      <c r="I3" s="62"/>
      <c r="J3" s="62"/>
      <c r="K3" s="62"/>
      <c r="L3" s="62"/>
      <c r="M3" s="62"/>
      <c r="N3" s="62"/>
    </row>
    <row r="4" spans="1:16" ht="53.25" customHeight="1" x14ac:dyDescent="0.15">
      <c r="A4" s="832" t="s">
        <v>590</v>
      </c>
      <c r="B4" s="832"/>
      <c r="C4" s="832"/>
      <c r="D4" s="832"/>
      <c r="E4" s="832"/>
      <c r="F4" s="832"/>
      <c r="G4" s="832"/>
      <c r="I4" s="832"/>
      <c r="J4" s="832"/>
      <c r="K4" s="832"/>
      <c r="L4" s="832"/>
      <c r="M4" s="832"/>
      <c r="N4" s="832"/>
    </row>
    <row r="5" spans="1:16" ht="15" customHeight="1" x14ac:dyDescent="0.15">
      <c r="A5" s="62"/>
      <c r="B5" s="62"/>
      <c r="C5" s="62"/>
      <c r="D5" s="62"/>
      <c r="E5" s="62"/>
      <c r="F5" s="62"/>
      <c r="G5" s="62"/>
      <c r="H5" s="62"/>
      <c r="I5" s="62"/>
      <c r="J5" s="62"/>
      <c r="K5" s="62"/>
      <c r="L5" s="62"/>
      <c r="M5" s="62"/>
      <c r="N5" s="62"/>
    </row>
    <row r="6" spans="1:16" ht="15" customHeight="1" thickBot="1" x14ac:dyDescent="0.2">
      <c r="A6" s="62" t="s">
        <v>594</v>
      </c>
      <c r="B6" s="62"/>
      <c r="C6" s="62"/>
      <c r="D6" s="62"/>
      <c r="E6" s="62"/>
      <c r="F6" s="62"/>
      <c r="G6" s="62"/>
      <c r="H6" s="62"/>
      <c r="I6" s="62"/>
      <c r="J6" s="62"/>
      <c r="K6" s="62"/>
      <c r="L6" s="62"/>
      <c r="M6" s="833" t="s">
        <v>155</v>
      </c>
      <c r="N6" s="833"/>
    </row>
    <row r="7" spans="1:16" ht="21.75" customHeight="1" thickBot="1" x14ac:dyDescent="0.2">
      <c r="A7" s="834" t="s">
        <v>156</v>
      </c>
      <c r="B7" s="835"/>
      <c r="C7" s="687" t="s">
        <v>157</v>
      </c>
      <c r="D7" s="687"/>
      <c r="E7" s="687" t="s">
        <v>158</v>
      </c>
      <c r="F7" s="687"/>
      <c r="G7" s="128" t="s">
        <v>159</v>
      </c>
      <c r="H7" s="131"/>
      <c r="I7" s="131" t="s">
        <v>368</v>
      </c>
      <c r="J7" s="687" t="s">
        <v>160</v>
      </c>
      <c r="K7" s="128" t="s">
        <v>161</v>
      </c>
      <c r="L7" s="131"/>
      <c r="M7" s="25"/>
      <c r="N7" s="769" t="s">
        <v>162</v>
      </c>
      <c r="O7" s="62"/>
      <c r="P7" s="62"/>
    </row>
    <row r="8" spans="1:16" ht="21.75" customHeight="1" x14ac:dyDescent="0.15">
      <c r="A8" s="836"/>
      <c r="B8" s="609"/>
      <c r="C8" s="687"/>
      <c r="D8" s="687"/>
      <c r="E8" s="129" t="s">
        <v>163</v>
      </c>
      <c r="F8" s="371" t="s">
        <v>164</v>
      </c>
      <c r="G8" s="371" t="s">
        <v>165</v>
      </c>
      <c r="H8" s="164"/>
      <c r="I8" s="352" t="s">
        <v>166</v>
      </c>
      <c r="J8" s="687"/>
      <c r="K8" s="371" t="s">
        <v>165</v>
      </c>
      <c r="L8" s="371" t="s">
        <v>167</v>
      </c>
      <c r="M8" s="371" t="s">
        <v>166</v>
      </c>
      <c r="N8" s="769"/>
      <c r="O8" s="62"/>
      <c r="P8" s="62"/>
    </row>
    <row r="9" spans="1:16" ht="17.100000000000001" customHeight="1" x14ac:dyDescent="0.15">
      <c r="A9" s="837" t="s">
        <v>168</v>
      </c>
      <c r="B9" s="837"/>
      <c r="C9" s="830">
        <f>SUM(C11:D12)</f>
        <v>1113</v>
      </c>
      <c r="D9" s="830"/>
      <c r="E9" s="480">
        <f>SUM(E11:E12)</f>
        <v>26706</v>
      </c>
      <c r="F9" s="481">
        <f>E9/C9</f>
        <v>23.994609164420485</v>
      </c>
      <c r="G9" s="829">
        <f>SUM(G11:G12)</f>
        <v>7784396</v>
      </c>
      <c r="H9" s="830"/>
      <c r="I9" s="482">
        <f>G9/E9</f>
        <v>291.48490975810677</v>
      </c>
      <c r="J9" s="480">
        <f>SUM(J11:J12)</f>
        <v>28533940</v>
      </c>
      <c r="K9" s="480">
        <f>SUM(K11:K12)</f>
        <v>49856280</v>
      </c>
      <c r="L9" s="481">
        <f>K9/C9</f>
        <v>44794.501347708894</v>
      </c>
      <c r="M9" s="481">
        <f>K9/E9</f>
        <v>1866.8568860930129</v>
      </c>
      <c r="N9" s="483">
        <f>SUM(N11:N12)</f>
        <v>18691475</v>
      </c>
      <c r="O9" s="62"/>
      <c r="P9" s="62"/>
    </row>
    <row r="10" spans="1:16" ht="12" customHeight="1" x14ac:dyDescent="0.15">
      <c r="A10" s="484"/>
      <c r="B10" s="398"/>
      <c r="C10" s="404"/>
      <c r="D10" s="86"/>
      <c r="E10" s="86"/>
      <c r="F10" s="89"/>
      <c r="G10" s="86"/>
      <c r="H10" s="57"/>
      <c r="I10" s="165"/>
      <c r="J10" s="86"/>
      <c r="K10" s="86"/>
      <c r="L10" s="165"/>
      <c r="M10" s="89"/>
      <c r="N10" s="130"/>
      <c r="O10" s="62"/>
      <c r="P10" s="62"/>
    </row>
    <row r="11" spans="1:16" ht="17.100000000000001" customHeight="1" x14ac:dyDescent="0.15">
      <c r="A11" s="838" t="s">
        <v>169</v>
      </c>
      <c r="B11" s="838"/>
      <c r="C11" s="839">
        <f>SUM(C14:D24)</f>
        <v>771</v>
      </c>
      <c r="D11" s="839"/>
      <c r="E11" s="86">
        <f>SUM(E14:E24)</f>
        <v>19131</v>
      </c>
      <c r="F11" s="89">
        <f>E11/C11</f>
        <v>24.813229571984436</v>
      </c>
      <c r="G11" s="86">
        <f>SUM(G14:G24)</f>
        <v>5442463</v>
      </c>
      <c r="H11" s="57"/>
      <c r="I11" s="165">
        <f>G11/E11</f>
        <v>284.4839788824421</v>
      </c>
      <c r="J11" s="86">
        <f>SUM(J14:J24)</f>
        <v>22295944</v>
      </c>
      <c r="K11" s="86">
        <f>SUM(K14:K24)</f>
        <v>37982149</v>
      </c>
      <c r="L11" s="89">
        <f>K11/C11</f>
        <v>49263.487678339821</v>
      </c>
      <c r="M11" s="89">
        <f>K11/E11</f>
        <v>1985.3718571951283</v>
      </c>
      <c r="N11" s="130">
        <f>SUM(N14:N24)</f>
        <v>13627232</v>
      </c>
      <c r="O11" s="62"/>
      <c r="P11" s="62"/>
    </row>
    <row r="12" spans="1:16" ht="17.100000000000001" customHeight="1" x14ac:dyDescent="0.15">
      <c r="A12" s="838" t="s">
        <v>170</v>
      </c>
      <c r="B12" s="838"/>
      <c r="C12" s="839">
        <v>342</v>
      </c>
      <c r="D12" s="839"/>
      <c r="E12" s="86">
        <v>7575</v>
      </c>
      <c r="F12" s="89">
        <f>E12/C12</f>
        <v>22.149122807017545</v>
      </c>
      <c r="G12" s="86">
        <v>2341933</v>
      </c>
      <c r="H12" s="57"/>
      <c r="I12" s="165">
        <f>G12/E12</f>
        <v>309.16607260726073</v>
      </c>
      <c r="J12" s="86">
        <v>6237996</v>
      </c>
      <c r="K12" s="86">
        <v>11874131</v>
      </c>
      <c r="L12" s="89">
        <f t="shared" ref="L12:L24" si="0">K12/C12</f>
        <v>34719.681286549705</v>
      </c>
      <c r="M12" s="89">
        <f>K12/E12</f>
        <v>1567.5420462046204</v>
      </c>
      <c r="N12" s="130">
        <v>5064243</v>
      </c>
      <c r="O12" s="62"/>
      <c r="P12" s="62"/>
    </row>
    <row r="13" spans="1:16" ht="12" customHeight="1" x14ac:dyDescent="0.15">
      <c r="A13" s="838"/>
      <c r="B13" s="838"/>
      <c r="C13" s="839"/>
      <c r="D13" s="839"/>
      <c r="E13" s="86"/>
      <c r="F13" s="89"/>
      <c r="G13" s="86"/>
      <c r="H13" s="57"/>
      <c r="I13" s="165"/>
      <c r="J13" s="86"/>
      <c r="K13" s="86"/>
      <c r="L13" s="89"/>
      <c r="M13" s="89"/>
      <c r="N13" s="130"/>
      <c r="O13" s="62"/>
      <c r="P13" s="62"/>
    </row>
    <row r="14" spans="1:16" ht="17.100000000000001" customHeight="1" x14ac:dyDescent="0.15">
      <c r="A14" s="838" t="s">
        <v>171</v>
      </c>
      <c r="B14" s="838"/>
      <c r="C14" s="839">
        <v>95</v>
      </c>
      <c r="D14" s="839"/>
      <c r="E14" s="86">
        <v>2488</v>
      </c>
      <c r="F14" s="89">
        <f t="shared" ref="F14:F24" si="1">E14/C14</f>
        <v>26.189473684210526</v>
      </c>
      <c r="G14" s="86">
        <v>595809</v>
      </c>
      <c r="H14" s="57"/>
      <c r="I14" s="165">
        <f>G14/E14</f>
        <v>239.47307073954983</v>
      </c>
      <c r="J14" s="86">
        <v>1834479</v>
      </c>
      <c r="K14" s="86">
        <v>3381960</v>
      </c>
      <c r="L14" s="89">
        <f t="shared" si="0"/>
        <v>35599.57894736842</v>
      </c>
      <c r="M14" s="89">
        <f t="shared" ref="M14:M24" si="2">K14/E14</f>
        <v>1359.3086816720256</v>
      </c>
      <c r="N14" s="130">
        <v>1386913</v>
      </c>
      <c r="O14" s="62"/>
      <c r="P14" s="62"/>
    </row>
    <row r="15" spans="1:16" ht="17.100000000000001" customHeight="1" x14ac:dyDescent="0.15">
      <c r="A15" s="838" t="s">
        <v>172</v>
      </c>
      <c r="B15" s="838"/>
      <c r="C15" s="839">
        <v>33</v>
      </c>
      <c r="D15" s="839"/>
      <c r="E15" s="86">
        <v>651</v>
      </c>
      <c r="F15" s="89">
        <f t="shared" si="1"/>
        <v>19.727272727272727</v>
      </c>
      <c r="G15" s="86">
        <v>160012</v>
      </c>
      <c r="H15" s="57"/>
      <c r="I15" s="165">
        <f>G15/E15</f>
        <v>245.79416282642089</v>
      </c>
      <c r="J15" s="86">
        <v>374807</v>
      </c>
      <c r="K15" s="86">
        <v>626861</v>
      </c>
      <c r="L15" s="89">
        <f t="shared" si="0"/>
        <v>18995.78787878788</v>
      </c>
      <c r="M15" s="89">
        <f>K15/E15</f>
        <v>962.92012288786486</v>
      </c>
      <c r="N15" s="130">
        <v>236801</v>
      </c>
      <c r="O15" s="62"/>
      <c r="P15" s="62"/>
    </row>
    <row r="16" spans="1:16" ht="17.100000000000001" customHeight="1" x14ac:dyDescent="0.15">
      <c r="A16" s="838" t="s">
        <v>173</v>
      </c>
      <c r="B16" s="838"/>
      <c r="C16" s="839">
        <v>57</v>
      </c>
      <c r="D16" s="839"/>
      <c r="E16" s="86">
        <v>830</v>
      </c>
      <c r="F16" s="89">
        <f t="shared" si="1"/>
        <v>14.56140350877193</v>
      </c>
      <c r="G16" s="368">
        <v>233776</v>
      </c>
      <c r="H16" s="57"/>
      <c r="I16" s="165">
        <f>G16/E16</f>
        <v>281.65783132530123</v>
      </c>
      <c r="J16" s="86">
        <v>434597</v>
      </c>
      <c r="K16" s="86">
        <v>1080149</v>
      </c>
      <c r="L16" s="89">
        <f t="shared" si="0"/>
        <v>18949.982456140351</v>
      </c>
      <c r="M16" s="89">
        <f t="shared" si="2"/>
        <v>1301.3843373493976</v>
      </c>
      <c r="N16" s="130">
        <v>580908</v>
      </c>
      <c r="O16" s="62"/>
      <c r="P16" s="62"/>
    </row>
    <row r="17" spans="1:16" ht="17.100000000000001" customHeight="1" x14ac:dyDescent="0.15">
      <c r="A17" s="838" t="s">
        <v>174</v>
      </c>
      <c r="B17" s="838"/>
      <c r="C17" s="839">
        <v>55</v>
      </c>
      <c r="D17" s="839"/>
      <c r="E17" s="86">
        <v>2436</v>
      </c>
      <c r="F17" s="89">
        <f>E17/C17</f>
        <v>44.290909090909089</v>
      </c>
      <c r="G17" s="368">
        <v>779221</v>
      </c>
      <c r="H17" s="57"/>
      <c r="I17" s="89">
        <f>G17/E17</f>
        <v>319.87725779967161</v>
      </c>
      <c r="J17" s="86">
        <v>4485306</v>
      </c>
      <c r="K17" s="86">
        <v>6847986</v>
      </c>
      <c r="L17" s="89">
        <f>K17/C17</f>
        <v>124508.83636363636</v>
      </c>
      <c r="M17" s="89">
        <f t="shared" si="2"/>
        <v>2811.1600985221676</v>
      </c>
      <c r="N17" s="130">
        <v>2206406</v>
      </c>
      <c r="O17" s="62"/>
      <c r="P17" s="62"/>
    </row>
    <row r="18" spans="1:16" ht="17.100000000000001" customHeight="1" x14ac:dyDescent="0.15">
      <c r="A18" s="838" t="s">
        <v>175</v>
      </c>
      <c r="B18" s="838"/>
      <c r="C18" s="839">
        <v>51</v>
      </c>
      <c r="D18" s="839"/>
      <c r="E18" s="86">
        <v>1211</v>
      </c>
      <c r="F18" s="89">
        <f t="shared" si="1"/>
        <v>23.745098039215687</v>
      </c>
      <c r="G18" s="368">
        <v>393339</v>
      </c>
      <c r="H18" s="57"/>
      <c r="I18" s="89">
        <f t="shared" ref="I18:I24" si="3">G18/E18</f>
        <v>324.80511973575557</v>
      </c>
      <c r="J18" s="86">
        <v>1742633</v>
      </c>
      <c r="K18" s="86">
        <v>4511781</v>
      </c>
      <c r="L18" s="89">
        <f t="shared" si="0"/>
        <v>88466.294117647063</v>
      </c>
      <c r="M18" s="89">
        <f t="shared" si="2"/>
        <v>3725.6655656482244</v>
      </c>
      <c r="N18" s="130">
        <v>1740709</v>
      </c>
      <c r="O18" s="62"/>
      <c r="P18" s="62"/>
    </row>
    <row r="19" spans="1:16" ht="17.100000000000001" customHeight="1" x14ac:dyDescent="0.15">
      <c r="A19" s="838" t="s">
        <v>176</v>
      </c>
      <c r="B19" s="838"/>
      <c r="C19" s="839">
        <v>112</v>
      </c>
      <c r="D19" s="839"/>
      <c r="E19" s="86">
        <v>3298</v>
      </c>
      <c r="F19" s="89">
        <f t="shared" si="1"/>
        <v>29.446428571428573</v>
      </c>
      <c r="G19" s="368">
        <v>842328</v>
      </c>
      <c r="H19" s="57"/>
      <c r="I19" s="89">
        <f t="shared" si="3"/>
        <v>255.40570042449968</v>
      </c>
      <c r="J19" s="86">
        <v>2590211</v>
      </c>
      <c r="K19" s="86">
        <v>4660070</v>
      </c>
      <c r="L19" s="89">
        <f t="shared" si="0"/>
        <v>41607.767857142855</v>
      </c>
      <c r="M19" s="89">
        <f t="shared" si="2"/>
        <v>1412.9987871437236</v>
      </c>
      <c r="N19" s="130">
        <v>1913396</v>
      </c>
      <c r="O19" s="62"/>
      <c r="P19" s="62"/>
    </row>
    <row r="20" spans="1:16" ht="17.100000000000001" customHeight="1" x14ac:dyDescent="0.15">
      <c r="A20" s="838" t="s">
        <v>177</v>
      </c>
      <c r="B20" s="838"/>
      <c r="C20" s="839">
        <v>79</v>
      </c>
      <c r="D20" s="839"/>
      <c r="E20" s="86">
        <v>1509</v>
      </c>
      <c r="F20" s="89">
        <f t="shared" si="1"/>
        <v>19.101265822784811</v>
      </c>
      <c r="G20" s="368">
        <v>510055</v>
      </c>
      <c r="H20" s="57"/>
      <c r="I20" s="89">
        <f t="shared" si="3"/>
        <v>338.00861497680586</v>
      </c>
      <c r="J20" s="86">
        <v>3319758</v>
      </c>
      <c r="K20" s="86">
        <v>4428449</v>
      </c>
      <c r="L20" s="89">
        <f t="shared" si="0"/>
        <v>56056.3164556962</v>
      </c>
      <c r="M20" s="89">
        <f t="shared" si="2"/>
        <v>2934.6911862160373</v>
      </c>
      <c r="N20" s="130">
        <v>1040226</v>
      </c>
      <c r="O20" s="62"/>
      <c r="P20" s="62"/>
    </row>
    <row r="21" spans="1:16" ht="17.100000000000001" customHeight="1" x14ac:dyDescent="0.15">
      <c r="A21" s="838" t="s">
        <v>178</v>
      </c>
      <c r="B21" s="838"/>
      <c r="C21" s="839">
        <v>41</v>
      </c>
      <c r="D21" s="839"/>
      <c r="E21" s="86">
        <v>1064</v>
      </c>
      <c r="F21" s="89">
        <f t="shared" si="1"/>
        <v>25.951219512195124</v>
      </c>
      <c r="G21" s="368">
        <v>282601</v>
      </c>
      <c r="H21" s="57"/>
      <c r="I21" s="89">
        <f t="shared" si="3"/>
        <v>265.60244360902254</v>
      </c>
      <c r="J21" s="86">
        <v>1447692</v>
      </c>
      <c r="K21" s="86">
        <v>1933438</v>
      </c>
      <c r="L21" s="89">
        <f t="shared" si="0"/>
        <v>47157.024390243903</v>
      </c>
      <c r="M21" s="89">
        <f t="shared" si="2"/>
        <v>1817.140977443609</v>
      </c>
      <c r="N21" s="130">
        <v>436958</v>
      </c>
      <c r="O21" s="62"/>
      <c r="P21" s="62"/>
    </row>
    <row r="22" spans="1:16" ht="17.100000000000001" customHeight="1" x14ac:dyDescent="0.15">
      <c r="A22" s="838" t="s">
        <v>179</v>
      </c>
      <c r="B22" s="838"/>
      <c r="C22" s="839">
        <v>144</v>
      </c>
      <c r="D22" s="839"/>
      <c r="E22" s="86">
        <v>3642</v>
      </c>
      <c r="F22" s="89">
        <f t="shared" si="1"/>
        <v>25.291666666666668</v>
      </c>
      <c r="G22" s="368">
        <v>1039330</v>
      </c>
      <c r="H22" s="57"/>
      <c r="I22" s="89">
        <f t="shared" si="3"/>
        <v>285.37342119714441</v>
      </c>
      <c r="J22" s="86">
        <v>3639912</v>
      </c>
      <c r="K22" s="86">
        <v>6151273</v>
      </c>
      <c r="L22" s="89">
        <f t="shared" si="0"/>
        <v>42717.173611111109</v>
      </c>
      <c r="M22" s="89">
        <f t="shared" si="2"/>
        <v>1688.9821526633718</v>
      </c>
      <c r="N22" s="130">
        <v>2358923</v>
      </c>
      <c r="O22" s="62"/>
      <c r="P22" s="62"/>
    </row>
    <row r="23" spans="1:16" ht="17.100000000000001" customHeight="1" x14ac:dyDescent="0.15">
      <c r="A23" s="838" t="s">
        <v>180</v>
      </c>
      <c r="B23" s="838"/>
      <c r="C23" s="839">
        <v>56</v>
      </c>
      <c r="D23" s="839"/>
      <c r="E23" s="86">
        <v>876</v>
      </c>
      <c r="F23" s="89">
        <f t="shared" si="1"/>
        <v>15.642857142857142</v>
      </c>
      <c r="G23" s="368">
        <v>280035</v>
      </c>
      <c r="H23" s="57"/>
      <c r="I23" s="89">
        <f t="shared" si="3"/>
        <v>319.67465753424659</v>
      </c>
      <c r="J23" s="86">
        <v>763818</v>
      </c>
      <c r="K23" s="86">
        <v>1746190</v>
      </c>
      <c r="L23" s="89">
        <f t="shared" si="0"/>
        <v>31181.964285714286</v>
      </c>
      <c r="M23" s="89">
        <f t="shared" si="2"/>
        <v>1993.3675799086759</v>
      </c>
      <c r="N23" s="130">
        <v>848531</v>
      </c>
      <c r="O23" s="62"/>
      <c r="P23" s="62"/>
    </row>
    <row r="24" spans="1:16" ht="17.100000000000001" customHeight="1" thickBot="1" x14ac:dyDescent="0.2">
      <c r="A24" s="840" t="s">
        <v>181</v>
      </c>
      <c r="B24" s="840"/>
      <c r="C24" s="841">
        <v>48</v>
      </c>
      <c r="D24" s="841"/>
      <c r="E24" s="353">
        <v>1126</v>
      </c>
      <c r="F24" s="344">
        <f t="shared" si="1"/>
        <v>23.458333333333332</v>
      </c>
      <c r="G24" s="354">
        <v>325957</v>
      </c>
      <c r="H24" s="166"/>
      <c r="I24" s="344">
        <f t="shared" si="3"/>
        <v>289.48223801065717</v>
      </c>
      <c r="J24" s="353">
        <v>1662731</v>
      </c>
      <c r="K24" s="353">
        <v>2613992</v>
      </c>
      <c r="L24" s="344">
        <f t="shared" si="0"/>
        <v>54458.166666666664</v>
      </c>
      <c r="M24" s="344">
        <f t="shared" si="2"/>
        <v>2321.4849023090587</v>
      </c>
      <c r="N24" s="355">
        <v>877461</v>
      </c>
      <c r="O24" s="62"/>
      <c r="P24" s="62"/>
    </row>
    <row r="25" spans="1:16" ht="15" customHeight="1" x14ac:dyDescent="0.15">
      <c r="A25" s="62" t="s">
        <v>293</v>
      </c>
      <c r="B25" s="62"/>
      <c r="C25" s="62"/>
      <c r="D25" s="62"/>
      <c r="E25" s="62"/>
      <c r="F25" s="62"/>
      <c r="I25" s="62"/>
      <c r="J25" s="62"/>
      <c r="L25" s="62"/>
      <c r="M25" s="131"/>
      <c r="N25" s="345" t="s">
        <v>595</v>
      </c>
    </row>
    <row r="26" spans="1:16" ht="15" customHeight="1" x14ac:dyDescent="0.15">
      <c r="A26" s="62"/>
      <c r="B26" s="62"/>
      <c r="C26" s="62"/>
      <c r="D26" s="62"/>
      <c r="E26" s="62"/>
      <c r="F26" s="62"/>
      <c r="G26" s="62"/>
      <c r="H26" s="62"/>
      <c r="I26" s="62"/>
      <c r="K26" s="62"/>
      <c r="L26" s="62"/>
      <c r="M26" s="62"/>
      <c r="N26" s="62"/>
    </row>
    <row r="27" spans="1:16" ht="15" customHeight="1" thickBot="1" x14ac:dyDescent="0.2">
      <c r="A27" s="62" t="s">
        <v>301</v>
      </c>
      <c r="B27" s="62"/>
      <c r="C27" s="62"/>
      <c r="D27" s="62"/>
      <c r="E27" s="62"/>
      <c r="F27" s="62"/>
      <c r="G27" s="62"/>
      <c r="H27" s="62"/>
      <c r="I27" s="62"/>
      <c r="K27" s="62"/>
      <c r="L27" s="62"/>
      <c r="M27" s="833" t="s">
        <v>155</v>
      </c>
      <c r="N27" s="833"/>
    </row>
    <row r="28" spans="1:16" ht="21.75" customHeight="1" thickBot="1" x14ac:dyDescent="0.2">
      <c r="A28" s="685" t="s">
        <v>182</v>
      </c>
      <c r="B28" s="687" t="s">
        <v>46</v>
      </c>
      <c r="C28" s="687" t="s">
        <v>101</v>
      </c>
      <c r="D28" s="687"/>
      <c r="E28" s="687" t="s">
        <v>183</v>
      </c>
      <c r="F28" s="687"/>
      <c r="G28" s="654" t="s">
        <v>160</v>
      </c>
      <c r="H28" s="291"/>
      <c r="I28" s="835" t="s">
        <v>184</v>
      </c>
      <c r="J28" s="687"/>
      <c r="K28" s="687"/>
      <c r="L28" s="687" t="s">
        <v>185</v>
      </c>
      <c r="M28" s="687" t="s">
        <v>186</v>
      </c>
      <c r="N28" s="769" t="s">
        <v>162</v>
      </c>
      <c r="O28" s="62"/>
    </row>
    <row r="29" spans="1:16" ht="21.75" customHeight="1" x14ac:dyDescent="0.15">
      <c r="A29" s="685"/>
      <c r="B29" s="687"/>
      <c r="C29" s="102" t="s">
        <v>21</v>
      </c>
      <c r="D29" s="373" t="s">
        <v>164</v>
      </c>
      <c r="E29" s="102" t="s">
        <v>187</v>
      </c>
      <c r="F29" s="102" t="s">
        <v>166</v>
      </c>
      <c r="G29" s="654"/>
      <c r="H29" s="292"/>
      <c r="I29" s="290" t="s">
        <v>188</v>
      </c>
      <c r="J29" s="102" t="s">
        <v>164</v>
      </c>
      <c r="K29" s="371" t="s">
        <v>166</v>
      </c>
      <c r="L29" s="687"/>
      <c r="M29" s="687"/>
      <c r="N29" s="769"/>
      <c r="O29" s="62"/>
    </row>
    <row r="30" spans="1:16" ht="16.5" customHeight="1" x14ac:dyDescent="0.15">
      <c r="A30" s="392" t="s">
        <v>600</v>
      </c>
      <c r="B30" s="132">
        <v>56</v>
      </c>
      <c r="C30" s="57">
        <v>2372</v>
      </c>
      <c r="D30" s="97">
        <v>42.4</v>
      </c>
      <c r="E30" s="57">
        <v>648398</v>
      </c>
      <c r="F30" s="57">
        <v>273</v>
      </c>
      <c r="G30" s="57">
        <v>3622850</v>
      </c>
      <c r="H30" s="57"/>
      <c r="I30" s="346">
        <v>5696045</v>
      </c>
      <c r="J30" s="57">
        <v>101715</v>
      </c>
      <c r="K30" s="57">
        <v>2401</v>
      </c>
      <c r="L30" s="347">
        <v>4405723</v>
      </c>
      <c r="M30" s="347">
        <v>1507632</v>
      </c>
      <c r="N30" s="348">
        <v>1945077</v>
      </c>
      <c r="O30" s="62"/>
    </row>
    <row r="31" spans="1:16" ht="17.100000000000001" customHeight="1" x14ac:dyDescent="0.15">
      <c r="A31" s="288" t="s">
        <v>601</v>
      </c>
      <c r="B31" s="132">
        <v>58</v>
      </c>
      <c r="C31" s="57">
        <v>2016</v>
      </c>
      <c r="D31" s="97">
        <v>34.799999999999997</v>
      </c>
      <c r="E31" s="57">
        <v>638216</v>
      </c>
      <c r="F31" s="57">
        <v>317</v>
      </c>
      <c r="G31" s="57">
        <v>3779814</v>
      </c>
      <c r="H31" s="57"/>
      <c r="I31" s="92">
        <v>5971296</v>
      </c>
      <c r="J31" s="57">
        <v>102953</v>
      </c>
      <c r="K31" s="57">
        <v>2962</v>
      </c>
      <c r="L31" s="347">
        <v>4835929</v>
      </c>
      <c r="M31" s="405">
        <v>1622908</v>
      </c>
      <c r="N31" s="348">
        <v>2044763</v>
      </c>
      <c r="P31" s="62"/>
    </row>
    <row r="32" spans="1:16" ht="17.100000000000001" customHeight="1" x14ac:dyDescent="0.15">
      <c r="A32" s="392" t="s">
        <v>599</v>
      </c>
      <c r="B32" s="132">
        <v>52</v>
      </c>
      <c r="C32" s="57">
        <v>2102</v>
      </c>
      <c r="D32" s="97">
        <v>40.4</v>
      </c>
      <c r="E32" s="57">
        <v>633187</v>
      </c>
      <c r="F32" s="92">
        <v>301</v>
      </c>
      <c r="G32" s="57">
        <v>4208005</v>
      </c>
      <c r="H32" s="57"/>
      <c r="I32" s="57">
        <v>6250840</v>
      </c>
      <c r="J32" s="57">
        <v>120208</v>
      </c>
      <c r="K32" s="57">
        <v>2974</v>
      </c>
      <c r="L32" s="405">
        <v>4381160</v>
      </c>
      <c r="M32" s="405">
        <v>1474140</v>
      </c>
      <c r="N32" s="349">
        <v>1927575</v>
      </c>
      <c r="P32" s="62"/>
    </row>
    <row r="33" spans="1:16" s="60" customFormat="1" ht="17.100000000000001" customHeight="1" x14ac:dyDescent="0.15">
      <c r="A33" s="392" t="s">
        <v>583</v>
      </c>
      <c r="B33" s="132">
        <v>56</v>
      </c>
      <c r="C33" s="57">
        <v>2214</v>
      </c>
      <c r="D33" s="97">
        <v>39.5</v>
      </c>
      <c r="E33" s="57">
        <v>665442</v>
      </c>
      <c r="F33" s="92">
        <v>301</v>
      </c>
      <c r="G33" s="57">
        <v>4289651</v>
      </c>
      <c r="H33" s="57"/>
      <c r="I33" s="57">
        <v>6423552</v>
      </c>
      <c r="J33" s="57">
        <v>114706</v>
      </c>
      <c r="K33" s="57">
        <v>2901</v>
      </c>
      <c r="L33" s="405">
        <v>4214300</v>
      </c>
      <c r="M33" s="405">
        <v>1472761</v>
      </c>
      <c r="N33" s="349">
        <v>1997853</v>
      </c>
      <c r="P33" s="61"/>
    </row>
    <row r="34" spans="1:16" s="60" customFormat="1" ht="17.100000000000001" customHeight="1" thickBot="1" x14ac:dyDescent="0.2">
      <c r="A34" s="485" t="s">
        <v>604</v>
      </c>
      <c r="B34" s="486">
        <f>C17</f>
        <v>55</v>
      </c>
      <c r="C34" s="166">
        <f>E17</f>
        <v>2436</v>
      </c>
      <c r="D34" s="487">
        <f>F17</f>
        <v>44.290909090909089</v>
      </c>
      <c r="E34" s="166">
        <f>G17</f>
        <v>779221</v>
      </c>
      <c r="F34" s="488">
        <f>I17</f>
        <v>319.87725779967161</v>
      </c>
      <c r="G34" s="166">
        <f>J17</f>
        <v>4485306</v>
      </c>
      <c r="H34" s="166"/>
      <c r="I34" s="166">
        <f>K17</f>
        <v>6847986</v>
      </c>
      <c r="J34" s="166">
        <f t="shared" ref="J34:K34" si="4">L17</f>
        <v>124508.83636363636</v>
      </c>
      <c r="K34" s="166">
        <f t="shared" si="4"/>
        <v>2811.1600985221676</v>
      </c>
      <c r="L34" s="407">
        <v>4488536</v>
      </c>
      <c r="M34" s="407">
        <v>1532223</v>
      </c>
      <c r="N34" s="489">
        <f>N17</f>
        <v>2206406</v>
      </c>
      <c r="P34" s="61"/>
    </row>
    <row r="35" spans="1:16" ht="15" customHeight="1" x14ac:dyDescent="0.15">
      <c r="A35" s="62" t="s">
        <v>367</v>
      </c>
      <c r="B35" s="62"/>
      <c r="C35" s="62"/>
      <c r="D35" s="62"/>
      <c r="E35" s="62"/>
      <c r="G35" s="62"/>
      <c r="H35" s="62"/>
      <c r="I35" s="131" t="s">
        <v>189</v>
      </c>
      <c r="J35" s="131"/>
      <c r="K35" s="131"/>
      <c r="L35" s="131"/>
      <c r="M35" s="131"/>
      <c r="N35" s="345" t="s">
        <v>597</v>
      </c>
    </row>
    <row r="36" spans="1:16" ht="15" customHeight="1" x14ac:dyDescent="0.15">
      <c r="A36" s="63" t="s">
        <v>190</v>
      </c>
      <c r="B36" s="62"/>
      <c r="C36" s="62"/>
      <c r="D36" s="62"/>
      <c r="E36" s="62"/>
      <c r="G36" s="62"/>
      <c r="H36" s="62"/>
      <c r="I36" s="62"/>
      <c r="J36" s="62"/>
      <c r="K36" s="62"/>
      <c r="L36" s="62"/>
      <c r="M36" s="62"/>
      <c r="N36" s="62"/>
    </row>
    <row r="37" spans="1:16" ht="15" customHeight="1" thickBot="1" x14ac:dyDescent="0.2">
      <c r="A37" s="62" t="s">
        <v>191</v>
      </c>
      <c r="B37" s="62"/>
      <c r="C37" s="62"/>
      <c r="D37" s="62"/>
      <c r="E37" s="62"/>
      <c r="F37" s="62" t="s">
        <v>192</v>
      </c>
      <c r="G37" s="62"/>
      <c r="H37" s="62"/>
      <c r="I37" s="62"/>
      <c r="K37" s="62"/>
      <c r="L37" s="62"/>
      <c r="M37" s="833" t="s">
        <v>193</v>
      </c>
      <c r="N37" s="833"/>
    </row>
    <row r="38" spans="1:16" ht="21.75" customHeight="1" thickBot="1" x14ac:dyDescent="0.2">
      <c r="A38" s="685" t="s">
        <v>182</v>
      </c>
      <c r="B38" s="687" t="s">
        <v>440</v>
      </c>
      <c r="C38" s="687"/>
      <c r="D38" s="687"/>
      <c r="E38" s="687"/>
      <c r="F38" s="769" t="s">
        <v>194</v>
      </c>
      <c r="G38" s="769"/>
      <c r="H38" s="769"/>
      <c r="I38" s="842"/>
      <c r="J38" s="769"/>
      <c r="K38" s="769"/>
      <c r="L38" s="769"/>
      <c r="M38" s="769"/>
      <c r="N38" s="769"/>
    </row>
    <row r="39" spans="1:16" ht="21.75" customHeight="1" x14ac:dyDescent="0.15">
      <c r="A39" s="685"/>
      <c r="B39" s="371" t="s">
        <v>46</v>
      </c>
      <c r="C39" s="373" t="s">
        <v>13</v>
      </c>
      <c r="D39" s="373" t="s">
        <v>195</v>
      </c>
      <c r="E39" s="373" t="s">
        <v>196</v>
      </c>
      <c r="F39" s="371" t="s">
        <v>46</v>
      </c>
      <c r="G39" s="371" t="s">
        <v>13</v>
      </c>
      <c r="H39" s="164"/>
      <c r="I39" s="369" t="s">
        <v>197</v>
      </c>
      <c r="J39" s="102" t="s">
        <v>198</v>
      </c>
      <c r="K39" s="373" t="s">
        <v>199</v>
      </c>
      <c r="L39" s="373" t="s">
        <v>200</v>
      </c>
      <c r="M39" s="373" t="s">
        <v>201</v>
      </c>
      <c r="N39" s="372" t="s">
        <v>202</v>
      </c>
    </row>
    <row r="40" spans="1:16" ht="16.5" customHeight="1" x14ac:dyDescent="0.15">
      <c r="A40" s="392" t="s">
        <v>600</v>
      </c>
      <c r="B40" s="405">
        <v>12</v>
      </c>
      <c r="C40" s="405">
        <v>1780</v>
      </c>
      <c r="D40" s="219">
        <v>1489280</v>
      </c>
      <c r="E40" s="405">
        <v>144860</v>
      </c>
      <c r="F40" s="405">
        <v>12</v>
      </c>
      <c r="G40" s="405">
        <v>1780</v>
      </c>
      <c r="H40" s="56"/>
      <c r="I40" s="75">
        <v>188095</v>
      </c>
      <c r="J40" s="75">
        <v>61956</v>
      </c>
      <c r="K40" s="75">
        <v>72989</v>
      </c>
      <c r="L40" s="350">
        <v>0</v>
      </c>
      <c r="M40" s="75">
        <v>1784</v>
      </c>
      <c r="N40" s="351">
        <v>0</v>
      </c>
    </row>
    <row r="41" spans="1:16" ht="17.100000000000001" customHeight="1" x14ac:dyDescent="0.15">
      <c r="A41" s="392" t="s">
        <v>598</v>
      </c>
      <c r="B41" s="103">
        <v>12</v>
      </c>
      <c r="C41" s="405">
        <v>1464</v>
      </c>
      <c r="D41" s="219">
        <v>1453649</v>
      </c>
      <c r="E41" s="405">
        <v>161748</v>
      </c>
      <c r="F41" s="405">
        <v>12</v>
      </c>
      <c r="G41" s="405">
        <v>1464</v>
      </c>
      <c r="H41" s="56"/>
      <c r="I41" s="75">
        <v>192226</v>
      </c>
      <c r="J41" s="405" t="s">
        <v>582</v>
      </c>
      <c r="K41" s="405" t="s">
        <v>582</v>
      </c>
      <c r="L41" s="405" t="s">
        <v>582</v>
      </c>
      <c r="M41" s="75">
        <v>1850</v>
      </c>
      <c r="N41" s="351">
        <v>0</v>
      </c>
    </row>
    <row r="42" spans="1:16" ht="17.100000000000001" customHeight="1" x14ac:dyDescent="0.15">
      <c r="A42" s="392" t="s">
        <v>599</v>
      </c>
      <c r="B42" s="103">
        <v>12</v>
      </c>
      <c r="C42" s="405">
        <v>1534</v>
      </c>
      <c r="D42" s="219">
        <v>1938667</v>
      </c>
      <c r="E42" s="405">
        <v>240352</v>
      </c>
      <c r="F42" s="405">
        <v>12</v>
      </c>
      <c r="G42" s="405">
        <v>1534</v>
      </c>
      <c r="H42" s="56"/>
      <c r="I42" s="75">
        <v>180352</v>
      </c>
      <c r="J42" s="405" t="s">
        <v>582</v>
      </c>
      <c r="K42" s="405" t="s">
        <v>582</v>
      </c>
      <c r="L42" s="405" t="s">
        <v>582</v>
      </c>
      <c r="M42" s="75">
        <v>1657</v>
      </c>
      <c r="N42" s="351">
        <v>0</v>
      </c>
    </row>
    <row r="43" spans="1:16" s="60" customFormat="1" ht="17.100000000000001" customHeight="1" x14ac:dyDescent="0.15">
      <c r="A43" s="392" t="s">
        <v>602</v>
      </c>
      <c r="B43" s="103">
        <v>12</v>
      </c>
      <c r="C43" s="405">
        <v>1580</v>
      </c>
      <c r="D43" s="219">
        <v>1520223</v>
      </c>
      <c r="E43" s="405">
        <v>268183</v>
      </c>
      <c r="F43" s="405">
        <v>12</v>
      </c>
      <c r="G43" s="405">
        <v>1580</v>
      </c>
      <c r="H43" s="56"/>
      <c r="I43" s="75">
        <v>197837</v>
      </c>
      <c r="J43" s="405" t="s">
        <v>582</v>
      </c>
      <c r="K43" s="405" t="s">
        <v>582</v>
      </c>
      <c r="L43" s="405" t="s">
        <v>582</v>
      </c>
      <c r="M43" s="75">
        <v>1563</v>
      </c>
      <c r="N43" s="351">
        <v>0</v>
      </c>
    </row>
    <row r="44" spans="1:16" s="60" customFormat="1" ht="17.100000000000001" customHeight="1" thickBot="1" x14ac:dyDescent="0.2">
      <c r="A44" s="392" t="s">
        <v>607</v>
      </c>
      <c r="B44" s="103">
        <v>12</v>
      </c>
      <c r="C44" s="405">
        <v>1772</v>
      </c>
      <c r="D44" s="219">
        <v>1612458</v>
      </c>
      <c r="E44" s="405">
        <v>229221</v>
      </c>
      <c r="F44" s="405">
        <v>12</v>
      </c>
      <c r="G44" s="405">
        <v>1772</v>
      </c>
      <c r="H44" s="490"/>
      <c r="I44" s="363">
        <v>194073</v>
      </c>
      <c r="J44" s="407" t="s">
        <v>503</v>
      </c>
      <c r="K44" s="407" t="s">
        <v>503</v>
      </c>
      <c r="L44" s="88" t="s">
        <v>503</v>
      </c>
      <c r="M44" s="363">
        <v>1684</v>
      </c>
      <c r="N44" s="351">
        <v>0</v>
      </c>
    </row>
    <row r="45" spans="1:16" ht="15" customHeight="1" x14ac:dyDescent="0.15">
      <c r="A45" s="843" t="s">
        <v>606</v>
      </c>
      <c r="B45" s="843"/>
      <c r="C45" s="843"/>
      <c r="D45" s="843"/>
      <c r="E45" s="843"/>
      <c r="F45" s="843"/>
      <c r="G45" s="843"/>
      <c r="H45" s="62"/>
      <c r="I45" s="62"/>
      <c r="J45" s="62"/>
      <c r="L45" s="167"/>
      <c r="M45" s="131"/>
      <c r="N45" s="345" t="s">
        <v>597</v>
      </c>
    </row>
    <row r="46" spans="1:16" ht="17.100000000000001" customHeight="1" x14ac:dyDescent="0.15">
      <c r="A46" s="63" t="s">
        <v>605</v>
      </c>
    </row>
  </sheetData>
  <sheetProtection sheet="1" selectLockedCells="1" selectUnlockedCells="1"/>
  <mergeCells count="55">
    <mergeCell ref="M37:N37"/>
    <mergeCell ref="A38:A39"/>
    <mergeCell ref="B38:E38"/>
    <mergeCell ref="F38:N38"/>
    <mergeCell ref="A45:G45"/>
    <mergeCell ref="M27:N27"/>
    <mergeCell ref="A28:A29"/>
    <mergeCell ref="B28:B29"/>
    <mergeCell ref="C28:D28"/>
    <mergeCell ref="E28:F28"/>
    <mergeCell ref="G28:G29"/>
    <mergeCell ref="I28:K28"/>
    <mergeCell ref="L28:L29"/>
    <mergeCell ref="M28:M29"/>
    <mergeCell ref="N28:N29"/>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12:B12"/>
    <mergeCell ref="C12:D12"/>
    <mergeCell ref="I2:N2"/>
    <mergeCell ref="A4:G4"/>
    <mergeCell ref="I4:N4"/>
    <mergeCell ref="M6:N6"/>
    <mergeCell ref="A7:B8"/>
    <mergeCell ref="C7:D8"/>
    <mergeCell ref="E7:F7"/>
    <mergeCell ref="J7:J8"/>
    <mergeCell ref="N7:N8"/>
    <mergeCell ref="A9:B9"/>
    <mergeCell ref="C9:D9"/>
    <mergeCell ref="G9:H9"/>
    <mergeCell ref="A11:B11"/>
    <mergeCell ref="C11:D11"/>
  </mergeCells>
  <phoneticPr fontId="13"/>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V54"/>
  <sheetViews>
    <sheetView view="pageBreakPreview" zoomScaleNormal="100" zoomScaleSheetLayoutView="100" workbookViewId="0">
      <selection activeCell="F30" sqref="F30"/>
    </sheetView>
  </sheetViews>
  <sheetFormatPr defaultRowHeight="14.45" customHeight="1" x14ac:dyDescent="0.15"/>
  <cols>
    <col min="1" max="1" width="0.85546875" style="10" customWidth="1"/>
    <col min="2" max="2" width="10.28515625" style="10" customWidth="1"/>
    <col min="3" max="3" width="12.28515625" style="10" customWidth="1"/>
    <col min="4" max="4" width="9.42578125" style="10" customWidth="1"/>
    <col min="5" max="5" width="9.5703125" style="10" customWidth="1"/>
    <col min="6" max="6" width="10.42578125" style="10" customWidth="1"/>
    <col min="7" max="7" width="13" style="10" bestFit="1" customWidth="1"/>
    <col min="8" max="8" width="12.85546875" style="10" customWidth="1"/>
    <col min="9" max="9" width="11.140625" style="10" customWidth="1"/>
    <col min="10" max="10" width="12" style="10" customWidth="1"/>
    <col min="11" max="12" width="11.140625" style="10" hidden="1" customWidth="1"/>
    <col min="13" max="13" width="11.28515625" style="10" hidden="1" customWidth="1"/>
    <col min="14" max="14" width="13.28515625" style="10" hidden="1" customWidth="1"/>
    <col min="15" max="15" width="12.42578125" style="10" hidden="1" customWidth="1"/>
    <col min="16" max="16" width="10" style="10" hidden="1" customWidth="1"/>
    <col min="17" max="17" width="2.42578125" style="10" hidden="1" customWidth="1"/>
    <col min="18" max="18" width="12.28515625" style="10" hidden="1" customWidth="1"/>
    <col min="19" max="19" width="4.7109375" style="10" customWidth="1"/>
    <col min="20" max="20" width="7.42578125" style="10" customWidth="1"/>
    <col min="21" max="22" width="10.7109375" style="10" customWidth="1"/>
    <col min="23" max="16384" width="9.140625" style="10"/>
  </cols>
  <sheetData>
    <row r="1" spans="1:21" ht="5.0999999999999996" customHeight="1" x14ac:dyDescent="0.15"/>
    <row r="2" spans="1:21" ht="15" customHeight="1" thickBot="1" x14ac:dyDescent="0.2">
      <c r="A2" s="62" t="s">
        <v>203</v>
      </c>
      <c r="B2" s="63"/>
      <c r="C2" s="63"/>
      <c r="D2" s="62"/>
      <c r="E2" s="62"/>
      <c r="F2" s="62"/>
      <c r="G2" s="62"/>
      <c r="H2" s="62"/>
      <c r="I2" s="62"/>
      <c r="J2" s="62"/>
      <c r="K2" s="62"/>
      <c r="L2" s="62"/>
      <c r="M2" s="62"/>
      <c r="N2" s="62"/>
      <c r="O2" s="62"/>
      <c r="P2" s="62"/>
      <c r="Q2" s="62"/>
      <c r="R2" s="65" t="s">
        <v>155</v>
      </c>
      <c r="S2" s="62"/>
      <c r="T2" s="62"/>
      <c r="U2" s="63"/>
    </row>
    <row r="3" spans="1:21" ht="15" customHeight="1" x14ac:dyDescent="0.15">
      <c r="A3" s="66"/>
      <c r="B3" s="849" t="s">
        <v>502</v>
      </c>
      <c r="C3" s="849"/>
      <c r="D3" s="849"/>
      <c r="E3" s="814" t="s">
        <v>204</v>
      </c>
      <c r="F3" s="848"/>
      <c r="G3" s="835"/>
      <c r="H3" s="654" t="s">
        <v>205</v>
      </c>
      <c r="I3" s="655"/>
      <c r="J3" s="656"/>
      <c r="K3" s="655" t="s">
        <v>183</v>
      </c>
      <c r="L3" s="655"/>
      <c r="M3" s="656"/>
      <c r="N3" s="769" t="s">
        <v>206</v>
      </c>
      <c r="O3" s="769"/>
      <c r="P3" s="769"/>
      <c r="Q3" s="769"/>
      <c r="R3" s="858"/>
      <c r="S3" s="859"/>
      <c r="T3" s="859"/>
      <c r="U3" s="859"/>
    </row>
    <row r="4" spans="1:21" ht="15" customHeight="1" x14ac:dyDescent="0.15">
      <c r="A4" s="53"/>
      <c r="B4" s="850"/>
      <c r="C4" s="850"/>
      <c r="D4" s="850"/>
      <c r="E4" s="369" t="s">
        <v>608</v>
      </c>
      <c r="F4" s="102" t="s">
        <v>586</v>
      </c>
      <c r="G4" s="102" t="s">
        <v>607</v>
      </c>
      <c r="H4" s="102" t="s">
        <v>608</v>
      </c>
      <c r="I4" s="102" t="s">
        <v>586</v>
      </c>
      <c r="J4" s="102" t="s">
        <v>607</v>
      </c>
      <c r="K4" s="102" t="s">
        <v>585</v>
      </c>
      <c r="L4" s="102" t="s">
        <v>587</v>
      </c>
      <c r="M4" s="102" t="s">
        <v>604</v>
      </c>
      <c r="N4" s="373" t="s">
        <v>585</v>
      </c>
      <c r="O4" s="102" t="s">
        <v>587</v>
      </c>
      <c r="P4" s="683" t="s">
        <v>609</v>
      </c>
      <c r="Q4" s="860"/>
      <c r="R4" s="859"/>
      <c r="S4" s="859"/>
      <c r="T4" s="409"/>
      <c r="U4" s="111"/>
    </row>
    <row r="5" spans="1:21" ht="18" customHeight="1" x14ac:dyDescent="0.15">
      <c r="A5" s="851" t="s">
        <v>48</v>
      </c>
      <c r="B5" s="852"/>
      <c r="C5" s="852"/>
      <c r="D5" s="853"/>
      <c r="E5" s="67">
        <f>SUM(E6:E29)</f>
        <v>52</v>
      </c>
      <c r="F5" s="67">
        <f>SUM(F6:F29)</f>
        <v>56</v>
      </c>
      <c r="G5" s="67">
        <f>SUM(G6:G29)</f>
        <v>55</v>
      </c>
      <c r="H5" s="294">
        <f t="shared" ref="H5:I5" si="0">SUM(H6:H29)</f>
        <v>2102</v>
      </c>
      <c r="I5" s="67">
        <f t="shared" si="0"/>
        <v>2214</v>
      </c>
      <c r="J5" s="67">
        <f t="shared" ref="J5" si="1">SUM(J6:J29)</f>
        <v>2436</v>
      </c>
      <c r="K5" s="18">
        <v>633187</v>
      </c>
      <c r="L5" s="18">
        <v>665442</v>
      </c>
      <c r="M5" s="18">
        <v>779221</v>
      </c>
      <c r="N5" s="293">
        <v>6250840</v>
      </c>
      <c r="O5" s="293">
        <v>6423552</v>
      </c>
      <c r="P5" s="861">
        <v>6847986</v>
      </c>
      <c r="Q5" s="862">
        <v>6847986</v>
      </c>
      <c r="R5" s="92"/>
      <c r="S5" s="92"/>
      <c r="T5" s="492"/>
      <c r="U5" s="492"/>
    </row>
    <row r="6" spans="1:21" ht="14.1" customHeight="1" x14ac:dyDescent="0.15">
      <c r="A6" s="844" t="s">
        <v>207</v>
      </c>
      <c r="B6" s="845"/>
      <c r="C6" s="845"/>
      <c r="D6" s="846"/>
      <c r="E6" s="67">
        <v>20</v>
      </c>
      <c r="F6" s="67">
        <v>20</v>
      </c>
      <c r="G6" s="67">
        <v>19</v>
      </c>
      <c r="H6" s="67">
        <v>1162</v>
      </c>
      <c r="I6" s="67">
        <v>1163</v>
      </c>
      <c r="J6" s="67">
        <v>1416</v>
      </c>
      <c r="K6" s="20">
        <v>292042</v>
      </c>
      <c r="L6" s="20">
        <v>294693</v>
      </c>
      <c r="M6" s="20">
        <v>402406</v>
      </c>
      <c r="N6" s="219">
        <v>3537868</v>
      </c>
      <c r="O6" s="219">
        <v>3326538</v>
      </c>
      <c r="P6" s="788">
        <v>3677220</v>
      </c>
      <c r="Q6" s="793">
        <v>3677220</v>
      </c>
      <c r="R6" s="20"/>
      <c r="S6" s="20"/>
      <c r="T6" s="219"/>
      <c r="U6" s="219"/>
    </row>
    <row r="7" spans="1:21" ht="14.1" customHeight="1" x14ac:dyDescent="0.15">
      <c r="A7" s="844" t="s">
        <v>208</v>
      </c>
      <c r="B7" s="845"/>
      <c r="C7" s="845"/>
      <c r="D7" s="846"/>
      <c r="E7" s="67">
        <v>4</v>
      </c>
      <c r="F7" s="67">
        <v>5</v>
      </c>
      <c r="G7" s="67">
        <v>5</v>
      </c>
      <c r="H7" s="67">
        <v>333</v>
      </c>
      <c r="I7" s="67">
        <v>357</v>
      </c>
      <c r="J7" s="67">
        <v>366</v>
      </c>
      <c r="K7" s="20">
        <v>145589</v>
      </c>
      <c r="L7" s="20">
        <v>145717</v>
      </c>
      <c r="M7" s="20">
        <v>148655</v>
      </c>
      <c r="N7" s="219">
        <v>1759378</v>
      </c>
      <c r="O7" s="219">
        <v>1790259</v>
      </c>
      <c r="P7" s="788">
        <v>1877907</v>
      </c>
      <c r="Q7" s="793">
        <v>1877907</v>
      </c>
      <c r="R7" s="75"/>
      <c r="S7" s="75"/>
      <c r="T7" s="219"/>
      <c r="U7" s="219"/>
    </row>
    <row r="8" spans="1:21" ht="14.1" customHeight="1" x14ac:dyDescent="0.15">
      <c r="A8" s="844" t="s">
        <v>294</v>
      </c>
      <c r="B8" s="845"/>
      <c r="C8" s="845"/>
      <c r="D8" s="846"/>
      <c r="E8" s="67">
        <v>2</v>
      </c>
      <c r="F8" s="67">
        <v>2</v>
      </c>
      <c r="G8" s="67">
        <v>2</v>
      </c>
      <c r="H8" s="67">
        <v>19</v>
      </c>
      <c r="I8" s="67">
        <v>18</v>
      </c>
      <c r="J8" s="67">
        <v>18</v>
      </c>
      <c r="K8" s="219" t="s">
        <v>112</v>
      </c>
      <c r="L8" s="219" t="s">
        <v>112</v>
      </c>
      <c r="M8" s="219" t="s">
        <v>637</v>
      </c>
      <c r="N8" s="219" t="s">
        <v>592</v>
      </c>
      <c r="O8" s="219" t="s">
        <v>592</v>
      </c>
      <c r="P8" s="847" t="s">
        <v>637</v>
      </c>
      <c r="Q8" s="791"/>
      <c r="R8" s="75"/>
      <c r="S8" s="75"/>
      <c r="T8" s="219"/>
      <c r="U8" s="219"/>
    </row>
    <row r="9" spans="1:21" ht="14.1" customHeight="1" x14ac:dyDescent="0.15">
      <c r="A9" s="844" t="s">
        <v>454</v>
      </c>
      <c r="B9" s="845"/>
      <c r="C9" s="845"/>
      <c r="D9" s="846"/>
      <c r="E9" s="67" t="s">
        <v>582</v>
      </c>
      <c r="F9" s="67" t="s">
        <v>582</v>
      </c>
      <c r="G9" s="67">
        <v>0</v>
      </c>
      <c r="H9" s="67" t="s">
        <v>582</v>
      </c>
      <c r="I9" s="67" t="s">
        <v>582</v>
      </c>
      <c r="J9" s="67">
        <v>0</v>
      </c>
      <c r="K9" s="67" t="s">
        <v>582</v>
      </c>
      <c r="L9" s="67" t="s">
        <v>582</v>
      </c>
      <c r="M9" s="67">
        <v>0</v>
      </c>
      <c r="N9" s="219" t="s">
        <v>503</v>
      </c>
      <c r="O9" s="219">
        <v>0</v>
      </c>
      <c r="P9" s="847">
        <v>0</v>
      </c>
      <c r="Q9" s="791"/>
      <c r="R9" s="75"/>
      <c r="S9" s="75"/>
      <c r="T9" s="219"/>
      <c r="U9" s="219"/>
    </row>
    <row r="10" spans="1:21" ht="14.1" customHeight="1" x14ac:dyDescent="0.15">
      <c r="A10" s="844" t="s">
        <v>210</v>
      </c>
      <c r="B10" s="845"/>
      <c r="C10" s="845"/>
      <c r="D10" s="846"/>
      <c r="E10" s="67">
        <v>3</v>
      </c>
      <c r="F10" s="67">
        <v>4</v>
      </c>
      <c r="G10" s="67">
        <v>3</v>
      </c>
      <c r="H10" s="67">
        <v>24</v>
      </c>
      <c r="I10" s="67">
        <v>31</v>
      </c>
      <c r="J10" s="67">
        <v>25</v>
      </c>
      <c r="K10" s="219">
        <v>4946</v>
      </c>
      <c r="L10" s="219">
        <v>7737</v>
      </c>
      <c r="M10" s="219">
        <v>5872</v>
      </c>
      <c r="N10" s="219">
        <v>17045</v>
      </c>
      <c r="O10" s="219">
        <v>29327</v>
      </c>
      <c r="P10" s="847">
        <v>20471</v>
      </c>
      <c r="Q10" s="791">
        <v>20471</v>
      </c>
      <c r="R10" s="75"/>
      <c r="S10" s="75"/>
      <c r="T10" s="219"/>
      <c r="U10" s="219"/>
    </row>
    <row r="11" spans="1:21" ht="14.1" customHeight="1" x14ac:dyDescent="0.15">
      <c r="A11" s="844" t="s">
        <v>211</v>
      </c>
      <c r="B11" s="845"/>
      <c r="C11" s="845"/>
      <c r="D11" s="846"/>
      <c r="E11" s="67" t="s">
        <v>582</v>
      </c>
      <c r="F11" s="67" t="s">
        <v>582</v>
      </c>
      <c r="G11" s="67">
        <v>0</v>
      </c>
      <c r="H11" s="67" t="s">
        <v>582</v>
      </c>
      <c r="I11" s="67" t="s">
        <v>582</v>
      </c>
      <c r="J11" s="67">
        <v>0</v>
      </c>
      <c r="K11" s="67" t="s">
        <v>582</v>
      </c>
      <c r="L11" s="67" t="s">
        <v>582</v>
      </c>
      <c r="M11" s="67">
        <v>0</v>
      </c>
      <c r="N11" s="219" t="s">
        <v>503</v>
      </c>
      <c r="O11" s="219">
        <v>0</v>
      </c>
      <c r="P11" s="847">
        <v>0</v>
      </c>
      <c r="Q11" s="791"/>
      <c r="R11" s="75"/>
      <c r="S11" s="75"/>
      <c r="T11" s="219"/>
      <c r="U11" s="219"/>
    </row>
    <row r="12" spans="1:21" ht="14.1" customHeight="1" x14ac:dyDescent="0.15">
      <c r="A12" s="844" t="s">
        <v>442</v>
      </c>
      <c r="B12" s="845"/>
      <c r="C12" s="845"/>
      <c r="D12" s="846"/>
      <c r="E12" s="67">
        <v>6</v>
      </c>
      <c r="F12" s="67">
        <v>7</v>
      </c>
      <c r="G12" s="67">
        <v>7</v>
      </c>
      <c r="H12" s="67">
        <v>111</v>
      </c>
      <c r="I12" s="67">
        <v>120</v>
      </c>
      <c r="J12" s="67">
        <v>114</v>
      </c>
      <c r="K12" s="20">
        <v>37403</v>
      </c>
      <c r="L12" s="20">
        <v>41097</v>
      </c>
      <c r="M12" s="20">
        <v>38537</v>
      </c>
      <c r="N12" s="219">
        <v>157570</v>
      </c>
      <c r="O12" s="219">
        <v>182584</v>
      </c>
      <c r="P12" s="788">
        <v>165310</v>
      </c>
      <c r="Q12" s="793">
        <v>165310</v>
      </c>
      <c r="R12" s="75"/>
      <c r="S12" s="75"/>
      <c r="T12" s="219"/>
      <c r="U12" s="219"/>
    </row>
    <row r="13" spans="1:21" ht="14.1" customHeight="1" x14ac:dyDescent="0.15">
      <c r="A13" s="844" t="s">
        <v>443</v>
      </c>
      <c r="B13" s="845"/>
      <c r="C13" s="845"/>
      <c r="D13" s="846"/>
      <c r="E13" s="67" t="s">
        <v>582</v>
      </c>
      <c r="F13" s="67" t="s">
        <v>582</v>
      </c>
      <c r="G13" s="67">
        <v>0</v>
      </c>
      <c r="H13" s="67" t="s">
        <v>582</v>
      </c>
      <c r="I13" s="67" t="s">
        <v>582</v>
      </c>
      <c r="J13" s="67">
        <v>0</v>
      </c>
      <c r="K13" s="67" t="s">
        <v>582</v>
      </c>
      <c r="L13" s="67" t="s">
        <v>582</v>
      </c>
      <c r="M13" s="67">
        <v>0</v>
      </c>
      <c r="N13" s="219" t="s">
        <v>503</v>
      </c>
      <c r="O13" s="219">
        <v>0</v>
      </c>
      <c r="P13" s="847">
        <v>0</v>
      </c>
      <c r="Q13" s="791"/>
      <c r="R13" s="75"/>
      <c r="S13" s="75"/>
      <c r="T13" s="219"/>
      <c r="U13" s="219"/>
    </row>
    <row r="14" spans="1:21" ht="14.1" customHeight="1" x14ac:dyDescent="0.15">
      <c r="A14" s="844" t="s">
        <v>212</v>
      </c>
      <c r="B14" s="845"/>
      <c r="C14" s="845"/>
      <c r="D14" s="846"/>
      <c r="E14" s="67" t="s">
        <v>582</v>
      </c>
      <c r="F14" s="67" t="s">
        <v>582</v>
      </c>
      <c r="G14" s="67">
        <v>0</v>
      </c>
      <c r="H14" s="67" t="s">
        <v>582</v>
      </c>
      <c r="I14" s="67" t="s">
        <v>582</v>
      </c>
      <c r="J14" s="67">
        <v>0</v>
      </c>
      <c r="K14" s="67" t="s">
        <v>582</v>
      </c>
      <c r="L14" s="67" t="s">
        <v>582</v>
      </c>
      <c r="M14" s="67">
        <v>0</v>
      </c>
      <c r="N14" s="219" t="s">
        <v>503</v>
      </c>
      <c r="O14" s="219">
        <v>0</v>
      </c>
      <c r="P14" s="847">
        <v>0</v>
      </c>
      <c r="Q14" s="791"/>
      <c r="R14" s="75"/>
      <c r="S14" s="75"/>
      <c r="T14" s="219"/>
      <c r="U14" s="219"/>
    </row>
    <row r="15" spans="1:21" ht="14.1" customHeight="1" x14ac:dyDescent="0.15">
      <c r="A15" s="844" t="s">
        <v>213</v>
      </c>
      <c r="B15" s="845"/>
      <c r="C15" s="845"/>
      <c r="D15" s="846"/>
      <c r="E15" s="67" t="s">
        <v>582</v>
      </c>
      <c r="F15" s="67" t="s">
        <v>582</v>
      </c>
      <c r="G15" s="67">
        <v>0</v>
      </c>
      <c r="H15" s="67" t="s">
        <v>582</v>
      </c>
      <c r="I15" s="67" t="s">
        <v>582</v>
      </c>
      <c r="J15" s="67">
        <v>0</v>
      </c>
      <c r="K15" s="67" t="s">
        <v>582</v>
      </c>
      <c r="L15" s="67" t="s">
        <v>582</v>
      </c>
      <c r="M15" s="67">
        <v>0</v>
      </c>
      <c r="N15" s="219" t="s">
        <v>503</v>
      </c>
      <c r="O15" s="219">
        <v>0</v>
      </c>
      <c r="P15" s="847">
        <v>0</v>
      </c>
      <c r="Q15" s="791"/>
      <c r="R15" s="75"/>
      <c r="S15" s="75"/>
      <c r="T15" s="219"/>
      <c r="U15" s="219"/>
    </row>
    <row r="16" spans="1:21" ht="14.1" customHeight="1" x14ac:dyDescent="0.15">
      <c r="A16" s="844" t="s">
        <v>444</v>
      </c>
      <c r="B16" s="845"/>
      <c r="C16" s="845"/>
      <c r="D16" s="846"/>
      <c r="E16" s="67" t="s">
        <v>582</v>
      </c>
      <c r="F16" s="67" t="s">
        <v>582</v>
      </c>
      <c r="G16" s="67">
        <v>0</v>
      </c>
      <c r="H16" s="67" t="s">
        <v>582</v>
      </c>
      <c r="I16" s="67" t="s">
        <v>582</v>
      </c>
      <c r="J16" s="67">
        <v>0</v>
      </c>
      <c r="K16" s="67" t="s">
        <v>582</v>
      </c>
      <c r="L16" s="67" t="s">
        <v>582</v>
      </c>
      <c r="M16" s="67">
        <v>0</v>
      </c>
      <c r="N16" s="219" t="s">
        <v>503</v>
      </c>
      <c r="O16" s="219">
        <v>0</v>
      </c>
      <c r="P16" s="847">
        <v>0</v>
      </c>
      <c r="Q16" s="791"/>
      <c r="R16" s="75"/>
      <c r="S16" s="75"/>
      <c r="T16" s="219"/>
      <c r="U16" s="219"/>
    </row>
    <row r="17" spans="1:22" ht="14.1" customHeight="1" x14ac:dyDescent="0.15">
      <c r="A17" s="844" t="s">
        <v>452</v>
      </c>
      <c r="B17" s="845"/>
      <c r="C17" s="845"/>
      <c r="D17" s="846"/>
      <c r="E17" s="67">
        <v>1</v>
      </c>
      <c r="F17" s="67">
        <v>1</v>
      </c>
      <c r="G17" s="67">
        <v>1</v>
      </c>
      <c r="H17" s="67">
        <v>4</v>
      </c>
      <c r="I17" s="67">
        <v>4</v>
      </c>
      <c r="J17" s="67">
        <v>4</v>
      </c>
      <c r="K17" s="219" t="s">
        <v>112</v>
      </c>
      <c r="L17" s="219" t="s">
        <v>112</v>
      </c>
      <c r="M17" s="219" t="s">
        <v>637</v>
      </c>
      <c r="N17" s="219" t="s">
        <v>592</v>
      </c>
      <c r="O17" s="219" t="s">
        <v>592</v>
      </c>
      <c r="P17" s="847" t="s">
        <v>637</v>
      </c>
      <c r="Q17" s="791"/>
      <c r="R17" s="75"/>
      <c r="S17" s="75"/>
      <c r="T17" s="219"/>
      <c r="U17" s="219"/>
    </row>
    <row r="18" spans="1:22" ht="14.1" customHeight="1" x14ac:dyDescent="0.15">
      <c r="A18" s="844" t="s">
        <v>214</v>
      </c>
      <c r="B18" s="845"/>
      <c r="C18" s="845"/>
      <c r="D18" s="846"/>
      <c r="E18" s="67">
        <v>5</v>
      </c>
      <c r="F18" s="67">
        <v>5</v>
      </c>
      <c r="G18" s="67">
        <v>6</v>
      </c>
      <c r="H18" s="67">
        <v>73</v>
      </c>
      <c r="I18" s="67">
        <v>91</v>
      </c>
      <c r="J18" s="67">
        <v>119</v>
      </c>
      <c r="K18" s="20">
        <v>24709</v>
      </c>
      <c r="L18" s="20">
        <v>33987</v>
      </c>
      <c r="M18" s="20">
        <v>42915</v>
      </c>
      <c r="N18" s="219">
        <v>152880</v>
      </c>
      <c r="O18" s="219">
        <v>240009</v>
      </c>
      <c r="P18" s="788">
        <v>362649</v>
      </c>
      <c r="Q18" s="793">
        <v>362649</v>
      </c>
      <c r="R18" s="75"/>
      <c r="S18" s="75"/>
      <c r="T18" s="219"/>
      <c r="U18" s="219"/>
    </row>
    <row r="19" spans="1:22" ht="14.1" customHeight="1" x14ac:dyDescent="0.15">
      <c r="A19" s="844" t="s">
        <v>215</v>
      </c>
      <c r="B19" s="845"/>
      <c r="C19" s="845"/>
      <c r="D19" s="846"/>
      <c r="E19" s="67">
        <v>1</v>
      </c>
      <c r="F19" s="67">
        <v>1</v>
      </c>
      <c r="G19" s="67">
        <v>1</v>
      </c>
      <c r="H19" s="67">
        <v>187</v>
      </c>
      <c r="I19" s="67">
        <v>191</v>
      </c>
      <c r="J19" s="67">
        <v>151</v>
      </c>
      <c r="K19" s="219" t="s">
        <v>112</v>
      </c>
      <c r="L19" s="219" t="s">
        <v>112</v>
      </c>
      <c r="M19" s="219" t="s">
        <v>637</v>
      </c>
      <c r="N19" s="219" t="s">
        <v>592</v>
      </c>
      <c r="O19" s="219" t="s">
        <v>592</v>
      </c>
      <c r="P19" s="847" t="s">
        <v>637</v>
      </c>
      <c r="Q19" s="791"/>
      <c r="R19" s="75"/>
      <c r="S19" s="75"/>
      <c r="T19" s="219"/>
      <c r="U19" s="219"/>
    </row>
    <row r="20" spans="1:22" ht="14.1" customHeight="1" x14ac:dyDescent="0.15">
      <c r="A20" s="844" t="s">
        <v>445</v>
      </c>
      <c r="B20" s="845"/>
      <c r="C20" s="845"/>
      <c r="D20" s="846"/>
      <c r="E20" s="67" t="s">
        <v>582</v>
      </c>
      <c r="F20" s="67" t="s">
        <v>582</v>
      </c>
      <c r="G20" s="67">
        <v>0</v>
      </c>
      <c r="H20" s="67" t="s">
        <v>582</v>
      </c>
      <c r="I20" s="67" t="s">
        <v>582</v>
      </c>
      <c r="J20" s="67">
        <v>0</v>
      </c>
      <c r="K20" s="67" t="s">
        <v>582</v>
      </c>
      <c r="L20" s="67" t="s">
        <v>582</v>
      </c>
      <c r="M20" s="67">
        <v>0</v>
      </c>
      <c r="N20" s="219" t="s">
        <v>503</v>
      </c>
      <c r="O20" s="219">
        <v>0</v>
      </c>
      <c r="P20" s="847">
        <v>0</v>
      </c>
      <c r="Q20" s="791"/>
      <c r="R20" s="75"/>
      <c r="S20" s="75"/>
      <c r="T20" s="219"/>
      <c r="U20" s="219"/>
    </row>
    <row r="21" spans="1:22" ht="14.1" customHeight="1" x14ac:dyDescent="0.15">
      <c r="A21" s="844" t="s">
        <v>446</v>
      </c>
      <c r="B21" s="845"/>
      <c r="C21" s="845"/>
      <c r="D21" s="846"/>
      <c r="E21" s="67">
        <v>4</v>
      </c>
      <c r="F21" s="67">
        <v>3</v>
      </c>
      <c r="G21" s="67">
        <v>3</v>
      </c>
      <c r="H21" s="67">
        <v>56</v>
      </c>
      <c r="I21" s="67">
        <v>36</v>
      </c>
      <c r="J21" s="67">
        <v>35</v>
      </c>
      <c r="K21" s="20">
        <v>17756</v>
      </c>
      <c r="L21" s="20">
        <v>12120</v>
      </c>
      <c r="M21" s="20">
        <v>12792</v>
      </c>
      <c r="N21" s="219">
        <v>76694</v>
      </c>
      <c r="O21" s="219">
        <v>44113</v>
      </c>
      <c r="P21" s="788">
        <v>45727</v>
      </c>
      <c r="Q21" s="793">
        <v>45727</v>
      </c>
      <c r="R21" s="75"/>
      <c r="S21" s="75"/>
      <c r="T21" s="219"/>
      <c r="U21" s="219"/>
    </row>
    <row r="22" spans="1:22" ht="14.1" customHeight="1" x14ac:dyDescent="0.15">
      <c r="A22" s="844" t="s">
        <v>295</v>
      </c>
      <c r="B22" s="845"/>
      <c r="C22" s="845"/>
      <c r="D22" s="846"/>
      <c r="E22" s="67" t="s">
        <v>582</v>
      </c>
      <c r="F22" s="67" t="s">
        <v>582</v>
      </c>
      <c r="G22" s="67">
        <v>0</v>
      </c>
      <c r="H22" s="67" t="s">
        <v>582</v>
      </c>
      <c r="I22" s="67" t="s">
        <v>582</v>
      </c>
      <c r="J22" s="67">
        <v>0</v>
      </c>
      <c r="K22" s="67" t="s">
        <v>582</v>
      </c>
      <c r="L22" s="67" t="s">
        <v>582</v>
      </c>
      <c r="M22" s="67">
        <v>0</v>
      </c>
      <c r="N22" s="219" t="s">
        <v>503</v>
      </c>
      <c r="O22" s="219">
        <v>0</v>
      </c>
      <c r="P22" s="847">
        <v>0</v>
      </c>
      <c r="Q22" s="791"/>
      <c r="R22" s="75"/>
      <c r="S22" s="75"/>
      <c r="T22" s="219"/>
      <c r="U22" s="219"/>
    </row>
    <row r="23" spans="1:22" ht="14.1" customHeight="1" x14ac:dyDescent="0.15">
      <c r="A23" s="844" t="s">
        <v>296</v>
      </c>
      <c r="B23" s="845"/>
      <c r="C23" s="845"/>
      <c r="D23" s="846"/>
      <c r="E23" s="67" t="s">
        <v>582</v>
      </c>
      <c r="F23" s="67" t="s">
        <v>582</v>
      </c>
      <c r="G23" s="67">
        <v>0</v>
      </c>
      <c r="H23" s="67" t="s">
        <v>582</v>
      </c>
      <c r="I23" s="67" t="s">
        <v>582</v>
      </c>
      <c r="J23" s="67">
        <v>0</v>
      </c>
      <c r="K23" s="219">
        <v>0</v>
      </c>
      <c r="L23" s="219" t="s">
        <v>582</v>
      </c>
      <c r="M23" s="219">
        <v>0</v>
      </c>
      <c r="N23" s="219" t="s">
        <v>503</v>
      </c>
      <c r="O23" s="219">
        <v>0</v>
      </c>
      <c r="P23" s="847">
        <v>0</v>
      </c>
      <c r="Q23" s="791"/>
      <c r="R23" s="75"/>
      <c r="S23" s="75"/>
      <c r="T23" s="219"/>
      <c r="U23" s="219"/>
    </row>
    <row r="24" spans="1:22" ht="14.1" customHeight="1" x14ac:dyDescent="0.15">
      <c r="A24" s="844" t="s">
        <v>297</v>
      </c>
      <c r="B24" s="845"/>
      <c r="C24" s="845"/>
      <c r="D24" s="846"/>
      <c r="E24" s="67">
        <v>1</v>
      </c>
      <c r="F24" s="67">
        <v>1</v>
      </c>
      <c r="G24" s="67">
        <v>1</v>
      </c>
      <c r="H24" s="67">
        <v>29</v>
      </c>
      <c r="I24" s="67">
        <v>29</v>
      </c>
      <c r="J24" s="67">
        <v>28</v>
      </c>
      <c r="K24" s="219" t="s">
        <v>112</v>
      </c>
      <c r="L24" s="219" t="s">
        <v>112</v>
      </c>
      <c r="M24" s="219" t="s">
        <v>637</v>
      </c>
      <c r="N24" s="219" t="s">
        <v>592</v>
      </c>
      <c r="O24" s="219" t="s">
        <v>592</v>
      </c>
      <c r="P24" s="847" t="s">
        <v>637</v>
      </c>
      <c r="Q24" s="791"/>
      <c r="R24" s="75"/>
      <c r="S24" s="75"/>
      <c r="T24" s="219"/>
      <c r="U24" s="219"/>
    </row>
    <row r="25" spans="1:22" s="63" customFormat="1" ht="14.1" customHeight="1" x14ac:dyDescent="0.15">
      <c r="A25" s="844" t="s">
        <v>453</v>
      </c>
      <c r="B25" s="845"/>
      <c r="C25" s="845"/>
      <c r="D25" s="846"/>
      <c r="E25" s="67" t="s">
        <v>582</v>
      </c>
      <c r="F25" s="67" t="s">
        <v>582</v>
      </c>
      <c r="G25" s="67">
        <v>0</v>
      </c>
      <c r="H25" s="67" t="s">
        <v>582</v>
      </c>
      <c r="I25" s="67" t="s">
        <v>582</v>
      </c>
      <c r="J25" s="67">
        <v>0</v>
      </c>
      <c r="K25" s="67" t="s">
        <v>582</v>
      </c>
      <c r="L25" s="67" t="s">
        <v>582</v>
      </c>
      <c r="M25" s="67">
        <v>0</v>
      </c>
      <c r="N25" s="219" t="s">
        <v>503</v>
      </c>
      <c r="O25" s="219">
        <v>0</v>
      </c>
      <c r="P25" s="847">
        <v>0</v>
      </c>
      <c r="Q25" s="791"/>
      <c r="R25" s="75"/>
      <c r="S25" s="75"/>
      <c r="T25" s="219"/>
      <c r="U25" s="219"/>
    </row>
    <row r="26" spans="1:22" ht="14.1" customHeight="1" x14ac:dyDescent="0.15">
      <c r="A26" s="844" t="s">
        <v>217</v>
      </c>
      <c r="B26" s="845"/>
      <c r="C26" s="845"/>
      <c r="D26" s="846"/>
      <c r="E26" s="67">
        <v>1</v>
      </c>
      <c r="F26" s="67">
        <v>1</v>
      </c>
      <c r="G26" s="67">
        <v>1</v>
      </c>
      <c r="H26" s="67">
        <v>59</v>
      </c>
      <c r="I26" s="67">
        <v>65</v>
      </c>
      <c r="J26" s="67">
        <v>54</v>
      </c>
      <c r="K26" s="219" t="s">
        <v>112</v>
      </c>
      <c r="L26" s="219" t="s">
        <v>112</v>
      </c>
      <c r="M26" s="219" t="s">
        <v>637</v>
      </c>
      <c r="N26" s="219" t="s">
        <v>485</v>
      </c>
      <c r="O26" s="219" t="s">
        <v>592</v>
      </c>
      <c r="P26" s="847" t="s">
        <v>637</v>
      </c>
      <c r="Q26" s="791"/>
      <c r="R26" s="75"/>
      <c r="S26" s="75"/>
      <c r="T26" s="219"/>
      <c r="U26" s="219"/>
    </row>
    <row r="27" spans="1:22" ht="14.1" customHeight="1" x14ac:dyDescent="0.15">
      <c r="A27" s="844" t="s">
        <v>218</v>
      </c>
      <c r="B27" s="845"/>
      <c r="C27" s="845"/>
      <c r="D27" s="846"/>
      <c r="E27" s="67">
        <v>0</v>
      </c>
      <c r="F27" s="67" t="s">
        <v>582</v>
      </c>
      <c r="G27" s="67">
        <v>0</v>
      </c>
      <c r="H27" s="67">
        <v>0</v>
      </c>
      <c r="I27" s="67" t="s">
        <v>582</v>
      </c>
      <c r="J27" s="67">
        <v>0</v>
      </c>
      <c r="K27" s="219" t="s">
        <v>582</v>
      </c>
      <c r="L27" s="67">
        <v>0</v>
      </c>
      <c r="M27" s="67">
        <v>0</v>
      </c>
      <c r="N27" s="219">
        <v>0</v>
      </c>
      <c r="O27" s="219">
        <v>0</v>
      </c>
      <c r="P27" s="847">
        <v>0</v>
      </c>
      <c r="Q27" s="791"/>
      <c r="R27" s="75"/>
      <c r="S27" s="75"/>
      <c r="T27" s="219"/>
      <c r="U27" s="219"/>
    </row>
    <row r="28" spans="1:22" s="63" customFormat="1" ht="14.1" customHeight="1" x14ac:dyDescent="0.15">
      <c r="A28" s="844" t="s">
        <v>447</v>
      </c>
      <c r="B28" s="845"/>
      <c r="C28" s="845"/>
      <c r="D28" s="846"/>
      <c r="E28" s="67">
        <v>1</v>
      </c>
      <c r="F28" s="67">
        <v>1</v>
      </c>
      <c r="G28" s="67">
        <v>1</v>
      </c>
      <c r="H28" s="67">
        <v>9</v>
      </c>
      <c r="I28" s="67">
        <v>10</v>
      </c>
      <c r="J28" s="67">
        <v>12</v>
      </c>
      <c r="K28" s="219" t="s">
        <v>112</v>
      </c>
      <c r="L28" s="219" t="s">
        <v>112</v>
      </c>
      <c r="M28" s="219" t="s">
        <v>637</v>
      </c>
      <c r="N28" s="219" t="s">
        <v>592</v>
      </c>
      <c r="O28" s="219" t="s">
        <v>592</v>
      </c>
      <c r="P28" s="847" t="s">
        <v>637</v>
      </c>
      <c r="Q28" s="791"/>
      <c r="R28" s="75"/>
      <c r="S28" s="75"/>
      <c r="T28" s="219"/>
      <c r="U28" s="219"/>
    </row>
    <row r="29" spans="1:22" ht="14.1" customHeight="1" thickBot="1" x14ac:dyDescent="0.2">
      <c r="A29" s="874" t="s">
        <v>448</v>
      </c>
      <c r="B29" s="875"/>
      <c r="C29" s="875"/>
      <c r="D29" s="876"/>
      <c r="E29" s="407">
        <v>3</v>
      </c>
      <c r="F29" s="407">
        <v>5</v>
      </c>
      <c r="G29" s="407">
        <v>5</v>
      </c>
      <c r="H29" s="407">
        <v>36</v>
      </c>
      <c r="I29" s="407">
        <v>99</v>
      </c>
      <c r="J29" s="407">
        <v>94</v>
      </c>
      <c r="K29" s="23">
        <v>9436</v>
      </c>
      <c r="L29" s="23">
        <v>25702</v>
      </c>
      <c r="M29" s="23">
        <v>30613</v>
      </c>
      <c r="N29" s="289">
        <v>31131</v>
      </c>
      <c r="O29" s="289">
        <v>154769</v>
      </c>
      <c r="P29" s="864">
        <v>172064</v>
      </c>
      <c r="Q29" s="865">
        <v>172064</v>
      </c>
      <c r="R29" s="273"/>
      <c r="S29" s="75"/>
      <c r="T29" s="219"/>
      <c r="U29" s="219"/>
    </row>
    <row r="30" spans="1:22" ht="15" customHeight="1" x14ac:dyDescent="0.15">
      <c r="A30" s="63"/>
      <c r="B30" s="62" t="s">
        <v>220</v>
      </c>
      <c r="C30" s="62"/>
      <c r="D30" s="62"/>
      <c r="E30" s="62"/>
      <c r="F30" s="62"/>
      <c r="G30" s="62"/>
      <c r="H30" s="62"/>
      <c r="I30" s="62"/>
      <c r="J30" s="62"/>
      <c r="K30" s="62"/>
      <c r="L30" s="62"/>
      <c r="M30" s="62"/>
      <c r="N30" s="62"/>
      <c r="O30" s="62"/>
      <c r="P30" s="345" t="s">
        <v>597</v>
      </c>
      <c r="Q30" s="62"/>
      <c r="R30" s="63"/>
      <c r="S30" s="62"/>
      <c r="T30" s="62"/>
      <c r="U30" s="380"/>
      <c r="V30" s="220"/>
    </row>
    <row r="31" spans="1:22" ht="15" customHeight="1" x14ac:dyDescent="0.15">
      <c r="A31" s="63"/>
      <c r="B31" s="62" t="s">
        <v>469</v>
      </c>
      <c r="C31" s="62"/>
      <c r="D31" s="62"/>
      <c r="E31" s="62"/>
      <c r="F31" s="62"/>
      <c r="G31" s="62"/>
      <c r="H31" s="62"/>
      <c r="I31" s="62"/>
      <c r="J31" s="62"/>
      <c r="K31" s="62"/>
      <c r="L31" s="62"/>
      <c r="M31" s="62"/>
      <c r="N31" s="62"/>
      <c r="O31" s="62"/>
      <c r="P31" s="62"/>
      <c r="Q31" s="62"/>
      <c r="R31" s="62"/>
      <c r="S31" s="62"/>
      <c r="T31" s="62"/>
      <c r="U31" s="63"/>
      <c r="V31" s="3"/>
    </row>
    <row r="32" spans="1:22" ht="12" customHeight="1" x14ac:dyDescent="0.15">
      <c r="A32" s="63"/>
      <c r="B32" s="62" t="s">
        <v>439</v>
      </c>
      <c r="C32" s="62"/>
      <c r="D32" s="62"/>
      <c r="E32" s="62"/>
      <c r="F32" s="62"/>
      <c r="G32" s="62"/>
      <c r="H32" s="62"/>
      <c r="I32" s="62"/>
      <c r="J32" s="62"/>
      <c r="K32" s="62"/>
      <c r="L32" s="62"/>
      <c r="M32" s="62"/>
      <c r="N32" s="62"/>
      <c r="O32" s="62"/>
      <c r="P32" s="62"/>
      <c r="Q32" s="62"/>
      <c r="R32" s="62"/>
      <c r="S32" s="62"/>
      <c r="T32" s="62"/>
      <c r="U32" s="63"/>
      <c r="V32" s="3"/>
    </row>
    <row r="33" spans="1:22" ht="12" customHeight="1" x14ac:dyDescent="0.15">
      <c r="A33" s="63"/>
      <c r="B33" s="62"/>
      <c r="C33" s="62"/>
      <c r="D33" s="62"/>
      <c r="E33" s="62"/>
      <c r="F33" s="62"/>
      <c r="G33" s="62"/>
      <c r="H33" s="62"/>
      <c r="I33" s="62"/>
      <c r="J33" s="62"/>
      <c r="K33" s="62"/>
      <c r="L33" s="62"/>
      <c r="M33" s="62"/>
      <c r="N33" s="62"/>
      <c r="O33" s="62"/>
      <c r="P33" s="62"/>
      <c r="Q33" s="62"/>
      <c r="R33" s="62"/>
      <c r="S33" s="62"/>
      <c r="T33" s="62"/>
      <c r="U33" s="62"/>
      <c r="V33" s="7"/>
    </row>
    <row r="34" spans="1:22" ht="15" customHeight="1" thickBot="1" x14ac:dyDescent="0.2">
      <c r="A34" s="356" t="s">
        <v>611</v>
      </c>
      <c r="B34" s="356"/>
      <c r="C34" s="356"/>
      <c r="D34" s="356"/>
      <c r="E34" s="356"/>
      <c r="F34" s="356"/>
      <c r="G34" s="356"/>
      <c r="H34" s="356"/>
      <c r="I34" s="356"/>
      <c r="J34" s="356"/>
      <c r="K34" s="356"/>
      <c r="L34" s="62"/>
      <c r="M34" s="62"/>
      <c r="N34" s="62"/>
      <c r="O34" s="62"/>
      <c r="P34" s="62"/>
      <c r="Q34" s="63"/>
      <c r="R34" s="65" t="s">
        <v>155</v>
      </c>
      <c r="S34" s="63"/>
      <c r="T34" s="62"/>
      <c r="U34" s="65"/>
    </row>
    <row r="35" spans="1:22" ht="15" customHeight="1" thickBot="1" x14ac:dyDescent="0.2">
      <c r="A35" s="66"/>
      <c r="B35" s="849" t="s">
        <v>571</v>
      </c>
      <c r="C35" s="849"/>
      <c r="D35" s="878"/>
      <c r="E35" s="687" t="s">
        <v>221</v>
      </c>
      <c r="F35" s="687" t="s">
        <v>13</v>
      </c>
      <c r="G35" s="396" t="s">
        <v>222</v>
      </c>
      <c r="H35" s="396" t="s">
        <v>223</v>
      </c>
      <c r="I35" s="854" t="s">
        <v>300</v>
      </c>
      <c r="J35" s="855"/>
      <c r="K35" s="378" t="s">
        <v>299</v>
      </c>
      <c r="L35" s="687" t="s">
        <v>244</v>
      </c>
      <c r="M35" s="687"/>
      <c r="N35" s="687"/>
      <c r="O35" s="686" t="s">
        <v>298</v>
      </c>
      <c r="P35" s="686"/>
      <c r="Q35" s="813" t="s">
        <v>224</v>
      </c>
      <c r="R35" s="813"/>
      <c r="S35" s="357"/>
      <c r="T35" s="358"/>
      <c r="U35" s="358"/>
    </row>
    <row r="36" spans="1:22" ht="15" customHeight="1" x14ac:dyDescent="0.15">
      <c r="A36" s="359"/>
      <c r="B36" s="879"/>
      <c r="C36" s="879"/>
      <c r="D36" s="660"/>
      <c r="E36" s="687"/>
      <c r="F36" s="687"/>
      <c r="G36" s="374" t="s">
        <v>225</v>
      </c>
      <c r="H36" s="374" t="s">
        <v>226</v>
      </c>
      <c r="I36" s="373" t="s">
        <v>227</v>
      </c>
      <c r="J36" s="102" t="s">
        <v>228</v>
      </c>
      <c r="K36" s="373" t="s">
        <v>229</v>
      </c>
      <c r="L36" s="371" t="s">
        <v>227</v>
      </c>
      <c r="M36" s="371" t="s">
        <v>228</v>
      </c>
      <c r="N36" s="371" t="s">
        <v>229</v>
      </c>
      <c r="O36" s="686"/>
      <c r="P36" s="686"/>
      <c r="Q36" s="813"/>
      <c r="R36" s="813"/>
      <c r="S36" s="357"/>
      <c r="T36" s="357"/>
      <c r="U36" s="357"/>
    </row>
    <row r="37" spans="1:22" ht="18" customHeight="1" x14ac:dyDescent="0.15">
      <c r="A37" s="53"/>
      <c r="B37" s="617" t="s">
        <v>48</v>
      </c>
      <c r="C37" s="617"/>
      <c r="D37" s="880"/>
      <c r="E37" s="493">
        <f>SUM(E38:E50)</f>
        <v>55</v>
      </c>
      <c r="F37" s="377">
        <f>SUM(F38:F50)</f>
        <v>2436</v>
      </c>
      <c r="G37" s="18">
        <v>779221</v>
      </c>
      <c r="H37" s="494">
        <v>4485306</v>
      </c>
      <c r="I37" s="405">
        <v>102349</v>
      </c>
      <c r="J37" s="405">
        <v>104244</v>
      </c>
      <c r="K37" s="4">
        <v>1895</v>
      </c>
      <c r="L37" s="405">
        <v>5604</v>
      </c>
      <c r="M37" s="405">
        <v>1942</v>
      </c>
      <c r="N37" s="4">
        <v>-3662</v>
      </c>
      <c r="O37" s="877">
        <v>6847986</v>
      </c>
      <c r="P37" s="877">
        <v>6847986</v>
      </c>
      <c r="Q37" s="872">
        <v>2206406</v>
      </c>
      <c r="R37" s="872">
        <v>2206406</v>
      </c>
      <c r="S37" s="405"/>
      <c r="T37" s="405"/>
      <c r="U37" s="168"/>
    </row>
    <row r="38" spans="1:22" ht="14.1" customHeight="1" x14ac:dyDescent="0.15">
      <c r="A38" s="53"/>
      <c r="B38" s="615" t="s">
        <v>207</v>
      </c>
      <c r="C38" s="615"/>
      <c r="D38" s="869"/>
      <c r="E38" s="103">
        <v>19</v>
      </c>
      <c r="F38" s="405">
        <v>1416</v>
      </c>
      <c r="G38" s="75">
        <v>402406</v>
      </c>
      <c r="H38" s="219">
        <v>2464067</v>
      </c>
      <c r="I38" s="219">
        <v>18477</v>
      </c>
      <c r="J38" s="219">
        <v>16696</v>
      </c>
      <c r="K38" s="168">
        <v>-1781</v>
      </c>
      <c r="L38" s="405">
        <v>327</v>
      </c>
      <c r="M38" s="405">
        <v>220</v>
      </c>
      <c r="N38" s="360">
        <v>-107</v>
      </c>
      <c r="O38" s="857">
        <v>3677220</v>
      </c>
      <c r="P38" s="857">
        <v>3677220</v>
      </c>
      <c r="Q38" s="872">
        <v>1131109</v>
      </c>
      <c r="R38" s="872">
        <v>1131109</v>
      </c>
      <c r="S38" s="168"/>
      <c r="T38" s="405"/>
      <c r="U38" s="168"/>
    </row>
    <row r="39" spans="1:22" ht="14.1" customHeight="1" x14ac:dyDescent="0.15">
      <c r="A39" s="53"/>
      <c r="B39" s="870" t="s">
        <v>208</v>
      </c>
      <c r="C39" s="870"/>
      <c r="D39" s="871"/>
      <c r="E39" s="103">
        <v>5</v>
      </c>
      <c r="F39" s="405">
        <v>366</v>
      </c>
      <c r="G39" s="75">
        <v>148655</v>
      </c>
      <c r="H39" s="219">
        <v>1172084</v>
      </c>
      <c r="I39" s="219" t="s">
        <v>638</v>
      </c>
      <c r="J39" s="405" t="s">
        <v>638</v>
      </c>
      <c r="K39" s="219" t="s">
        <v>638</v>
      </c>
      <c r="L39" s="168">
        <v>0</v>
      </c>
      <c r="M39" s="168">
        <v>0</v>
      </c>
      <c r="N39" s="91">
        <v>0</v>
      </c>
      <c r="O39" s="857">
        <v>1877907</v>
      </c>
      <c r="P39" s="857">
        <v>1877907</v>
      </c>
      <c r="Q39" s="872">
        <v>657811</v>
      </c>
      <c r="R39" s="873">
        <v>657811</v>
      </c>
      <c r="S39" s="168"/>
      <c r="T39" s="405"/>
      <c r="U39" s="168"/>
    </row>
    <row r="40" spans="1:22" ht="14.1" customHeight="1" x14ac:dyDescent="0.15">
      <c r="A40" s="53"/>
      <c r="B40" s="615" t="s">
        <v>209</v>
      </c>
      <c r="C40" s="615"/>
      <c r="D40" s="869"/>
      <c r="E40" s="103">
        <v>2</v>
      </c>
      <c r="F40" s="405">
        <v>18</v>
      </c>
      <c r="G40" s="405" t="s">
        <v>638</v>
      </c>
      <c r="H40" s="405" t="s">
        <v>638</v>
      </c>
      <c r="I40" s="405">
        <v>0</v>
      </c>
      <c r="J40" s="405">
        <v>0</v>
      </c>
      <c r="K40" s="168">
        <v>0</v>
      </c>
      <c r="L40" s="405">
        <v>0</v>
      </c>
      <c r="M40" s="405">
        <v>0</v>
      </c>
      <c r="N40" s="91">
        <v>0</v>
      </c>
      <c r="O40" s="857" t="s">
        <v>638</v>
      </c>
      <c r="P40" s="857" t="s">
        <v>638</v>
      </c>
      <c r="Q40" s="857" t="s">
        <v>638</v>
      </c>
      <c r="R40" s="863" t="s">
        <v>638</v>
      </c>
      <c r="S40" s="405"/>
      <c r="T40" s="405"/>
      <c r="U40" s="168"/>
    </row>
    <row r="41" spans="1:22" ht="14.1" customHeight="1" x14ac:dyDescent="0.15">
      <c r="A41" s="53"/>
      <c r="B41" s="615" t="s">
        <v>210</v>
      </c>
      <c r="C41" s="615"/>
      <c r="D41" s="869"/>
      <c r="E41" s="103">
        <v>3</v>
      </c>
      <c r="F41" s="405">
        <v>25</v>
      </c>
      <c r="G41" s="405">
        <v>5872</v>
      </c>
      <c r="H41" s="405">
        <v>8689</v>
      </c>
      <c r="I41" s="405">
        <v>0</v>
      </c>
      <c r="J41" s="405">
        <v>0</v>
      </c>
      <c r="K41" s="168">
        <v>0</v>
      </c>
      <c r="L41" s="405">
        <v>0</v>
      </c>
      <c r="M41" s="405">
        <v>0</v>
      </c>
      <c r="N41" s="91">
        <v>0</v>
      </c>
      <c r="O41" s="857">
        <v>20471</v>
      </c>
      <c r="P41" s="857">
        <v>20471</v>
      </c>
      <c r="Q41" s="857">
        <v>10909</v>
      </c>
      <c r="R41" s="863">
        <v>10909</v>
      </c>
      <c r="S41" s="219"/>
      <c r="T41" s="405"/>
      <c r="U41" s="168"/>
    </row>
    <row r="42" spans="1:22" ht="14.1" customHeight="1" x14ac:dyDescent="0.15">
      <c r="A42" s="53"/>
      <c r="B42" s="615" t="s">
        <v>470</v>
      </c>
      <c r="C42" s="615"/>
      <c r="D42" s="869"/>
      <c r="E42" s="103">
        <v>7</v>
      </c>
      <c r="F42" s="405">
        <v>114</v>
      </c>
      <c r="G42" s="75">
        <v>38537</v>
      </c>
      <c r="H42" s="219">
        <v>69235</v>
      </c>
      <c r="I42" s="405">
        <v>0</v>
      </c>
      <c r="J42" s="219">
        <v>0</v>
      </c>
      <c r="K42" s="168">
        <v>0</v>
      </c>
      <c r="L42" s="405">
        <v>0</v>
      </c>
      <c r="M42" s="405">
        <v>0</v>
      </c>
      <c r="N42" s="91">
        <v>0</v>
      </c>
      <c r="O42" s="857">
        <v>165310</v>
      </c>
      <c r="P42" s="857">
        <v>165310</v>
      </c>
      <c r="Q42" s="791">
        <v>88957</v>
      </c>
      <c r="R42" s="856">
        <v>88957</v>
      </c>
      <c r="S42" s="405"/>
      <c r="T42" s="405"/>
      <c r="U42" s="168"/>
    </row>
    <row r="43" spans="1:22" ht="14.1" customHeight="1" x14ac:dyDescent="0.15">
      <c r="A43" s="53"/>
      <c r="B43" s="615" t="s">
        <v>441</v>
      </c>
      <c r="C43" s="615"/>
      <c r="D43" s="869"/>
      <c r="E43" s="103">
        <v>1</v>
      </c>
      <c r="F43" s="405">
        <v>4</v>
      </c>
      <c r="G43" s="405" t="s">
        <v>638</v>
      </c>
      <c r="H43" s="219" t="s">
        <v>638</v>
      </c>
      <c r="I43" s="405">
        <v>0</v>
      </c>
      <c r="J43" s="219">
        <v>0</v>
      </c>
      <c r="K43" s="168">
        <v>0</v>
      </c>
      <c r="L43" s="219">
        <v>0</v>
      </c>
      <c r="M43" s="219">
        <v>0</v>
      </c>
      <c r="N43" s="91">
        <v>0</v>
      </c>
      <c r="O43" s="857" t="s">
        <v>638</v>
      </c>
      <c r="P43" s="857" t="s">
        <v>638</v>
      </c>
      <c r="Q43" s="857" t="s">
        <v>638</v>
      </c>
      <c r="R43" s="863" t="s">
        <v>638</v>
      </c>
      <c r="S43" s="219"/>
      <c r="T43" s="405"/>
      <c r="U43" s="168"/>
    </row>
    <row r="44" spans="1:22" ht="14.1" customHeight="1" x14ac:dyDescent="0.15">
      <c r="A44" s="53"/>
      <c r="B44" s="615" t="s">
        <v>214</v>
      </c>
      <c r="C44" s="615"/>
      <c r="D44" s="869"/>
      <c r="E44" s="103">
        <v>6</v>
      </c>
      <c r="F44" s="405">
        <v>119</v>
      </c>
      <c r="G44" s="75">
        <v>42915</v>
      </c>
      <c r="H44" s="405">
        <v>218731</v>
      </c>
      <c r="I44" s="405">
        <v>0</v>
      </c>
      <c r="J44" s="405">
        <v>0</v>
      </c>
      <c r="K44" s="361">
        <v>0</v>
      </c>
      <c r="L44" s="405">
        <v>0</v>
      </c>
      <c r="M44" s="405">
        <v>0</v>
      </c>
      <c r="N44" s="91">
        <v>0</v>
      </c>
      <c r="O44" s="857">
        <v>362649</v>
      </c>
      <c r="P44" s="857">
        <v>362649</v>
      </c>
      <c r="Q44" s="791">
        <v>133257</v>
      </c>
      <c r="R44" s="856">
        <v>133257</v>
      </c>
      <c r="S44" s="168"/>
      <c r="T44" s="405"/>
      <c r="U44" s="168"/>
    </row>
    <row r="45" spans="1:22" ht="14.1" customHeight="1" x14ac:dyDescent="0.15">
      <c r="A45" s="53"/>
      <c r="B45" s="615" t="s">
        <v>450</v>
      </c>
      <c r="C45" s="615"/>
      <c r="D45" s="869"/>
      <c r="E45" s="103">
        <v>1</v>
      </c>
      <c r="F45" s="405">
        <v>151</v>
      </c>
      <c r="G45" s="405" t="s">
        <v>638</v>
      </c>
      <c r="H45" s="405" t="s">
        <v>638</v>
      </c>
      <c r="I45" s="405" t="s">
        <v>638</v>
      </c>
      <c r="J45" s="405" t="s">
        <v>638</v>
      </c>
      <c r="K45" s="219" t="s">
        <v>638</v>
      </c>
      <c r="L45" s="405">
        <v>0</v>
      </c>
      <c r="M45" s="405">
        <v>0</v>
      </c>
      <c r="N45" s="91">
        <v>0</v>
      </c>
      <c r="O45" s="857" t="s">
        <v>638</v>
      </c>
      <c r="P45" s="857" t="s">
        <v>638</v>
      </c>
      <c r="Q45" s="857" t="s">
        <v>638</v>
      </c>
      <c r="R45" s="863" t="s">
        <v>638</v>
      </c>
      <c r="S45" s="168"/>
      <c r="T45" s="405"/>
      <c r="U45" s="168"/>
    </row>
    <row r="46" spans="1:22" ht="14.1" customHeight="1" x14ac:dyDescent="0.15">
      <c r="A46" s="53"/>
      <c r="B46" s="615" t="s">
        <v>230</v>
      </c>
      <c r="C46" s="615"/>
      <c r="D46" s="869"/>
      <c r="E46" s="103">
        <v>3</v>
      </c>
      <c r="F46" s="405">
        <v>35</v>
      </c>
      <c r="G46" s="75">
        <v>12792</v>
      </c>
      <c r="H46" s="405">
        <v>15241</v>
      </c>
      <c r="I46" s="219">
        <v>0</v>
      </c>
      <c r="J46" s="405">
        <v>0</v>
      </c>
      <c r="K46" s="361">
        <v>0</v>
      </c>
      <c r="L46" s="405">
        <v>0</v>
      </c>
      <c r="M46" s="405">
        <v>0</v>
      </c>
      <c r="N46" s="91">
        <v>0</v>
      </c>
      <c r="O46" s="857">
        <v>45727</v>
      </c>
      <c r="P46" s="857">
        <v>45727</v>
      </c>
      <c r="Q46" s="791">
        <v>28228</v>
      </c>
      <c r="R46" s="856">
        <v>28228</v>
      </c>
      <c r="S46" s="405"/>
      <c r="T46" s="405"/>
      <c r="U46" s="168"/>
    </row>
    <row r="47" spans="1:22" ht="14.1" customHeight="1" x14ac:dyDescent="0.15">
      <c r="A47" s="53"/>
      <c r="B47" s="615" t="s">
        <v>216</v>
      </c>
      <c r="C47" s="615"/>
      <c r="D47" s="869"/>
      <c r="E47" s="103">
        <v>1</v>
      </c>
      <c r="F47" s="405">
        <v>28</v>
      </c>
      <c r="G47" s="405" t="s">
        <v>638</v>
      </c>
      <c r="H47" s="405" t="s">
        <v>638</v>
      </c>
      <c r="I47" s="219">
        <v>0</v>
      </c>
      <c r="J47" s="405">
        <v>0</v>
      </c>
      <c r="K47" s="405">
        <v>0</v>
      </c>
      <c r="L47" s="405">
        <v>0</v>
      </c>
      <c r="M47" s="405">
        <v>0</v>
      </c>
      <c r="N47" s="91">
        <v>0</v>
      </c>
      <c r="O47" s="857" t="s">
        <v>638</v>
      </c>
      <c r="P47" s="857" t="s">
        <v>638</v>
      </c>
      <c r="Q47" s="791" t="s">
        <v>638</v>
      </c>
      <c r="R47" s="856" t="s">
        <v>638</v>
      </c>
      <c r="S47" s="219"/>
      <c r="T47" s="405"/>
      <c r="U47" s="168"/>
    </row>
    <row r="48" spans="1:22" ht="14.1" customHeight="1" x14ac:dyDescent="0.15">
      <c r="A48" s="53"/>
      <c r="B48" s="615" t="s">
        <v>588</v>
      </c>
      <c r="C48" s="615"/>
      <c r="D48" s="869"/>
      <c r="E48" s="103">
        <v>1</v>
      </c>
      <c r="F48" s="405">
        <v>54</v>
      </c>
      <c r="G48" s="405" t="s">
        <v>638</v>
      </c>
      <c r="H48" s="405" t="s">
        <v>638</v>
      </c>
      <c r="I48" s="405" t="s">
        <v>638</v>
      </c>
      <c r="J48" s="405" t="s">
        <v>638</v>
      </c>
      <c r="K48" s="219" t="s">
        <v>638</v>
      </c>
      <c r="L48" s="219" t="s">
        <v>638</v>
      </c>
      <c r="M48" s="219" t="s">
        <v>638</v>
      </c>
      <c r="N48" s="219" t="s">
        <v>638</v>
      </c>
      <c r="O48" s="857" t="s">
        <v>638</v>
      </c>
      <c r="P48" s="857" t="s">
        <v>638</v>
      </c>
      <c r="Q48" s="791" t="s">
        <v>638</v>
      </c>
      <c r="R48" s="791" t="s">
        <v>638</v>
      </c>
      <c r="S48" s="405"/>
      <c r="T48" s="405"/>
      <c r="U48" s="168"/>
    </row>
    <row r="49" spans="1:22" ht="14.1" customHeight="1" x14ac:dyDescent="0.15">
      <c r="A49" s="53"/>
      <c r="B49" s="615" t="s">
        <v>219</v>
      </c>
      <c r="C49" s="615"/>
      <c r="D49" s="869"/>
      <c r="E49" s="103">
        <v>1</v>
      </c>
      <c r="F49" s="405">
        <v>12</v>
      </c>
      <c r="G49" s="405" t="s">
        <v>638</v>
      </c>
      <c r="H49" s="405" t="s">
        <v>638</v>
      </c>
      <c r="I49" s="405">
        <v>0</v>
      </c>
      <c r="J49" s="405">
        <v>0</v>
      </c>
      <c r="K49" s="405">
        <v>0</v>
      </c>
      <c r="L49" s="405">
        <v>0</v>
      </c>
      <c r="M49" s="405">
        <v>0</v>
      </c>
      <c r="N49" s="91">
        <v>0</v>
      </c>
      <c r="O49" s="857" t="s">
        <v>638</v>
      </c>
      <c r="P49" s="857" t="s">
        <v>638</v>
      </c>
      <c r="Q49" s="791" t="s">
        <v>638</v>
      </c>
      <c r="R49" s="791" t="s">
        <v>638</v>
      </c>
      <c r="S49" s="219"/>
      <c r="T49" s="405"/>
      <c r="U49" s="168"/>
    </row>
    <row r="50" spans="1:22" ht="14.1" customHeight="1" thickBot="1" x14ac:dyDescent="0.2">
      <c r="A50" s="54"/>
      <c r="B50" s="866" t="s">
        <v>231</v>
      </c>
      <c r="C50" s="866"/>
      <c r="D50" s="867"/>
      <c r="E50" s="362">
        <v>5</v>
      </c>
      <c r="F50" s="407">
        <v>94</v>
      </c>
      <c r="G50" s="363">
        <v>30613</v>
      </c>
      <c r="H50" s="407">
        <v>77525</v>
      </c>
      <c r="I50" s="88">
        <v>0</v>
      </c>
      <c r="J50" s="364">
        <v>0</v>
      </c>
      <c r="K50" s="364">
        <v>0</v>
      </c>
      <c r="L50" s="365" t="s">
        <v>638</v>
      </c>
      <c r="M50" s="366" t="s">
        <v>638</v>
      </c>
      <c r="N50" s="366" t="s">
        <v>638</v>
      </c>
      <c r="O50" s="868">
        <v>172064</v>
      </c>
      <c r="P50" s="868">
        <v>172064</v>
      </c>
      <c r="Q50" s="792">
        <v>87585</v>
      </c>
      <c r="R50" s="792">
        <v>87585</v>
      </c>
      <c r="S50" s="222"/>
      <c r="T50" s="405"/>
      <c r="U50" s="168"/>
    </row>
    <row r="51" spans="1:22" ht="15" customHeight="1" x14ac:dyDescent="0.15">
      <c r="A51" s="63"/>
      <c r="B51" s="62" t="s">
        <v>455</v>
      </c>
      <c r="C51" s="62"/>
      <c r="D51" s="62"/>
      <c r="E51" s="62"/>
      <c r="F51" s="62"/>
      <c r="G51" s="62"/>
      <c r="H51" s="62"/>
      <c r="I51" s="62"/>
      <c r="J51" s="62"/>
      <c r="K51" s="62"/>
      <c r="L51" s="405"/>
      <c r="M51" s="405"/>
      <c r="N51" s="638" t="s">
        <v>632</v>
      </c>
      <c r="O51" s="638"/>
      <c r="P51" s="638"/>
      <c r="Q51" s="638"/>
      <c r="R51" s="638"/>
      <c r="S51" s="638"/>
      <c r="T51" s="405"/>
      <c r="U51" s="405"/>
      <c r="V51" s="168"/>
    </row>
    <row r="52" spans="1:22" ht="15" customHeight="1" x14ac:dyDescent="0.15">
      <c r="A52" s="63"/>
      <c r="B52" s="62"/>
      <c r="C52" s="62"/>
      <c r="D52" s="63"/>
      <c r="E52" s="63"/>
      <c r="F52" s="63"/>
      <c r="G52" s="63"/>
      <c r="H52" s="63"/>
      <c r="I52" s="63"/>
      <c r="J52" s="63"/>
      <c r="K52" s="63"/>
      <c r="L52" s="101"/>
      <c r="M52" s="169"/>
      <c r="N52" s="169"/>
      <c r="O52" s="169"/>
      <c r="P52" s="101"/>
      <c r="Q52" s="101"/>
      <c r="R52" s="169"/>
      <c r="S52" s="169"/>
      <c r="T52" s="168"/>
      <c r="U52" s="405"/>
      <c r="V52" s="168"/>
    </row>
    <row r="53" spans="1:22" ht="15" customHeight="1" x14ac:dyDescent="0.15">
      <c r="B53" s="101"/>
      <c r="C53" s="61"/>
      <c r="L53" s="7"/>
      <c r="M53" s="7"/>
      <c r="N53" s="7"/>
      <c r="O53" s="7"/>
      <c r="P53" s="7"/>
      <c r="Q53" s="7"/>
      <c r="R53" s="7"/>
    </row>
    <row r="54" spans="1:22" ht="14.45" customHeight="1" x14ac:dyDescent="0.15">
      <c r="B54" s="7"/>
    </row>
  </sheetData>
  <sheetProtection sheet="1" selectLockedCells="1" selectUnlockedCells="1"/>
  <mergeCells count="108">
    <mergeCell ref="N51:S51"/>
    <mergeCell ref="A20:D20"/>
    <mergeCell ref="A21:D21"/>
    <mergeCell ref="A22:D22"/>
    <mergeCell ref="A23:D23"/>
    <mergeCell ref="A24:D24"/>
    <mergeCell ref="P6:Q6"/>
    <mergeCell ref="P7:Q7"/>
    <mergeCell ref="P8:Q8"/>
    <mergeCell ref="P10:Q10"/>
    <mergeCell ref="P12:Q12"/>
    <mergeCell ref="P17:Q17"/>
    <mergeCell ref="A13:D13"/>
    <mergeCell ref="A14:D14"/>
    <mergeCell ref="A15:D15"/>
    <mergeCell ref="P22:Q22"/>
    <mergeCell ref="O43:P43"/>
    <mergeCell ref="Q43:R43"/>
    <mergeCell ref="Q44:R44"/>
    <mergeCell ref="O44:P44"/>
    <mergeCell ref="O42:P42"/>
    <mergeCell ref="Q50:R50"/>
    <mergeCell ref="O48:P48"/>
    <mergeCell ref="Q48:R48"/>
    <mergeCell ref="A25:D25"/>
    <mergeCell ref="A26:D26"/>
    <mergeCell ref="A27:D27"/>
    <mergeCell ref="A28:D28"/>
    <mergeCell ref="A29:D29"/>
    <mergeCell ref="Q46:R46"/>
    <mergeCell ref="O46:P46"/>
    <mergeCell ref="O37:P37"/>
    <mergeCell ref="Q37:R37"/>
    <mergeCell ref="Q40:R40"/>
    <mergeCell ref="B43:D43"/>
    <mergeCell ref="B44:D44"/>
    <mergeCell ref="B46:D46"/>
    <mergeCell ref="B42:D42"/>
    <mergeCell ref="B45:D45"/>
    <mergeCell ref="B35:D36"/>
    <mergeCell ref="B37:D37"/>
    <mergeCell ref="Q38:R38"/>
    <mergeCell ref="B50:D50"/>
    <mergeCell ref="O50:P50"/>
    <mergeCell ref="O45:P45"/>
    <mergeCell ref="Q45:R45"/>
    <mergeCell ref="O38:P38"/>
    <mergeCell ref="B38:D38"/>
    <mergeCell ref="B39:D39"/>
    <mergeCell ref="B40:D40"/>
    <mergeCell ref="B41:D41"/>
    <mergeCell ref="Q39:R39"/>
    <mergeCell ref="O40:P40"/>
    <mergeCell ref="O49:P49"/>
    <mergeCell ref="Q49:R49"/>
    <mergeCell ref="O47:P47"/>
    <mergeCell ref="Q47:R47"/>
    <mergeCell ref="B47:D47"/>
    <mergeCell ref="B48:D48"/>
    <mergeCell ref="B49:D49"/>
    <mergeCell ref="A18:D18"/>
    <mergeCell ref="I35:J35"/>
    <mergeCell ref="E35:E36"/>
    <mergeCell ref="F35:F36"/>
    <mergeCell ref="L35:N35"/>
    <mergeCell ref="O35:P36"/>
    <mergeCell ref="Q42:R42"/>
    <mergeCell ref="O39:P39"/>
    <mergeCell ref="N3:Q3"/>
    <mergeCell ref="R3:U3"/>
    <mergeCell ref="P4:Q4"/>
    <mergeCell ref="R4:S4"/>
    <mergeCell ref="P5:Q5"/>
    <mergeCell ref="Q41:R41"/>
    <mergeCell ref="P18:Q18"/>
    <mergeCell ref="P19:Q19"/>
    <mergeCell ref="P21:Q21"/>
    <mergeCell ref="P24:Q24"/>
    <mergeCell ref="P26:Q26"/>
    <mergeCell ref="P28:Q28"/>
    <mergeCell ref="P29:Q29"/>
    <mergeCell ref="P23:Q23"/>
    <mergeCell ref="Q35:R36"/>
    <mergeCell ref="O41:P41"/>
    <mergeCell ref="A19:D19"/>
    <mergeCell ref="P20:Q20"/>
    <mergeCell ref="P25:Q25"/>
    <mergeCell ref="P27:Q27"/>
    <mergeCell ref="E3:G3"/>
    <mergeCell ref="H3:J3"/>
    <mergeCell ref="K3:M3"/>
    <mergeCell ref="A16:D16"/>
    <mergeCell ref="A17:D17"/>
    <mergeCell ref="P9:Q9"/>
    <mergeCell ref="P11:Q11"/>
    <mergeCell ref="P13:Q13"/>
    <mergeCell ref="P14:Q14"/>
    <mergeCell ref="P15:Q15"/>
    <mergeCell ref="P16:Q16"/>
    <mergeCell ref="B3:D4"/>
    <mergeCell ref="A5:D5"/>
    <mergeCell ref="A6:D6"/>
    <mergeCell ref="A7:D7"/>
    <mergeCell ref="A8:D8"/>
    <mergeCell ref="A9:D9"/>
    <mergeCell ref="A10:D10"/>
    <mergeCell ref="A11:D11"/>
    <mergeCell ref="A12:D12"/>
  </mergeCells>
  <phoneticPr fontId="13"/>
  <printOptions horizontalCentered="1"/>
  <pageMargins left="0.59055118110236227" right="0.59055118110236227" top="0.59055118110236227" bottom="0.59055118110236227" header="0.39370078740157483" footer="0.39370078740157483"/>
  <pageSetup paperSize="9" scale="98" firstPageNumber="76" orientation="portrait" useFirstPageNumber="1"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V54"/>
  <sheetViews>
    <sheetView view="pageBreakPreview" zoomScaleNormal="100" zoomScaleSheetLayoutView="100" workbookViewId="0">
      <pane xSplit="4" topLeftCell="E1" activePane="topRight" state="frozen"/>
      <selection activeCell="F30" sqref="F30"/>
      <selection pane="topRight" activeCell="Q2" sqref="Q2"/>
    </sheetView>
  </sheetViews>
  <sheetFormatPr defaultRowHeight="14.45" customHeight="1" x14ac:dyDescent="0.15"/>
  <cols>
    <col min="1" max="1" width="0.85546875" style="10" hidden="1" customWidth="1"/>
    <col min="2" max="2" width="10.28515625" style="10" hidden="1" customWidth="1"/>
    <col min="3" max="3" width="12.28515625" style="10" hidden="1" customWidth="1"/>
    <col min="4" max="4" width="9.42578125" style="10" hidden="1" customWidth="1"/>
    <col min="5" max="5" width="9.5703125" style="10" hidden="1" customWidth="1"/>
    <col min="6" max="6" width="10.42578125" style="10" hidden="1" customWidth="1"/>
    <col min="7" max="7" width="11.42578125" style="10" hidden="1" customWidth="1"/>
    <col min="8" max="8" width="12.85546875" style="10" hidden="1" customWidth="1"/>
    <col min="9" max="9" width="11.140625" style="10" hidden="1" customWidth="1"/>
    <col min="10" max="10" width="12" style="10" hidden="1" customWidth="1"/>
    <col min="11" max="12" width="11.140625" style="10" customWidth="1"/>
    <col min="13" max="13" width="11.28515625" style="10" customWidth="1"/>
    <col min="14" max="14" width="13.28515625" style="10" customWidth="1"/>
    <col min="15" max="15" width="12.42578125" style="10" customWidth="1"/>
    <col min="16" max="16" width="10" style="10" customWidth="1"/>
    <col min="17" max="17" width="2.42578125" style="10" customWidth="1"/>
    <col min="18" max="18" width="12.28515625" style="10" customWidth="1"/>
    <col min="19" max="19" width="4.7109375" style="10" customWidth="1"/>
    <col min="20" max="20" width="7.140625" style="10" customWidth="1"/>
    <col min="21" max="21" width="4.42578125" style="10" customWidth="1"/>
    <col min="22" max="22" width="10.7109375" style="10" customWidth="1"/>
    <col min="23" max="16384" width="9.140625" style="10"/>
  </cols>
  <sheetData>
    <row r="1" spans="1:21" ht="5.0999999999999996" customHeight="1" x14ac:dyDescent="0.15">
      <c r="A1" s="63"/>
      <c r="B1" s="63"/>
      <c r="C1" s="63"/>
      <c r="D1" s="63"/>
      <c r="E1" s="63"/>
      <c r="F1" s="63"/>
      <c r="G1" s="63"/>
      <c r="H1" s="63"/>
      <c r="I1" s="63"/>
      <c r="J1" s="63"/>
      <c r="K1" s="63"/>
      <c r="L1" s="63"/>
      <c r="M1" s="63"/>
      <c r="N1" s="63"/>
      <c r="O1" s="63"/>
      <c r="P1" s="63"/>
      <c r="Q1" s="63"/>
      <c r="R1" s="63"/>
      <c r="S1" s="63"/>
      <c r="T1" s="63"/>
      <c r="U1" s="63"/>
    </row>
    <row r="2" spans="1:21" ht="15" customHeight="1" thickBot="1" x14ac:dyDescent="0.2">
      <c r="A2" s="62" t="s">
        <v>203</v>
      </c>
      <c r="B2" s="63"/>
      <c r="C2" s="63"/>
      <c r="D2" s="62"/>
      <c r="E2" s="62"/>
      <c r="F2" s="62"/>
      <c r="G2" s="62"/>
      <c r="H2" s="62"/>
      <c r="I2" s="62"/>
      <c r="J2" s="62"/>
      <c r="K2" s="62"/>
      <c r="L2" s="62"/>
      <c r="M2" s="62"/>
      <c r="N2" s="62"/>
      <c r="O2" s="62"/>
      <c r="P2" s="62"/>
      <c r="Q2" s="65" t="s">
        <v>155</v>
      </c>
      <c r="S2" s="62"/>
      <c r="T2" s="62"/>
      <c r="U2" s="63"/>
    </row>
    <row r="3" spans="1:21" ht="15" customHeight="1" x14ac:dyDescent="0.15">
      <c r="A3" s="66"/>
      <c r="B3" s="849" t="s">
        <v>502</v>
      </c>
      <c r="C3" s="849"/>
      <c r="D3" s="849"/>
      <c r="E3" s="814" t="s">
        <v>204</v>
      </c>
      <c r="F3" s="848"/>
      <c r="G3" s="835"/>
      <c r="H3" s="654" t="s">
        <v>205</v>
      </c>
      <c r="I3" s="655"/>
      <c r="J3" s="656"/>
      <c r="K3" s="655" t="s">
        <v>183</v>
      </c>
      <c r="L3" s="655"/>
      <c r="M3" s="656"/>
      <c r="N3" s="769" t="s">
        <v>206</v>
      </c>
      <c r="O3" s="769"/>
      <c r="P3" s="769"/>
      <c r="Q3" s="769"/>
      <c r="R3" s="858"/>
      <c r="S3" s="859"/>
      <c r="T3" s="859"/>
      <c r="U3" s="859"/>
    </row>
    <row r="4" spans="1:21" ht="15" customHeight="1" x14ac:dyDescent="0.15">
      <c r="A4" s="53"/>
      <c r="B4" s="850"/>
      <c r="C4" s="850"/>
      <c r="D4" s="850"/>
      <c r="E4" s="369" t="s">
        <v>608</v>
      </c>
      <c r="F4" s="102" t="s">
        <v>586</v>
      </c>
      <c r="G4" s="102" t="s">
        <v>603</v>
      </c>
      <c r="H4" s="102" t="s">
        <v>608</v>
      </c>
      <c r="I4" s="102" t="s">
        <v>586</v>
      </c>
      <c r="J4" s="102" t="s">
        <v>603</v>
      </c>
      <c r="K4" s="102" t="s">
        <v>608</v>
      </c>
      <c r="L4" s="102" t="s">
        <v>586</v>
      </c>
      <c r="M4" s="102" t="s">
        <v>603</v>
      </c>
      <c r="N4" s="373" t="s">
        <v>608</v>
      </c>
      <c r="O4" s="102" t="s">
        <v>586</v>
      </c>
      <c r="P4" s="683" t="s">
        <v>603</v>
      </c>
      <c r="Q4" s="860"/>
      <c r="R4" s="859"/>
      <c r="S4" s="859"/>
      <c r="T4" s="409"/>
      <c r="U4" s="111"/>
    </row>
    <row r="5" spans="1:21" ht="18" customHeight="1" x14ac:dyDescent="0.15">
      <c r="A5" s="851" t="s">
        <v>48</v>
      </c>
      <c r="B5" s="852"/>
      <c r="C5" s="852"/>
      <c r="D5" s="853"/>
      <c r="E5" s="67">
        <f>SUM(E6:E29)</f>
        <v>52</v>
      </c>
      <c r="F5" s="67">
        <f>SUM(F6:F29)</f>
        <v>56</v>
      </c>
      <c r="G5" s="67">
        <f>SUM(G6:G29)</f>
        <v>55</v>
      </c>
      <c r="H5" s="294">
        <f t="shared" ref="H5:J5" si="0">SUM(H6:H29)</f>
        <v>2102</v>
      </c>
      <c r="I5" s="67">
        <f t="shared" si="0"/>
        <v>2214</v>
      </c>
      <c r="J5" s="67">
        <f t="shared" si="0"/>
        <v>2436</v>
      </c>
      <c r="K5" s="18">
        <v>633187</v>
      </c>
      <c r="L5" s="18">
        <v>665442</v>
      </c>
      <c r="M5" s="18">
        <v>779221</v>
      </c>
      <c r="N5" s="293">
        <v>6250840</v>
      </c>
      <c r="O5" s="293">
        <v>6423552</v>
      </c>
      <c r="P5" s="861">
        <v>6847986</v>
      </c>
      <c r="Q5" s="862">
        <v>6847986</v>
      </c>
      <c r="R5" s="92"/>
      <c r="S5" s="92"/>
      <c r="T5" s="492"/>
      <c r="U5" s="492"/>
    </row>
    <row r="6" spans="1:21" ht="14.1" customHeight="1" x14ac:dyDescent="0.15">
      <c r="A6" s="844" t="s">
        <v>207</v>
      </c>
      <c r="B6" s="845"/>
      <c r="C6" s="845"/>
      <c r="D6" s="846"/>
      <c r="E6" s="67">
        <v>20</v>
      </c>
      <c r="F6" s="67">
        <v>20</v>
      </c>
      <c r="G6" s="67">
        <v>19</v>
      </c>
      <c r="H6" s="67">
        <v>1162</v>
      </c>
      <c r="I6" s="67">
        <v>1163</v>
      </c>
      <c r="J6" s="67">
        <v>1416</v>
      </c>
      <c r="K6" s="20">
        <v>292042</v>
      </c>
      <c r="L6" s="20">
        <v>294693</v>
      </c>
      <c r="M6" s="20">
        <v>402406</v>
      </c>
      <c r="N6" s="219">
        <v>3537868</v>
      </c>
      <c r="O6" s="219">
        <v>3326538</v>
      </c>
      <c r="P6" s="788">
        <v>3677220</v>
      </c>
      <c r="Q6" s="793">
        <v>3677220</v>
      </c>
      <c r="R6" s="20"/>
      <c r="S6" s="20"/>
      <c r="T6" s="219"/>
      <c r="U6" s="219"/>
    </row>
    <row r="7" spans="1:21" ht="14.1" customHeight="1" x14ac:dyDescent="0.15">
      <c r="A7" s="844" t="s">
        <v>208</v>
      </c>
      <c r="B7" s="845"/>
      <c r="C7" s="845"/>
      <c r="D7" s="846"/>
      <c r="E7" s="67">
        <v>4</v>
      </c>
      <c r="F7" s="67">
        <v>5</v>
      </c>
      <c r="G7" s="67">
        <v>5</v>
      </c>
      <c r="H7" s="67">
        <v>333</v>
      </c>
      <c r="I7" s="67">
        <v>357</v>
      </c>
      <c r="J7" s="67">
        <v>366</v>
      </c>
      <c r="K7" s="20">
        <v>145589</v>
      </c>
      <c r="L7" s="20">
        <v>145717</v>
      </c>
      <c r="M7" s="20">
        <v>148655</v>
      </c>
      <c r="N7" s="219">
        <v>1759378</v>
      </c>
      <c r="O7" s="219">
        <v>1790259</v>
      </c>
      <c r="P7" s="788">
        <v>1877907</v>
      </c>
      <c r="Q7" s="793">
        <v>1877907</v>
      </c>
      <c r="R7" s="75"/>
      <c r="S7" s="75"/>
      <c r="T7" s="219"/>
      <c r="U7" s="219"/>
    </row>
    <row r="8" spans="1:21" ht="14.1" customHeight="1" x14ac:dyDescent="0.15">
      <c r="A8" s="844" t="s">
        <v>209</v>
      </c>
      <c r="B8" s="845"/>
      <c r="C8" s="845"/>
      <c r="D8" s="846"/>
      <c r="E8" s="67">
        <v>2</v>
      </c>
      <c r="F8" s="67">
        <v>2</v>
      </c>
      <c r="G8" s="67">
        <v>2</v>
      </c>
      <c r="H8" s="67">
        <v>19</v>
      </c>
      <c r="I8" s="67">
        <v>18</v>
      </c>
      <c r="J8" s="67">
        <v>18</v>
      </c>
      <c r="K8" s="219" t="s">
        <v>112</v>
      </c>
      <c r="L8" s="219" t="s">
        <v>112</v>
      </c>
      <c r="M8" s="219" t="s">
        <v>112</v>
      </c>
      <c r="N8" s="219" t="s">
        <v>112</v>
      </c>
      <c r="O8" s="219" t="s">
        <v>112</v>
      </c>
      <c r="P8" s="847" t="s">
        <v>112</v>
      </c>
      <c r="Q8" s="791"/>
      <c r="R8" s="75"/>
      <c r="S8" s="75"/>
      <c r="T8" s="219"/>
      <c r="U8" s="219"/>
    </row>
    <row r="9" spans="1:21" ht="14.1" customHeight="1" x14ac:dyDescent="0.15">
      <c r="A9" s="844" t="s">
        <v>612</v>
      </c>
      <c r="B9" s="845"/>
      <c r="C9" s="845"/>
      <c r="D9" s="846"/>
      <c r="E9" s="67" t="s">
        <v>582</v>
      </c>
      <c r="F9" s="67" t="s">
        <v>582</v>
      </c>
      <c r="G9" s="67">
        <v>0</v>
      </c>
      <c r="H9" s="67" t="s">
        <v>582</v>
      </c>
      <c r="I9" s="67" t="s">
        <v>582</v>
      </c>
      <c r="J9" s="67">
        <v>0</v>
      </c>
      <c r="K9" s="67" t="s">
        <v>582</v>
      </c>
      <c r="L9" s="67" t="s">
        <v>582</v>
      </c>
      <c r="M9" s="67">
        <v>0</v>
      </c>
      <c r="N9" s="219" t="s">
        <v>582</v>
      </c>
      <c r="O9" s="219">
        <v>0</v>
      </c>
      <c r="P9" s="847">
        <v>0</v>
      </c>
      <c r="Q9" s="791"/>
      <c r="R9" s="75"/>
      <c r="S9" s="75"/>
      <c r="T9" s="219"/>
      <c r="U9" s="219"/>
    </row>
    <row r="10" spans="1:21" ht="14.1" customHeight="1" x14ac:dyDescent="0.15">
      <c r="A10" s="844" t="s">
        <v>210</v>
      </c>
      <c r="B10" s="845"/>
      <c r="C10" s="845"/>
      <c r="D10" s="846"/>
      <c r="E10" s="67">
        <v>3</v>
      </c>
      <c r="F10" s="67">
        <v>4</v>
      </c>
      <c r="G10" s="67">
        <v>3</v>
      </c>
      <c r="H10" s="67">
        <v>24</v>
      </c>
      <c r="I10" s="67">
        <v>31</v>
      </c>
      <c r="J10" s="67">
        <v>25</v>
      </c>
      <c r="K10" s="219">
        <v>4946</v>
      </c>
      <c r="L10" s="219">
        <v>7737</v>
      </c>
      <c r="M10" s="219">
        <v>5872</v>
      </c>
      <c r="N10" s="219">
        <v>17045</v>
      </c>
      <c r="O10" s="219">
        <v>29327</v>
      </c>
      <c r="P10" s="847">
        <v>20471</v>
      </c>
      <c r="Q10" s="791">
        <v>20471</v>
      </c>
      <c r="R10" s="75"/>
      <c r="S10" s="75"/>
      <c r="T10" s="219"/>
      <c r="U10" s="219"/>
    </row>
    <row r="11" spans="1:21" ht="14.1" customHeight="1" x14ac:dyDescent="0.15">
      <c r="A11" s="844" t="s">
        <v>211</v>
      </c>
      <c r="B11" s="845"/>
      <c r="C11" s="845"/>
      <c r="D11" s="846"/>
      <c r="E11" s="67" t="s">
        <v>582</v>
      </c>
      <c r="F11" s="67" t="s">
        <v>582</v>
      </c>
      <c r="G11" s="67">
        <v>0</v>
      </c>
      <c r="H11" s="67" t="s">
        <v>582</v>
      </c>
      <c r="I11" s="67" t="s">
        <v>582</v>
      </c>
      <c r="J11" s="67">
        <v>0</v>
      </c>
      <c r="K11" s="67" t="s">
        <v>582</v>
      </c>
      <c r="L11" s="67" t="s">
        <v>582</v>
      </c>
      <c r="M11" s="67">
        <v>0</v>
      </c>
      <c r="N11" s="219" t="s">
        <v>582</v>
      </c>
      <c r="O11" s="219">
        <v>0</v>
      </c>
      <c r="P11" s="847">
        <v>0</v>
      </c>
      <c r="Q11" s="791"/>
      <c r="R11" s="75"/>
      <c r="S11" s="75"/>
      <c r="T11" s="219"/>
      <c r="U11" s="219"/>
    </row>
    <row r="12" spans="1:21" ht="14.1" customHeight="1" x14ac:dyDescent="0.15">
      <c r="A12" s="844" t="s">
        <v>613</v>
      </c>
      <c r="B12" s="845"/>
      <c r="C12" s="845"/>
      <c r="D12" s="846"/>
      <c r="E12" s="67">
        <v>6</v>
      </c>
      <c r="F12" s="67">
        <v>7</v>
      </c>
      <c r="G12" s="67">
        <v>7</v>
      </c>
      <c r="H12" s="67">
        <v>111</v>
      </c>
      <c r="I12" s="67">
        <v>120</v>
      </c>
      <c r="J12" s="67">
        <v>114</v>
      </c>
      <c r="K12" s="20">
        <v>37403</v>
      </c>
      <c r="L12" s="20">
        <v>41097</v>
      </c>
      <c r="M12" s="20">
        <v>38537</v>
      </c>
      <c r="N12" s="219">
        <v>157570</v>
      </c>
      <c r="O12" s="219">
        <v>182584</v>
      </c>
      <c r="P12" s="788">
        <v>165310</v>
      </c>
      <c r="Q12" s="793">
        <v>165310</v>
      </c>
      <c r="R12" s="75"/>
      <c r="S12" s="75"/>
      <c r="T12" s="219"/>
      <c r="U12" s="219"/>
    </row>
    <row r="13" spans="1:21" ht="14.1" customHeight="1" x14ac:dyDescent="0.15">
      <c r="A13" s="844" t="s">
        <v>614</v>
      </c>
      <c r="B13" s="845"/>
      <c r="C13" s="845"/>
      <c r="D13" s="846"/>
      <c r="E13" s="67" t="s">
        <v>582</v>
      </c>
      <c r="F13" s="67" t="s">
        <v>582</v>
      </c>
      <c r="G13" s="67">
        <v>0</v>
      </c>
      <c r="H13" s="67" t="s">
        <v>582</v>
      </c>
      <c r="I13" s="67" t="s">
        <v>582</v>
      </c>
      <c r="J13" s="67">
        <v>0</v>
      </c>
      <c r="K13" s="67" t="s">
        <v>582</v>
      </c>
      <c r="L13" s="67" t="s">
        <v>582</v>
      </c>
      <c r="M13" s="67">
        <v>0</v>
      </c>
      <c r="N13" s="219" t="s">
        <v>582</v>
      </c>
      <c r="O13" s="219">
        <v>0</v>
      </c>
      <c r="P13" s="847">
        <v>0</v>
      </c>
      <c r="Q13" s="791"/>
      <c r="R13" s="75"/>
      <c r="S13" s="75"/>
      <c r="T13" s="219"/>
      <c r="U13" s="219"/>
    </row>
    <row r="14" spans="1:21" ht="14.1" customHeight="1" x14ac:dyDescent="0.15">
      <c r="A14" s="844" t="s">
        <v>212</v>
      </c>
      <c r="B14" s="845"/>
      <c r="C14" s="845"/>
      <c r="D14" s="846"/>
      <c r="E14" s="67" t="s">
        <v>582</v>
      </c>
      <c r="F14" s="67" t="s">
        <v>582</v>
      </c>
      <c r="G14" s="67">
        <v>0</v>
      </c>
      <c r="H14" s="67" t="s">
        <v>582</v>
      </c>
      <c r="I14" s="67" t="s">
        <v>582</v>
      </c>
      <c r="J14" s="67">
        <v>0</v>
      </c>
      <c r="K14" s="67" t="s">
        <v>582</v>
      </c>
      <c r="L14" s="67" t="s">
        <v>582</v>
      </c>
      <c r="M14" s="67">
        <v>0</v>
      </c>
      <c r="N14" s="219" t="s">
        <v>582</v>
      </c>
      <c r="O14" s="219">
        <v>0</v>
      </c>
      <c r="P14" s="847">
        <v>0</v>
      </c>
      <c r="Q14" s="791"/>
      <c r="R14" s="75"/>
      <c r="S14" s="75"/>
      <c r="T14" s="219"/>
      <c r="U14" s="219"/>
    </row>
    <row r="15" spans="1:21" ht="14.1" customHeight="1" x14ac:dyDescent="0.15">
      <c r="A15" s="844" t="s">
        <v>213</v>
      </c>
      <c r="B15" s="845"/>
      <c r="C15" s="845"/>
      <c r="D15" s="846"/>
      <c r="E15" s="67" t="s">
        <v>582</v>
      </c>
      <c r="F15" s="67" t="s">
        <v>582</v>
      </c>
      <c r="G15" s="67">
        <v>0</v>
      </c>
      <c r="H15" s="67" t="s">
        <v>582</v>
      </c>
      <c r="I15" s="67" t="s">
        <v>582</v>
      </c>
      <c r="J15" s="67">
        <v>0</v>
      </c>
      <c r="K15" s="67" t="s">
        <v>582</v>
      </c>
      <c r="L15" s="67" t="s">
        <v>582</v>
      </c>
      <c r="M15" s="67">
        <v>0</v>
      </c>
      <c r="N15" s="219" t="s">
        <v>582</v>
      </c>
      <c r="O15" s="219">
        <v>0</v>
      </c>
      <c r="P15" s="847">
        <v>0</v>
      </c>
      <c r="Q15" s="791"/>
      <c r="R15" s="75"/>
      <c r="S15" s="75"/>
      <c r="T15" s="219"/>
      <c r="U15" s="219"/>
    </row>
    <row r="16" spans="1:21" ht="14.1" customHeight="1" x14ac:dyDescent="0.15">
      <c r="A16" s="844" t="s">
        <v>615</v>
      </c>
      <c r="B16" s="845"/>
      <c r="C16" s="845"/>
      <c r="D16" s="846"/>
      <c r="E16" s="67" t="s">
        <v>582</v>
      </c>
      <c r="F16" s="67" t="s">
        <v>582</v>
      </c>
      <c r="G16" s="67">
        <v>0</v>
      </c>
      <c r="H16" s="67" t="s">
        <v>582</v>
      </c>
      <c r="I16" s="67" t="s">
        <v>582</v>
      </c>
      <c r="J16" s="67">
        <v>0</v>
      </c>
      <c r="K16" s="67" t="s">
        <v>582</v>
      </c>
      <c r="L16" s="67" t="s">
        <v>582</v>
      </c>
      <c r="M16" s="67">
        <v>0</v>
      </c>
      <c r="N16" s="219" t="s">
        <v>582</v>
      </c>
      <c r="O16" s="219">
        <v>0</v>
      </c>
      <c r="P16" s="847">
        <v>0</v>
      </c>
      <c r="Q16" s="791"/>
      <c r="R16" s="75"/>
      <c r="S16" s="75"/>
      <c r="T16" s="219"/>
      <c r="U16" s="219"/>
    </row>
    <row r="17" spans="1:22" ht="14.1" customHeight="1" x14ac:dyDescent="0.15">
      <c r="A17" s="844" t="s">
        <v>616</v>
      </c>
      <c r="B17" s="845"/>
      <c r="C17" s="845"/>
      <c r="D17" s="846"/>
      <c r="E17" s="67">
        <v>1</v>
      </c>
      <c r="F17" s="67">
        <v>1</v>
      </c>
      <c r="G17" s="67">
        <v>1</v>
      </c>
      <c r="H17" s="67">
        <v>4</v>
      </c>
      <c r="I17" s="67">
        <v>4</v>
      </c>
      <c r="J17" s="67">
        <v>4</v>
      </c>
      <c r="K17" s="219" t="s">
        <v>112</v>
      </c>
      <c r="L17" s="219" t="s">
        <v>112</v>
      </c>
      <c r="M17" s="219" t="s">
        <v>112</v>
      </c>
      <c r="N17" s="219" t="s">
        <v>112</v>
      </c>
      <c r="O17" s="219" t="s">
        <v>112</v>
      </c>
      <c r="P17" s="847" t="s">
        <v>112</v>
      </c>
      <c r="Q17" s="791"/>
      <c r="R17" s="75"/>
      <c r="S17" s="75"/>
      <c r="T17" s="219"/>
      <c r="U17" s="219"/>
    </row>
    <row r="18" spans="1:22" ht="14.1" customHeight="1" x14ac:dyDescent="0.15">
      <c r="A18" s="844" t="s">
        <v>214</v>
      </c>
      <c r="B18" s="845"/>
      <c r="C18" s="845"/>
      <c r="D18" s="846"/>
      <c r="E18" s="67">
        <v>5</v>
      </c>
      <c r="F18" s="67">
        <v>5</v>
      </c>
      <c r="G18" s="67">
        <v>6</v>
      </c>
      <c r="H18" s="67">
        <v>73</v>
      </c>
      <c r="I18" s="67">
        <v>91</v>
      </c>
      <c r="J18" s="67">
        <v>119</v>
      </c>
      <c r="K18" s="20">
        <v>24709</v>
      </c>
      <c r="L18" s="20">
        <v>33987</v>
      </c>
      <c r="M18" s="20">
        <v>42915</v>
      </c>
      <c r="N18" s="219">
        <v>152880</v>
      </c>
      <c r="O18" s="219">
        <v>240009</v>
      </c>
      <c r="P18" s="788">
        <v>362649</v>
      </c>
      <c r="Q18" s="793">
        <v>362649</v>
      </c>
      <c r="R18" s="75"/>
      <c r="S18" s="75"/>
      <c r="T18" s="219"/>
      <c r="U18" s="219"/>
    </row>
    <row r="19" spans="1:22" ht="14.1" customHeight="1" x14ac:dyDescent="0.15">
      <c r="A19" s="844" t="s">
        <v>215</v>
      </c>
      <c r="B19" s="845"/>
      <c r="C19" s="845"/>
      <c r="D19" s="846"/>
      <c r="E19" s="67">
        <v>1</v>
      </c>
      <c r="F19" s="67">
        <v>1</v>
      </c>
      <c r="G19" s="67">
        <v>1</v>
      </c>
      <c r="H19" s="67">
        <v>187</v>
      </c>
      <c r="I19" s="67">
        <v>191</v>
      </c>
      <c r="J19" s="67">
        <v>151</v>
      </c>
      <c r="K19" s="219" t="s">
        <v>112</v>
      </c>
      <c r="L19" s="219" t="s">
        <v>112</v>
      </c>
      <c r="M19" s="219" t="s">
        <v>112</v>
      </c>
      <c r="N19" s="219" t="s">
        <v>112</v>
      </c>
      <c r="O19" s="219" t="s">
        <v>112</v>
      </c>
      <c r="P19" s="847" t="s">
        <v>112</v>
      </c>
      <c r="Q19" s="791"/>
      <c r="R19" s="75"/>
      <c r="S19" s="75"/>
      <c r="T19" s="219"/>
      <c r="U19" s="219"/>
    </row>
    <row r="20" spans="1:22" ht="14.1" customHeight="1" x14ac:dyDescent="0.15">
      <c r="A20" s="844" t="s">
        <v>617</v>
      </c>
      <c r="B20" s="845"/>
      <c r="C20" s="845"/>
      <c r="D20" s="846"/>
      <c r="E20" s="67" t="s">
        <v>582</v>
      </c>
      <c r="F20" s="67" t="s">
        <v>582</v>
      </c>
      <c r="G20" s="67">
        <v>0</v>
      </c>
      <c r="H20" s="67" t="s">
        <v>582</v>
      </c>
      <c r="I20" s="67" t="s">
        <v>582</v>
      </c>
      <c r="J20" s="67">
        <v>0</v>
      </c>
      <c r="K20" s="67" t="s">
        <v>582</v>
      </c>
      <c r="L20" s="67" t="s">
        <v>582</v>
      </c>
      <c r="M20" s="67">
        <v>0</v>
      </c>
      <c r="N20" s="219" t="s">
        <v>582</v>
      </c>
      <c r="O20" s="219">
        <v>0</v>
      </c>
      <c r="P20" s="847">
        <v>0</v>
      </c>
      <c r="Q20" s="791"/>
      <c r="R20" s="75"/>
      <c r="S20" s="75"/>
      <c r="T20" s="219"/>
      <c r="U20" s="219"/>
    </row>
    <row r="21" spans="1:22" ht="14.1" customHeight="1" x14ac:dyDescent="0.15">
      <c r="A21" s="844" t="s">
        <v>618</v>
      </c>
      <c r="B21" s="845"/>
      <c r="C21" s="845"/>
      <c r="D21" s="846"/>
      <c r="E21" s="67">
        <v>4</v>
      </c>
      <c r="F21" s="67">
        <v>3</v>
      </c>
      <c r="G21" s="67">
        <v>3</v>
      </c>
      <c r="H21" s="67">
        <v>56</v>
      </c>
      <c r="I21" s="67">
        <v>36</v>
      </c>
      <c r="J21" s="67">
        <v>35</v>
      </c>
      <c r="K21" s="20">
        <v>17756</v>
      </c>
      <c r="L21" s="20">
        <v>12120</v>
      </c>
      <c r="M21" s="20">
        <v>12792</v>
      </c>
      <c r="N21" s="219">
        <v>76694</v>
      </c>
      <c r="O21" s="219">
        <v>44113</v>
      </c>
      <c r="P21" s="788">
        <v>45727</v>
      </c>
      <c r="Q21" s="793">
        <v>45727</v>
      </c>
      <c r="R21" s="75"/>
      <c r="S21" s="75"/>
      <c r="T21" s="219"/>
      <c r="U21" s="219"/>
    </row>
    <row r="22" spans="1:22" ht="14.1" customHeight="1" x14ac:dyDescent="0.15">
      <c r="A22" s="844" t="s">
        <v>619</v>
      </c>
      <c r="B22" s="845"/>
      <c r="C22" s="845"/>
      <c r="D22" s="846"/>
      <c r="E22" s="67" t="s">
        <v>582</v>
      </c>
      <c r="F22" s="67" t="s">
        <v>582</v>
      </c>
      <c r="G22" s="67">
        <v>0</v>
      </c>
      <c r="H22" s="67" t="s">
        <v>582</v>
      </c>
      <c r="I22" s="67" t="s">
        <v>582</v>
      </c>
      <c r="J22" s="67">
        <v>0</v>
      </c>
      <c r="K22" s="67" t="s">
        <v>582</v>
      </c>
      <c r="L22" s="67" t="s">
        <v>582</v>
      </c>
      <c r="M22" s="67">
        <v>0</v>
      </c>
      <c r="N22" s="219" t="s">
        <v>582</v>
      </c>
      <c r="O22" s="219">
        <v>0</v>
      </c>
      <c r="P22" s="847">
        <v>0</v>
      </c>
      <c r="Q22" s="791"/>
      <c r="R22" s="75"/>
      <c r="S22" s="75"/>
      <c r="T22" s="219"/>
      <c r="U22" s="219"/>
    </row>
    <row r="23" spans="1:22" ht="14.1" customHeight="1" x14ac:dyDescent="0.15">
      <c r="A23" s="844" t="s">
        <v>620</v>
      </c>
      <c r="B23" s="845"/>
      <c r="C23" s="845"/>
      <c r="D23" s="846"/>
      <c r="E23" s="67" t="s">
        <v>582</v>
      </c>
      <c r="F23" s="67" t="s">
        <v>582</v>
      </c>
      <c r="G23" s="67">
        <v>0</v>
      </c>
      <c r="H23" s="67" t="s">
        <v>582</v>
      </c>
      <c r="I23" s="67" t="s">
        <v>582</v>
      </c>
      <c r="J23" s="67">
        <v>0</v>
      </c>
      <c r="K23" s="219">
        <v>0</v>
      </c>
      <c r="L23" s="219" t="s">
        <v>582</v>
      </c>
      <c r="M23" s="219">
        <v>0</v>
      </c>
      <c r="N23" s="219" t="s">
        <v>582</v>
      </c>
      <c r="O23" s="219">
        <v>0</v>
      </c>
      <c r="P23" s="847">
        <v>0</v>
      </c>
      <c r="Q23" s="791"/>
      <c r="R23" s="75"/>
      <c r="S23" s="75"/>
      <c r="T23" s="219"/>
      <c r="U23" s="219"/>
    </row>
    <row r="24" spans="1:22" ht="14.1" customHeight="1" x14ac:dyDescent="0.15">
      <c r="A24" s="844" t="s">
        <v>216</v>
      </c>
      <c r="B24" s="845"/>
      <c r="C24" s="845"/>
      <c r="D24" s="846"/>
      <c r="E24" s="67">
        <v>1</v>
      </c>
      <c r="F24" s="67">
        <v>1</v>
      </c>
      <c r="G24" s="67">
        <v>1</v>
      </c>
      <c r="H24" s="67">
        <v>29</v>
      </c>
      <c r="I24" s="67">
        <v>29</v>
      </c>
      <c r="J24" s="67">
        <v>28</v>
      </c>
      <c r="K24" s="219" t="s">
        <v>112</v>
      </c>
      <c r="L24" s="219" t="s">
        <v>112</v>
      </c>
      <c r="M24" s="219" t="s">
        <v>112</v>
      </c>
      <c r="N24" s="219" t="s">
        <v>112</v>
      </c>
      <c r="O24" s="219" t="s">
        <v>112</v>
      </c>
      <c r="P24" s="847" t="s">
        <v>112</v>
      </c>
      <c r="Q24" s="791"/>
      <c r="R24" s="75"/>
      <c r="S24" s="75"/>
      <c r="T24" s="219"/>
      <c r="U24" s="219"/>
    </row>
    <row r="25" spans="1:22" s="63" customFormat="1" ht="14.1" customHeight="1" x14ac:dyDescent="0.15">
      <c r="A25" s="844" t="s">
        <v>621</v>
      </c>
      <c r="B25" s="845"/>
      <c r="C25" s="845"/>
      <c r="D25" s="846"/>
      <c r="E25" s="67" t="s">
        <v>582</v>
      </c>
      <c r="F25" s="67" t="s">
        <v>582</v>
      </c>
      <c r="G25" s="67">
        <v>0</v>
      </c>
      <c r="H25" s="67" t="s">
        <v>582</v>
      </c>
      <c r="I25" s="67" t="s">
        <v>582</v>
      </c>
      <c r="J25" s="67">
        <v>0</v>
      </c>
      <c r="K25" s="67" t="s">
        <v>582</v>
      </c>
      <c r="L25" s="67" t="s">
        <v>582</v>
      </c>
      <c r="M25" s="67">
        <v>0</v>
      </c>
      <c r="N25" s="219" t="s">
        <v>582</v>
      </c>
      <c r="O25" s="219">
        <v>0</v>
      </c>
      <c r="P25" s="847">
        <v>0</v>
      </c>
      <c r="Q25" s="791"/>
      <c r="R25" s="75"/>
      <c r="S25" s="75"/>
      <c r="T25" s="219"/>
      <c r="U25" s="219"/>
    </row>
    <row r="26" spans="1:22" ht="14.1" customHeight="1" x14ac:dyDescent="0.15">
      <c r="A26" s="844" t="s">
        <v>217</v>
      </c>
      <c r="B26" s="845"/>
      <c r="C26" s="845"/>
      <c r="D26" s="846"/>
      <c r="E26" s="67">
        <v>1</v>
      </c>
      <c r="F26" s="67">
        <v>1</v>
      </c>
      <c r="G26" s="67">
        <v>1</v>
      </c>
      <c r="H26" s="67">
        <v>59</v>
      </c>
      <c r="I26" s="67">
        <v>65</v>
      </c>
      <c r="J26" s="67">
        <v>54</v>
      </c>
      <c r="K26" s="219" t="s">
        <v>112</v>
      </c>
      <c r="L26" s="219" t="s">
        <v>112</v>
      </c>
      <c r="M26" s="219" t="s">
        <v>112</v>
      </c>
      <c r="N26" s="219" t="s">
        <v>112</v>
      </c>
      <c r="O26" s="219" t="s">
        <v>112</v>
      </c>
      <c r="P26" s="847" t="s">
        <v>112</v>
      </c>
      <c r="Q26" s="791"/>
      <c r="R26" s="75"/>
      <c r="S26" s="75"/>
      <c r="T26" s="219"/>
      <c r="U26" s="219"/>
    </row>
    <row r="27" spans="1:22" s="63" customFormat="1" ht="14.1" customHeight="1" x14ac:dyDescent="0.15">
      <c r="A27" s="844" t="s">
        <v>218</v>
      </c>
      <c r="B27" s="845"/>
      <c r="C27" s="845"/>
      <c r="D27" s="846"/>
      <c r="E27" s="67">
        <v>0</v>
      </c>
      <c r="F27" s="67" t="s">
        <v>582</v>
      </c>
      <c r="G27" s="67">
        <v>0</v>
      </c>
      <c r="H27" s="67">
        <v>0</v>
      </c>
      <c r="I27" s="67" t="s">
        <v>582</v>
      </c>
      <c r="J27" s="67">
        <v>0</v>
      </c>
      <c r="K27" s="219" t="s">
        <v>582</v>
      </c>
      <c r="L27" s="67">
        <v>0</v>
      </c>
      <c r="M27" s="67">
        <v>0</v>
      </c>
      <c r="N27" s="219">
        <v>0</v>
      </c>
      <c r="O27" s="219">
        <v>0</v>
      </c>
      <c r="P27" s="847">
        <v>0</v>
      </c>
      <c r="Q27" s="791"/>
      <c r="R27" s="75"/>
      <c r="S27" s="75"/>
      <c r="T27" s="219"/>
      <c r="U27" s="219"/>
    </row>
    <row r="28" spans="1:22" s="63" customFormat="1" ht="14.1" customHeight="1" x14ac:dyDescent="0.15">
      <c r="A28" s="844" t="s">
        <v>219</v>
      </c>
      <c r="B28" s="845"/>
      <c r="C28" s="845"/>
      <c r="D28" s="846"/>
      <c r="E28" s="67">
        <v>1</v>
      </c>
      <c r="F28" s="67">
        <v>1</v>
      </c>
      <c r="G28" s="67">
        <v>1</v>
      </c>
      <c r="H28" s="67">
        <v>9</v>
      </c>
      <c r="I28" s="67">
        <v>10</v>
      </c>
      <c r="J28" s="67">
        <v>12</v>
      </c>
      <c r="K28" s="219" t="s">
        <v>112</v>
      </c>
      <c r="L28" s="219" t="s">
        <v>112</v>
      </c>
      <c r="M28" s="219" t="s">
        <v>112</v>
      </c>
      <c r="N28" s="219" t="s">
        <v>112</v>
      </c>
      <c r="O28" s="219" t="s">
        <v>112</v>
      </c>
      <c r="P28" s="847" t="s">
        <v>112</v>
      </c>
      <c r="Q28" s="791"/>
      <c r="R28" s="75"/>
      <c r="S28" s="75"/>
      <c r="T28" s="219"/>
      <c r="U28" s="219"/>
    </row>
    <row r="29" spans="1:22" ht="14.1" customHeight="1" thickBot="1" x14ac:dyDescent="0.2">
      <c r="A29" s="874" t="s">
        <v>622</v>
      </c>
      <c r="B29" s="875"/>
      <c r="C29" s="875"/>
      <c r="D29" s="876"/>
      <c r="E29" s="407">
        <v>3</v>
      </c>
      <c r="F29" s="407">
        <v>5</v>
      </c>
      <c r="G29" s="407">
        <v>5</v>
      </c>
      <c r="H29" s="407">
        <v>36</v>
      </c>
      <c r="I29" s="407">
        <v>99</v>
      </c>
      <c r="J29" s="407">
        <v>94</v>
      </c>
      <c r="K29" s="23">
        <v>9436</v>
      </c>
      <c r="L29" s="23">
        <v>25702</v>
      </c>
      <c r="M29" s="23">
        <v>30613</v>
      </c>
      <c r="N29" s="289">
        <v>31131</v>
      </c>
      <c r="O29" s="289">
        <v>154769</v>
      </c>
      <c r="P29" s="864">
        <v>172064</v>
      </c>
      <c r="Q29" s="865">
        <v>172064</v>
      </c>
      <c r="R29" s="273"/>
      <c r="S29" s="75"/>
      <c r="T29" s="219"/>
      <c r="U29" s="219"/>
    </row>
    <row r="30" spans="1:22" ht="15" customHeight="1" x14ac:dyDescent="0.15">
      <c r="A30" s="63"/>
      <c r="B30" s="62" t="s">
        <v>220</v>
      </c>
      <c r="C30" s="62"/>
      <c r="D30" s="62"/>
      <c r="E30" s="62"/>
      <c r="F30" s="62"/>
      <c r="G30" s="62"/>
      <c r="H30" s="62"/>
      <c r="I30" s="62"/>
      <c r="J30" s="62"/>
      <c r="K30" s="62"/>
      <c r="L30" s="62"/>
      <c r="M30" s="62"/>
      <c r="N30" s="62"/>
      <c r="O30" s="62"/>
      <c r="P30" s="380" t="s">
        <v>596</v>
      </c>
      <c r="Q30" s="62"/>
      <c r="R30" s="63"/>
      <c r="S30" s="62"/>
      <c r="T30" s="62"/>
      <c r="U30" s="380"/>
    </row>
    <row r="31" spans="1:22" ht="15" customHeight="1" x14ac:dyDescent="0.15">
      <c r="A31" s="63"/>
      <c r="B31" s="62" t="s">
        <v>623</v>
      </c>
      <c r="C31" s="62"/>
      <c r="D31" s="62"/>
      <c r="E31" s="62"/>
      <c r="F31" s="62"/>
      <c r="G31" s="62"/>
      <c r="H31" s="62"/>
      <c r="I31" s="62"/>
      <c r="J31" s="62"/>
      <c r="K31" s="62"/>
      <c r="L31" s="62"/>
      <c r="M31" s="62"/>
      <c r="N31" s="62"/>
      <c r="O31" s="62"/>
      <c r="P31" s="62"/>
      <c r="Q31" s="62"/>
      <c r="R31" s="62"/>
      <c r="S31" s="62"/>
      <c r="T31" s="62"/>
      <c r="U31" s="63"/>
      <c r="V31" s="3"/>
    </row>
    <row r="32" spans="1:22" ht="12" customHeight="1" x14ac:dyDescent="0.15">
      <c r="A32" s="63"/>
      <c r="B32" s="62" t="s">
        <v>624</v>
      </c>
      <c r="C32" s="62"/>
      <c r="D32" s="62"/>
      <c r="E32" s="62"/>
      <c r="F32" s="62"/>
      <c r="G32" s="62"/>
      <c r="H32" s="62"/>
      <c r="I32" s="62"/>
      <c r="J32" s="62"/>
      <c r="K32" s="62"/>
      <c r="L32" s="62"/>
      <c r="M32" s="62"/>
      <c r="N32" s="62"/>
      <c r="O32" s="62"/>
      <c r="P32" s="62"/>
      <c r="Q32" s="62"/>
      <c r="R32" s="62"/>
      <c r="S32" s="62"/>
      <c r="T32" s="62"/>
      <c r="U32" s="63"/>
      <c r="V32" s="3"/>
    </row>
    <row r="33" spans="1:22" ht="12" customHeight="1" x14ac:dyDescent="0.15">
      <c r="A33" s="63"/>
      <c r="B33" s="62"/>
      <c r="C33" s="62"/>
      <c r="D33" s="62"/>
      <c r="E33" s="62"/>
      <c r="F33" s="62"/>
      <c r="G33" s="62"/>
      <c r="H33" s="62"/>
      <c r="I33" s="62"/>
      <c r="J33" s="62"/>
      <c r="K33" s="62"/>
      <c r="L33" s="62"/>
      <c r="M33" s="62"/>
      <c r="N33" s="62"/>
      <c r="O33" s="62"/>
      <c r="P33" s="62"/>
      <c r="Q33" s="62"/>
      <c r="R33" s="62"/>
      <c r="S33" s="62"/>
      <c r="T33" s="62"/>
      <c r="U33" s="62"/>
      <c r="V33" s="7"/>
    </row>
    <row r="34" spans="1:22" ht="15" customHeight="1" thickBot="1" x14ac:dyDescent="0.2">
      <c r="A34" s="356" t="s">
        <v>610</v>
      </c>
      <c r="B34" s="356"/>
      <c r="C34" s="356"/>
      <c r="D34" s="356"/>
      <c r="E34" s="356"/>
      <c r="F34" s="356"/>
      <c r="G34" s="356"/>
      <c r="H34" s="356"/>
      <c r="I34" s="356"/>
      <c r="J34" s="356"/>
      <c r="K34" s="356"/>
      <c r="L34" s="62"/>
      <c r="M34" s="62"/>
      <c r="N34" s="62"/>
      <c r="O34" s="62"/>
      <c r="P34" s="62"/>
      <c r="Q34" s="63"/>
      <c r="R34" s="65" t="s">
        <v>155</v>
      </c>
      <c r="S34" s="63"/>
      <c r="T34" s="62"/>
      <c r="U34" s="65"/>
    </row>
    <row r="35" spans="1:22" ht="15" customHeight="1" thickBot="1" x14ac:dyDescent="0.2">
      <c r="A35" s="66"/>
      <c r="B35" s="849" t="s">
        <v>625</v>
      </c>
      <c r="C35" s="849"/>
      <c r="D35" s="878"/>
      <c r="E35" s="687" t="s">
        <v>221</v>
      </c>
      <c r="F35" s="687" t="s">
        <v>13</v>
      </c>
      <c r="G35" s="396" t="s">
        <v>222</v>
      </c>
      <c r="H35" s="396" t="s">
        <v>223</v>
      </c>
      <c r="I35" s="854" t="s">
        <v>626</v>
      </c>
      <c r="J35" s="855"/>
      <c r="K35" s="378" t="s">
        <v>627</v>
      </c>
      <c r="L35" s="687" t="s">
        <v>628</v>
      </c>
      <c r="M35" s="687"/>
      <c r="N35" s="687"/>
      <c r="O35" s="686" t="s">
        <v>629</v>
      </c>
      <c r="P35" s="686"/>
      <c r="Q35" s="813" t="s">
        <v>224</v>
      </c>
      <c r="R35" s="813"/>
      <c r="S35" s="357"/>
      <c r="T35" s="358"/>
      <c r="U35" s="358"/>
    </row>
    <row r="36" spans="1:22" ht="15" customHeight="1" x14ac:dyDescent="0.15">
      <c r="A36" s="359"/>
      <c r="B36" s="879"/>
      <c r="C36" s="879"/>
      <c r="D36" s="660"/>
      <c r="E36" s="687"/>
      <c r="F36" s="687"/>
      <c r="G36" s="374" t="s">
        <v>225</v>
      </c>
      <c r="H36" s="374" t="s">
        <v>226</v>
      </c>
      <c r="I36" s="373" t="s">
        <v>227</v>
      </c>
      <c r="J36" s="102" t="s">
        <v>228</v>
      </c>
      <c r="K36" s="373" t="s">
        <v>229</v>
      </c>
      <c r="L36" s="371" t="s">
        <v>227</v>
      </c>
      <c r="M36" s="371" t="s">
        <v>228</v>
      </c>
      <c r="N36" s="371" t="s">
        <v>229</v>
      </c>
      <c r="O36" s="686"/>
      <c r="P36" s="686"/>
      <c r="Q36" s="813"/>
      <c r="R36" s="813"/>
      <c r="S36" s="357"/>
      <c r="T36" s="357"/>
      <c r="U36" s="357"/>
    </row>
    <row r="37" spans="1:22" ht="18" customHeight="1" x14ac:dyDescent="0.15">
      <c r="A37" s="53"/>
      <c r="B37" s="617" t="s">
        <v>48</v>
      </c>
      <c r="C37" s="617"/>
      <c r="D37" s="880"/>
      <c r="E37" s="493">
        <f>SUM(E38:E50)</f>
        <v>55</v>
      </c>
      <c r="F37" s="377">
        <f>SUM(F38:F50)</f>
        <v>2436</v>
      </c>
      <c r="G37" s="18">
        <v>779221</v>
      </c>
      <c r="H37" s="494">
        <v>4485306</v>
      </c>
      <c r="I37" s="405">
        <v>102349</v>
      </c>
      <c r="J37" s="405">
        <v>104244</v>
      </c>
      <c r="K37" s="4">
        <v>1895</v>
      </c>
      <c r="L37" s="405">
        <v>5604</v>
      </c>
      <c r="M37" s="405">
        <v>1942</v>
      </c>
      <c r="N37" s="4">
        <v>-3662</v>
      </c>
      <c r="O37" s="877">
        <v>6847986</v>
      </c>
      <c r="P37" s="877">
        <v>6847986</v>
      </c>
      <c r="Q37" s="872">
        <v>2206406</v>
      </c>
      <c r="R37" s="872">
        <v>2206406</v>
      </c>
      <c r="S37" s="405"/>
      <c r="T37" s="405"/>
      <c r="U37" s="168"/>
    </row>
    <row r="38" spans="1:22" ht="14.1" customHeight="1" x14ac:dyDescent="0.15">
      <c r="A38" s="53"/>
      <c r="B38" s="615" t="s">
        <v>207</v>
      </c>
      <c r="C38" s="615"/>
      <c r="D38" s="869"/>
      <c r="E38" s="103">
        <v>19</v>
      </c>
      <c r="F38" s="405">
        <v>1416</v>
      </c>
      <c r="G38" s="75">
        <v>402406</v>
      </c>
      <c r="H38" s="219">
        <v>2464067</v>
      </c>
      <c r="I38" s="219">
        <v>18477</v>
      </c>
      <c r="J38" s="219">
        <v>16696</v>
      </c>
      <c r="K38" s="168">
        <v>-1781</v>
      </c>
      <c r="L38" s="405">
        <v>327</v>
      </c>
      <c r="M38" s="405">
        <v>220</v>
      </c>
      <c r="N38" s="4">
        <v>-107</v>
      </c>
      <c r="O38" s="857">
        <v>3677220</v>
      </c>
      <c r="P38" s="857">
        <v>3677220</v>
      </c>
      <c r="Q38" s="872">
        <v>1131109</v>
      </c>
      <c r="R38" s="872">
        <v>1131109</v>
      </c>
      <c r="S38" s="168"/>
      <c r="T38" s="405"/>
      <c r="U38" s="168"/>
    </row>
    <row r="39" spans="1:22" ht="14.1" customHeight="1" x14ac:dyDescent="0.15">
      <c r="A39" s="53"/>
      <c r="B39" s="870" t="s">
        <v>208</v>
      </c>
      <c r="C39" s="870"/>
      <c r="D39" s="871"/>
      <c r="E39" s="103">
        <v>5</v>
      </c>
      <c r="F39" s="405">
        <v>366</v>
      </c>
      <c r="G39" s="75">
        <v>148655</v>
      </c>
      <c r="H39" s="219">
        <v>1172084</v>
      </c>
      <c r="I39" s="219" t="s">
        <v>638</v>
      </c>
      <c r="J39" s="405" t="s">
        <v>638</v>
      </c>
      <c r="K39" s="219" t="s">
        <v>638</v>
      </c>
      <c r="L39" s="168">
        <v>0</v>
      </c>
      <c r="M39" s="168">
        <v>0</v>
      </c>
      <c r="N39" s="91">
        <v>0</v>
      </c>
      <c r="O39" s="857">
        <v>1877907</v>
      </c>
      <c r="P39" s="857">
        <v>1877907</v>
      </c>
      <c r="Q39" s="872">
        <v>657811</v>
      </c>
      <c r="R39" s="873">
        <v>657811</v>
      </c>
      <c r="S39" s="168"/>
      <c r="T39" s="405"/>
      <c r="U39" s="168"/>
    </row>
    <row r="40" spans="1:22" ht="14.1" customHeight="1" x14ac:dyDescent="0.15">
      <c r="A40" s="53"/>
      <c r="B40" s="615" t="s">
        <v>209</v>
      </c>
      <c r="C40" s="615"/>
      <c r="D40" s="869"/>
      <c r="E40" s="103">
        <v>2</v>
      </c>
      <c r="F40" s="405">
        <v>18</v>
      </c>
      <c r="G40" s="405" t="s">
        <v>638</v>
      </c>
      <c r="H40" s="405" t="s">
        <v>638</v>
      </c>
      <c r="I40" s="405">
        <v>0</v>
      </c>
      <c r="J40" s="405">
        <v>0</v>
      </c>
      <c r="K40" s="168">
        <v>0</v>
      </c>
      <c r="L40" s="405">
        <v>0</v>
      </c>
      <c r="M40" s="405">
        <v>0</v>
      </c>
      <c r="N40" s="91">
        <v>0</v>
      </c>
      <c r="O40" s="857" t="s">
        <v>638</v>
      </c>
      <c r="P40" s="857" t="s">
        <v>638</v>
      </c>
      <c r="Q40" s="857" t="s">
        <v>638</v>
      </c>
      <c r="R40" s="863" t="s">
        <v>638</v>
      </c>
      <c r="S40" s="405"/>
      <c r="T40" s="405"/>
      <c r="U40" s="168"/>
    </row>
    <row r="41" spans="1:22" ht="14.1" customHeight="1" x14ac:dyDescent="0.15">
      <c r="A41" s="53"/>
      <c r="B41" s="615" t="s">
        <v>210</v>
      </c>
      <c r="C41" s="615"/>
      <c r="D41" s="869"/>
      <c r="E41" s="103">
        <v>3</v>
      </c>
      <c r="F41" s="405">
        <v>25</v>
      </c>
      <c r="G41" s="405">
        <v>5872</v>
      </c>
      <c r="H41" s="405">
        <v>8689</v>
      </c>
      <c r="I41" s="405">
        <v>0</v>
      </c>
      <c r="J41" s="405">
        <v>0</v>
      </c>
      <c r="K41" s="168">
        <v>0</v>
      </c>
      <c r="L41" s="405">
        <v>0</v>
      </c>
      <c r="M41" s="405">
        <v>0</v>
      </c>
      <c r="N41" s="91">
        <v>0</v>
      </c>
      <c r="O41" s="857">
        <v>20471</v>
      </c>
      <c r="P41" s="857">
        <v>20471</v>
      </c>
      <c r="Q41" s="857">
        <v>10909</v>
      </c>
      <c r="R41" s="863">
        <v>10909</v>
      </c>
      <c r="S41" s="219"/>
      <c r="T41" s="405"/>
      <c r="U41" s="168"/>
    </row>
    <row r="42" spans="1:22" ht="14.1" customHeight="1" x14ac:dyDescent="0.15">
      <c r="A42" s="53"/>
      <c r="B42" s="615" t="s">
        <v>630</v>
      </c>
      <c r="C42" s="615"/>
      <c r="D42" s="869"/>
      <c r="E42" s="103">
        <v>7</v>
      </c>
      <c r="F42" s="405">
        <v>114</v>
      </c>
      <c r="G42" s="75">
        <v>38537</v>
      </c>
      <c r="H42" s="219">
        <v>69235</v>
      </c>
      <c r="I42" s="405">
        <v>0</v>
      </c>
      <c r="J42" s="219">
        <v>0</v>
      </c>
      <c r="K42" s="168">
        <v>0</v>
      </c>
      <c r="L42" s="405">
        <v>0</v>
      </c>
      <c r="M42" s="405">
        <v>0</v>
      </c>
      <c r="N42" s="91">
        <v>0</v>
      </c>
      <c r="O42" s="857">
        <v>165310</v>
      </c>
      <c r="P42" s="857">
        <v>165310</v>
      </c>
      <c r="Q42" s="791">
        <v>88957</v>
      </c>
      <c r="R42" s="856">
        <v>88957</v>
      </c>
      <c r="S42" s="405"/>
      <c r="T42" s="405"/>
      <c r="U42" s="168"/>
    </row>
    <row r="43" spans="1:22" ht="14.1" customHeight="1" x14ac:dyDescent="0.15">
      <c r="A43" s="53"/>
      <c r="B43" s="615" t="s">
        <v>616</v>
      </c>
      <c r="C43" s="615"/>
      <c r="D43" s="869"/>
      <c r="E43" s="103">
        <v>1</v>
      </c>
      <c r="F43" s="405">
        <v>4</v>
      </c>
      <c r="G43" s="405" t="s">
        <v>638</v>
      </c>
      <c r="H43" s="219" t="s">
        <v>638</v>
      </c>
      <c r="I43" s="405">
        <v>0</v>
      </c>
      <c r="J43" s="219">
        <v>0</v>
      </c>
      <c r="K43" s="168">
        <v>0</v>
      </c>
      <c r="L43" s="219">
        <v>0</v>
      </c>
      <c r="M43" s="219">
        <v>0</v>
      </c>
      <c r="N43" s="91">
        <v>0</v>
      </c>
      <c r="O43" s="857" t="s">
        <v>638</v>
      </c>
      <c r="P43" s="857" t="s">
        <v>638</v>
      </c>
      <c r="Q43" s="857" t="s">
        <v>638</v>
      </c>
      <c r="R43" s="863" t="s">
        <v>638</v>
      </c>
      <c r="S43" s="219"/>
      <c r="T43" s="405"/>
      <c r="U43" s="168"/>
    </row>
    <row r="44" spans="1:22" ht="14.1" customHeight="1" x14ac:dyDescent="0.15">
      <c r="A44" s="53"/>
      <c r="B44" s="615" t="s">
        <v>214</v>
      </c>
      <c r="C44" s="615"/>
      <c r="D44" s="869"/>
      <c r="E44" s="103">
        <v>6</v>
      </c>
      <c r="F44" s="405">
        <v>119</v>
      </c>
      <c r="G44" s="75">
        <v>42915</v>
      </c>
      <c r="H44" s="405">
        <v>218731</v>
      </c>
      <c r="I44" s="405">
        <v>0</v>
      </c>
      <c r="J44" s="405">
        <v>0</v>
      </c>
      <c r="K44" s="361">
        <v>0</v>
      </c>
      <c r="L44" s="405">
        <v>0</v>
      </c>
      <c r="M44" s="405">
        <v>0</v>
      </c>
      <c r="N44" s="91">
        <v>0</v>
      </c>
      <c r="O44" s="857">
        <v>362649</v>
      </c>
      <c r="P44" s="857">
        <v>362649</v>
      </c>
      <c r="Q44" s="791">
        <v>133257</v>
      </c>
      <c r="R44" s="856">
        <v>133257</v>
      </c>
      <c r="S44" s="168"/>
      <c r="T44" s="405"/>
      <c r="U44" s="168"/>
    </row>
    <row r="45" spans="1:22" ht="14.1" customHeight="1" x14ac:dyDescent="0.15">
      <c r="A45" s="53"/>
      <c r="B45" s="615" t="s">
        <v>215</v>
      </c>
      <c r="C45" s="615"/>
      <c r="D45" s="869"/>
      <c r="E45" s="103">
        <v>1</v>
      </c>
      <c r="F45" s="405">
        <v>151</v>
      </c>
      <c r="G45" s="405" t="s">
        <v>638</v>
      </c>
      <c r="H45" s="405" t="s">
        <v>638</v>
      </c>
      <c r="I45" s="405" t="s">
        <v>638</v>
      </c>
      <c r="J45" s="405" t="s">
        <v>638</v>
      </c>
      <c r="K45" s="219" t="s">
        <v>638</v>
      </c>
      <c r="L45" s="405">
        <v>0</v>
      </c>
      <c r="M45" s="405">
        <v>0</v>
      </c>
      <c r="N45" s="91">
        <v>0</v>
      </c>
      <c r="O45" s="857" t="s">
        <v>638</v>
      </c>
      <c r="P45" s="857" t="s">
        <v>638</v>
      </c>
      <c r="Q45" s="857" t="s">
        <v>638</v>
      </c>
      <c r="R45" s="863" t="s">
        <v>638</v>
      </c>
      <c r="S45" s="168"/>
      <c r="T45" s="405"/>
      <c r="U45" s="168"/>
    </row>
    <row r="46" spans="1:22" ht="14.1" customHeight="1" x14ac:dyDescent="0.15">
      <c r="A46" s="53"/>
      <c r="B46" s="615" t="s">
        <v>230</v>
      </c>
      <c r="C46" s="615"/>
      <c r="D46" s="869"/>
      <c r="E46" s="103">
        <v>3</v>
      </c>
      <c r="F46" s="405">
        <v>35</v>
      </c>
      <c r="G46" s="75">
        <v>12792</v>
      </c>
      <c r="H46" s="405">
        <v>15241</v>
      </c>
      <c r="I46" s="219">
        <v>0</v>
      </c>
      <c r="J46" s="405">
        <v>0</v>
      </c>
      <c r="K46" s="361">
        <v>0</v>
      </c>
      <c r="L46" s="405">
        <v>0</v>
      </c>
      <c r="M46" s="405">
        <v>0</v>
      </c>
      <c r="N46" s="91">
        <v>0</v>
      </c>
      <c r="O46" s="857">
        <v>45727</v>
      </c>
      <c r="P46" s="857">
        <v>45727</v>
      </c>
      <c r="Q46" s="791">
        <v>28228</v>
      </c>
      <c r="R46" s="856">
        <v>28228</v>
      </c>
      <c r="S46" s="405"/>
      <c r="T46" s="405"/>
      <c r="U46" s="168"/>
    </row>
    <row r="47" spans="1:22" ht="14.1" customHeight="1" x14ac:dyDescent="0.15">
      <c r="A47" s="53"/>
      <c r="B47" s="615" t="s">
        <v>216</v>
      </c>
      <c r="C47" s="615"/>
      <c r="D47" s="869"/>
      <c r="E47" s="103">
        <v>1</v>
      </c>
      <c r="F47" s="405">
        <v>28</v>
      </c>
      <c r="G47" s="405" t="s">
        <v>638</v>
      </c>
      <c r="H47" s="405" t="s">
        <v>638</v>
      </c>
      <c r="I47" s="219">
        <v>0</v>
      </c>
      <c r="J47" s="405">
        <v>0</v>
      </c>
      <c r="K47" s="405">
        <v>0</v>
      </c>
      <c r="L47" s="405">
        <v>0</v>
      </c>
      <c r="M47" s="405">
        <v>0</v>
      </c>
      <c r="N47" s="91">
        <v>0</v>
      </c>
      <c r="O47" s="857" t="s">
        <v>638</v>
      </c>
      <c r="P47" s="857" t="s">
        <v>638</v>
      </c>
      <c r="Q47" s="791" t="s">
        <v>638</v>
      </c>
      <c r="R47" s="856" t="s">
        <v>638</v>
      </c>
      <c r="S47" s="219"/>
      <c r="T47" s="405"/>
      <c r="U47" s="168"/>
    </row>
    <row r="48" spans="1:22" ht="14.1" customHeight="1" x14ac:dyDescent="0.15">
      <c r="A48" s="53"/>
      <c r="B48" s="615" t="s">
        <v>217</v>
      </c>
      <c r="C48" s="615"/>
      <c r="D48" s="869"/>
      <c r="E48" s="103">
        <v>1</v>
      </c>
      <c r="F48" s="405">
        <v>54</v>
      </c>
      <c r="G48" s="405" t="s">
        <v>638</v>
      </c>
      <c r="H48" s="405" t="s">
        <v>638</v>
      </c>
      <c r="I48" s="405" t="s">
        <v>638</v>
      </c>
      <c r="J48" s="405" t="s">
        <v>638</v>
      </c>
      <c r="K48" s="219" t="s">
        <v>638</v>
      </c>
      <c r="L48" s="219" t="s">
        <v>638</v>
      </c>
      <c r="M48" s="219" t="s">
        <v>638</v>
      </c>
      <c r="N48" s="219" t="s">
        <v>638</v>
      </c>
      <c r="O48" s="857" t="s">
        <v>638</v>
      </c>
      <c r="P48" s="857" t="s">
        <v>638</v>
      </c>
      <c r="Q48" s="791" t="s">
        <v>638</v>
      </c>
      <c r="R48" s="791" t="s">
        <v>638</v>
      </c>
      <c r="S48" s="405"/>
      <c r="T48" s="405"/>
      <c r="U48" s="168"/>
    </row>
    <row r="49" spans="1:22" ht="14.1" customHeight="1" x14ac:dyDescent="0.15">
      <c r="A49" s="53"/>
      <c r="B49" s="615" t="s">
        <v>219</v>
      </c>
      <c r="C49" s="615"/>
      <c r="D49" s="869"/>
      <c r="E49" s="103">
        <v>1</v>
      </c>
      <c r="F49" s="405">
        <v>12</v>
      </c>
      <c r="G49" s="405" t="s">
        <v>638</v>
      </c>
      <c r="H49" s="405" t="s">
        <v>638</v>
      </c>
      <c r="I49" s="405">
        <v>0</v>
      </c>
      <c r="J49" s="405">
        <v>0</v>
      </c>
      <c r="K49" s="405">
        <v>0</v>
      </c>
      <c r="L49" s="405">
        <v>0</v>
      </c>
      <c r="M49" s="405">
        <v>0</v>
      </c>
      <c r="N49" s="91">
        <v>0</v>
      </c>
      <c r="O49" s="857" t="s">
        <v>638</v>
      </c>
      <c r="P49" s="857" t="s">
        <v>638</v>
      </c>
      <c r="Q49" s="791" t="s">
        <v>638</v>
      </c>
      <c r="R49" s="791" t="s">
        <v>638</v>
      </c>
      <c r="S49" s="219"/>
      <c r="T49" s="405"/>
      <c r="U49" s="168"/>
    </row>
    <row r="50" spans="1:22" ht="14.1" customHeight="1" thickBot="1" x14ac:dyDescent="0.2">
      <c r="A50" s="54"/>
      <c r="B50" s="866" t="s">
        <v>231</v>
      </c>
      <c r="C50" s="866"/>
      <c r="D50" s="867"/>
      <c r="E50" s="362">
        <v>5</v>
      </c>
      <c r="F50" s="407">
        <v>94</v>
      </c>
      <c r="G50" s="363">
        <v>30613</v>
      </c>
      <c r="H50" s="407">
        <v>77525</v>
      </c>
      <c r="I50" s="88">
        <v>0</v>
      </c>
      <c r="J50" s="364">
        <v>0</v>
      </c>
      <c r="K50" s="364">
        <v>0</v>
      </c>
      <c r="L50" s="365" t="s">
        <v>638</v>
      </c>
      <c r="M50" s="366" t="s">
        <v>638</v>
      </c>
      <c r="N50" s="366" t="s">
        <v>638</v>
      </c>
      <c r="O50" s="868">
        <v>172064</v>
      </c>
      <c r="P50" s="868">
        <v>172064</v>
      </c>
      <c r="Q50" s="792">
        <v>87585</v>
      </c>
      <c r="R50" s="792">
        <v>87585</v>
      </c>
      <c r="S50" s="222"/>
      <c r="T50" s="405"/>
      <c r="U50" s="168"/>
    </row>
    <row r="51" spans="1:22" ht="15" customHeight="1" x14ac:dyDescent="0.15">
      <c r="A51" s="63"/>
      <c r="B51" s="62" t="s">
        <v>631</v>
      </c>
      <c r="C51" s="62"/>
      <c r="D51" s="62"/>
      <c r="E51" s="62"/>
      <c r="F51" s="62"/>
      <c r="G51" s="62"/>
      <c r="H51" s="62"/>
      <c r="I51" s="62"/>
      <c r="J51" s="62"/>
      <c r="K51" s="62"/>
      <c r="L51" s="405"/>
      <c r="M51" s="405"/>
      <c r="N51" s="638" t="s">
        <v>633</v>
      </c>
      <c r="O51" s="638"/>
      <c r="P51" s="638"/>
      <c r="Q51" s="638"/>
      <c r="R51" s="638"/>
      <c r="S51" s="638"/>
      <c r="T51" s="405"/>
      <c r="U51" s="405"/>
      <c r="V51" s="168"/>
    </row>
    <row r="52" spans="1:22" ht="15" customHeight="1" x14ac:dyDescent="0.15">
      <c r="A52" s="63"/>
      <c r="B52" s="62"/>
      <c r="C52" s="62"/>
      <c r="D52" s="63"/>
      <c r="E52" s="63"/>
      <c r="F52" s="63"/>
      <c r="G52" s="63"/>
      <c r="H52" s="63"/>
      <c r="I52" s="63"/>
      <c r="J52" s="63"/>
      <c r="K52" s="63"/>
      <c r="L52" s="101"/>
      <c r="M52" s="169"/>
      <c r="N52" s="169"/>
      <c r="O52" s="169"/>
      <c r="P52" s="101"/>
      <c r="Q52" s="101"/>
      <c r="R52" s="169"/>
      <c r="S52" s="169"/>
      <c r="T52" s="168"/>
      <c r="U52" s="405"/>
      <c r="V52" s="168"/>
    </row>
    <row r="53" spans="1:22" ht="15" customHeight="1" x14ac:dyDescent="0.15">
      <c r="B53" s="101"/>
      <c r="C53" s="61"/>
      <c r="L53" s="7"/>
      <c r="M53" s="7"/>
      <c r="N53" s="7"/>
      <c r="O53" s="7"/>
      <c r="P53" s="7"/>
      <c r="Q53" s="7"/>
      <c r="R53" s="7"/>
    </row>
    <row r="54" spans="1:22" ht="14.45" customHeight="1" x14ac:dyDescent="0.15">
      <c r="B54" s="7"/>
    </row>
  </sheetData>
  <sheetProtection sheet="1" selectLockedCells="1" selectUnlockedCells="1"/>
  <mergeCells count="108">
    <mergeCell ref="N51:S51"/>
    <mergeCell ref="B50:D50"/>
    <mergeCell ref="O50:P50"/>
    <mergeCell ref="Q50:R50"/>
    <mergeCell ref="P20:Q20"/>
    <mergeCell ref="P23:Q23"/>
    <mergeCell ref="B48:D48"/>
    <mergeCell ref="O48:P48"/>
    <mergeCell ref="Q48:R48"/>
    <mergeCell ref="B49:D49"/>
    <mergeCell ref="O49:P49"/>
    <mergeCell ref="Q49:R49"/>
    <mergeCell ref="O47:P47"/>
    <mergeCell ref="Q47:R47"/>
    <mergeCell ref="B47:D47"/>
    <mergeCell ref="B45:D45"/>
    <mergeCell ref="O45:P45"/>
    <mergeCell ref="Q45:R45"/>
    <mergeCell ref="B46:D46"/>
    <mergeCell ref="O46:P46"/>
    <mergeCell ref="Q46:R46"/>
    <mergeCell ref="B43:D43"/>
    <mergeCell ref="O43:P43"/>
    <mergeCell ref="Q43:R43"/>
    <mergeCell ref="B44:D44"/>
    <mergeCell ref="O44:P44"/>
    <mergeCell ref="Q44:R44"/>
    <mergeCell ref="B41:D41"/>
    <mergeCell ref="O41:P41"/>
    <mergeCell ref="Q41:R41"/>
    <mergeCell ref="B42:D42"/>
    <mergeCell ref="O42:P42"/>
    <mergeCell ref="Q42:R42"/>
    <mergeCell ref="B39:D39"/>
    <mergeCell ref="O39:P39"/>
    <mergeCell ref="Q39:R39"/>
    <mergeCell ref="B40:D40"/>
    <mergeCell ref="O40:P40"/>
    <mergeCell ref="Q40:R40"/>
    <mergeCell ref="B37:D37"/>
    <mergeCell ref="O37:P37"/>
    <mergeCell ref="Q37:R37"/>
    <mergeCell ref="B38:D38"/>
    <mergeCell ref="O38:P38"/>
    <mergeCell ref="Q38:R38"/>
    <mergeCell ref="A29:D29"/>
    <mergeCell ref="P29:Q29"/>
    <mergeCell ref="B35:D36"/>
    <mergeCell ref="E35:E36"/>
    <mergeCell ref="F35:F36"/>
    <mergeCell ref="I35:J35"/>
    <mergeCell ref="L35:N35"/>
    <mergeCell ref="O35:P36"/>
    <mergeCell ref="Q35:R36"/>
    <mergeCell ref="A25:D25"/>
    <mergeCell ref="A26:D26"/>
    <mergeCell ref="P26:Q26"/>
    <mergeCell ref="A27:D27"/>
    <mergeCell ref="A28:D28"/>
    <mergeCell ref="P28:Q28"/>
    <mergeCell ref="A20:D20"/>
    <mergeCell ref="A21:D21"/>
    <mergeCell ref="P21:Q21"/>
    <mergeCell ref="A22:D22"/>
    <mergeCell ref="A23:D23"/>
    <mergeCell ref="A24:D24"/>
    <mergeCell ref="P24:Q24"/>
    <mergeCell ref="P22:Q22"/>
    <mergeCell ref="P25:Q25"/>
    <mergeCell ref="P27:Q27"/>
    <mergeCell ref="A17:D17"/>
    <mergeCell ref="P17:Q17"/>
    <mergeCell ref="A18:D18"/>
    <mergeCell ref="P18:Q18"/>
    <mergeCell ref="A19:D19"/>
    <mergeCell ref="P19:Q19"/>
    <mergeCell ref="A12:D12"/>
    <mergeCell ref="P12:Q12"/>
    <mergeCell ref="A13:D13"/>
    <mergeCell ref="A14:D14"/>
    <mergeCell ref="A15:D15"/>
    <mergeCell ref="A16:D16"/>
    <mergeCell ref="P13:Q13"/>
    <mergeCell ref="P14:Q14"/>
    <mergeCell ref="P15:Q15"/>
    <mergeCell ref="P16:Q16"/>
    <mergeCell ref="A9:D9"/>
    <mergeCell ref="A10:D10"/>
    <mergeCell ref="P10:Q10"/>
    <mergeCell ref="A11:D11"/>
    <mergeCell ref="A5:D5"/>
    <mergeCell ref="P5:Q5"/>
    <mergeCell ref="A6:D6"/>
    <mergeCell ref="P6:Q6"/>
    <mergeCell ref="A7:D7"/>
    <mergeCell ref="P7:Q7"/>
    <mergeCell ref="P9:Q9"/>
    <mergeCell ref="P11:Q11"/>
    <mergeCell ref="B3:D4"/>
    <mergeCell ref="E3:G3"/>
    <mergeCell ref="H3:J3"/>
    <mergeCell ref="K3:M3"/>
    <mergeCell ref="N3:Q3"/>
    <mergeCell ref="R3:U3"/>
    <mergeCell ref="P4:Q4"/>
    <mergeCell ref="R4:S4"/>
    <mergeCell ref="A8:D8"/>
    <mergeCell ref="P8:Q8"/>
  </mergeCells>
  <phoneticPr fontId="13"/>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X181"/>
  <sheetViews>
    <sheetView view="pageBreakPreview" topLeftCell="A154" zoomScaleNormal="100" zoomScaleSheetLayoutView="100" workbookViewId="0">
      <selection activeCell="F30" sqref="F30"/>
    </sheetView>
  </sheetViews>
  <sheetFormatPr defaultRowHeight="12" x14ac:dyDescent="0.15"/>
  <cols>
    <col min="1" max="6" width="16.5703125" customWidth="1"/>
    <col min="7" max="7" width="1.28515625" customWidth="1"/>
    <col min="8" max="8" width="11.7109375" style="508" customWidth="1"/>
    <col min="9" max="9" width="10.140625" style="508" customWidth="1"/>
    <col min="10" max="10" width="9.85546875" style="509" customWidth="1"/>
    <col min="11" max="11" width="13.85546875" style="508" customWidth="1"/>
    <col min="12" max="12" width="11.85546875" style="508" customWidth="1"/>
    <col min="13" max="13" width="13.7109375" style="508" customWidth="1"/>
    <col min="14" max="14" width="11.85546875" style="508" customWidth="1"/>
    <col min="15" max="15" width="14.85546875" style="10" customWidth="1"/>
    <col min="16" max="16" width="11.85546875" style="10" hidden="1" customWidth="1"/>
    <col min="17" max="23" width="0" style="10" hidden="1" customWidth="1"/>
    <col min="24" max="24" width="9.140625" style="10"/>
  </cols>
  <sheetData>
    <row r="1" spans="1:17" ht="17.25" x14ac:dyDescent="0.15">
      <c r="A1" s="881" t="s">
        <v>636</v>
      </c>
      <c r="B1" s="881"/>
      <c r="C1" s="881"/>
      <c r="D1" s="881"/>
      <c r="E1" s="881"/>
      <c r="F1" s="881"/>
      <c r="H1" s="508" t="s">
        <v>456</v>
      </c>
    </row>
    <row r="2" spans="1:17" x14ac:dyDescent="0.15">
      <c r="A2" s="1"/>
      <c r="H2" s="510" t="s">
        <v>581</v>
      </c>
      <c r="I2" s="511"/>
    </row>
    <row r="3" spans="1:17" x14ac:dyDescent="0.15">
      <c r="A3" s="1"/>
      <c r="H3" s="512" t="s">
        <v>233</v>
      </c>
      <c r="I3" s="513">
        <f>‐63‐!G13</f>
        <v>17339</v>
      </c>
      <c r="J3" s="514"/>
      <c r="Q3" s="61"/>
    </row>
    <row r="4" spans="1:17" x14ac:dyDescent="0.15">
      <c r="A4" s="1"/>
      <c r="H4" s="512" t="s">
        <v>172</v>
      </c>
      <c r="I4" s="513">
        <f>‐63‐!G14</f>
        <v>3661</v>
      </c>
      <c r="J4" s="514"/>
      <c r="K4" s="515" t="s">
        <v>634</v>
      </c>
      <c r="Q4" s="41"/>
    </row>
    <row r="5" spans="1:17" x14ac:dyDescent="0.15">
      <c r="A5" s="1"/>
      <c r="B5" s="94" t="s">
        <v>311</v>
      </c>
      <c r="D5" s="5"/>
      <c r="E5" s="94" t="s">
        <v>309</v>
      </c>
      <c r="H5" s="512" t="s">
        <v>234</v>
      </c>
      <c r="I5" s="513">
        <f>‐63‐!G15</f>
        <v>3085</v>
      </c>
      <c r="J5" s="514"/>
      <c r="Q5" s="41"/>
    </row>
    <row r="6" spans="1:17" x14ac:dyDescent="0.15">
      <c r="A6" s="1"/>
      <c r="E6" s="94" t="s">
        <v>310</v>
      </c>
      <c r="H6" s="516" t="s">
        <v>235</v>
      </c>
      <c r="I6" s="517">
        <f>‐63‐!G16</f>
        <v>5206</v>
      </c>
      <c r="J6" s="518"/>
    </row>
    <row r="7" spans="1:17" ht="12" customHeight="1" x14ac:dyDescent="0.15">
      <c r="A7" s="1"/>
      <c r="H7" s="512" t="s">
        <v>236</v>
      </c>
      <c r="I7" s="513">
        <f>‐63‐!G17</f>
        <v>2874</v>
      </c>
      <c r="J7" s="514"/>
    </row>
    <row r="8" spans="1:17" x14ac:dyDescent="0.15">
      <c r="A8" s="1"/>
      <c r="H8" s="512" t="s">
        <v>237</v>
      </c>
      <c r="I8" s="513">
        <f>‐63‐!G18</f>
        <v>2398</v>
      </c>
      <c r="J8" s="514"/>
    </row>
    <row r="9" spans="1:17" x14ac:dyDescent="0.15">
      <c r="A9" s="1"/>
      <c r="H9" s="512" t="s">
        <v>238</v>
      </c>
      <c r="I9" s="513">
        <f>‐63‐!G19</f>
        <v>5275</v>
      </c>
      <c r="J9" s="514"/>
    </row>
    <row r="10" spans="1:17" x14ac:dyDescent="0.15">
      <c r="A10" s="1"/>
      <c r="H10" s="512" t="s">
        <v>178</v>
      </c>
      <c r="I10" s="513">
        <f>‐63‐!G20</f>
        <v>2043</v>
      </c>
      <c r="J10" s="514"/>
    </row>
    <row r="11" spans="1:17" x14ac:dyDescent="0.15">
      <c r="A11" s="1"/>
      <c r="H11" s="512" t="s">
        <v>179</v>
      </c>
      <c r="I11" s="513">
        <f>‐63‐!G21</f>
        <v>4368</v>
      </c>
      <c r="J11" s="514"/>
    </row>
    <row r="12" spans="1:17" x14ac:dyDescent="0.15">
      <c r="A12" s="1"/>
      <c r="H12" s="512" t="s">
        <v>180</v>
      </c>
      <c r="I12" s="513">
        <f>‐63‐!G22</f>
        <v>2918</v>
      </c>
      <c r="J12" s="514"/>
    </row>
    <row r="13" spans="1:17" x14ac:dyDescent="0.15">
      <c r="A13" s="1"/>
      <c r="H13" s="512" t="s">
        <v>239</v>
      </c>
      <c r="I13" s="513">
        <f>‐63‐!G23</f>
        <v>1366</v>
      </c>
      <c r="J13" s="514"/>
    </row>
    <row r="14" spans="1:17" x14ac:dyDescent="0.15">
      <c r="A14" s="1"/>
      <c r="H14" s="519"/>
      <c r="I14" s="520"/>
    </row>
    <row r="15" spans="1:17" x14ac:dyDescent="0.15">
      <c r="A15" s="1"/>
      <c r="H15" s="521" t="s">
        <v>232</v>
      </c>
      <c r="I15" s="508" t="s">
        <v>456</v>
      </c>
      <c r="J15" s="515" t="s">
        <v>634</v>
      </c>
    </row>
    <row r="16" spans="1:17" x14ac:dyDescent="0.15">
      <c r="A16" s="1"/>
      <c r="H16" s="522"/>
      <c r="I16" s="523" t="str">
        <f>‐66‐!E3</f>
        <v>平成18年</v>
      </c>
      <c r="J16" s="523" t="str">
        <f>‐66‐!I3</f>
        <v>平成21年</v>
      </c>
      <c r="K16" s="523" t="str">
        <f>‐66‐!M3</f>
        <v>平成24年</v>
      </c>
      <c r="L16" s="523" t="str">
        <f>‐66‐!O3</f>
        <v>平成26年</v>
      </c>
      <c r="M16" s="523" t="str">
        <f>‐66‐!Q3</f>
        <v>平成28年</v>
      </c>
    </row>
    <row r="17" spans="1:13" x14ac:dyDescent="0.15">
      <c r="A17" s="1"/>
      <c r="H17" s="524" t="s">
        <v>46</v>
      </c>
      <c r="I17" s="525">
        <f>+‐66‐!E5</f>
        <v>5486</v>
      </c>
      <c r="J17" s="525">
        <f>‐66‐!I5</f>
        <v>5324</v>
      </c>
      <c r="K17" s="525">
        <f>‐66‐!M5</f>
        <v>4840</v>
      </c>
      <c r="L17" s="525">
        <f>‐67‐!O5</f>
        <v>5254</v>
      </c>
      <c r="M17" s="525">
        <f>+‐67‐!Q5</f>
        <v>5206</v>
      </c>
    </row>
    <row r="18" spans="1:13" x14ac:dyDescent="0.15">
      <c r="A18" s="1"/>
      <c r="H18" s="524" t="s">
        <v>13</v>
      </c>
      <c r="I18" s="525">
        <f>+‐66‐!F5</f>
        <v>52615</v>
      </c>
      <c r="J18" s="525">
        <f>‐66‐!J5</f>
        <v>56570</v>
      </c>
      <c r="K18" s="525">
        <f>‐66‐!N5</f>
        <v>53339</v>
      </c>
      <c r="L18" s="525">
        <f>+‐67‐!P5</f>
        <v>55002</v>
      </c>
      <c r="M18" s="525">
        <f>+‐67‐!R5</f>
        <v>55345</v>
      </c>
    </row>
    <row r="19" spans="1:13" x14ac:dyDescent="0.15">
      <c r="A19" s="1"/>
    </row>
    <row r="20" spans="1:13" x14ac:dyDescent="0.15">
      <c r="A20" s="1"/>
      <c r="J20" s="526"/>
    </row>
    <row r="21" spans="1:13" x14ac:dyDescent="0.15">
      <c r="A21" s="1"/>
    </row>
    <row r="22" spans="1:13" x14ac:dyDescent="0.15">
      <c r="A22" s="1"/>
    </row>
    <row r="23" spans="1:13" x14ac:dyDescent="0.15">
      <c r="A23" s="1"/>
    </row>
    <row r="24" spans="1:13" x14ac:dyDescent="0.15">
      <c r="A24" s="1"/>
    </row>
    <row r="25" spans="1:13" x14ac:dyDescent="0.15">
      <c r="A25" s="1"/>
    </row>
    <row r="26" spans="1:13" x14ac:dyDescent="0.15">
      <c r="A26" s="1"/>
    </row>
    <row r="27" spans="1:13" x14ac:dyDescent="0.15">
      <c r="A27" s="1"/>
    </row>
    <row r="28" spans="1:13" x14ac:dyDescent="0.15">
      <c r="A28" s="1"/>
    </row>
    <row r="29" spans="1:13" x14ac:dyDescent="0.15">
      <c r="A29" s="1"/>
    </row>
    <row r="30" spans="1:13" x14ac:dyDescent="0.15">
      <c r="A30" s="1"/>
      <c r="H30" s="527"/>
    </row>
    <row r="31" spans="1:13" ht="12.75" customHeight="1" x14ac:dyDescent="0.15"/>
    <row r="32" spans="1:13" x14ac:dyDescent="0.15">
      <c r="A32" s="1"/>
      <c r="J32" s="528"/>
    </row>
    <row r="33" spans="1:13" x14ac:dyDescent="0.15">
      <c r="A33" s="1"/>
      <c r="J33" s="528"/>
    </row>
    <row r="34" spans="1:13" x14ac:dyDescent="0.15">
      <c r="A34" s="1"/>
      <c r="J34" s="528"/>
    </row>
    <row r="35" spans="1:13" x14ac:dyDescent="0.15">
      <c r="A35" s="1"/>
      <c r="J35" s="528"/>
    </row>
    <row r="36" spans="1:13" ht="12" customHeight="1" x14ac:dyDescent="0.15">
      <c r="A36" s="1"/>
      <c r="J36" s="528"/>
    </row>
    <row r="37" spans="1:13" ht="12" customHeight="1" x14ac:dyDescent="0.15">
      <c r="A37" s="1"/>
      <c r="J37" s="528"/>
    </row>
    <row r="38" spans="1:13" x14ac:dyDescent="0.15">
      <c r="A38" s="1"/>
      <c r="B38" s="94" t="s">
        <v>315</v>
      </c>
      <c r="E38" s="94" t="s">
        <v>316</v>
      </c>
      <c r="J38" s="528"/>
    </row>
    <row r="39" spans="1:13" x14ac:dyDescent="0.15">
      <c r="A39" s="1"/>
      <c r="J39" s="528"/>
    </row>
    <row r="40" spans="1:13" ht="12.75" customHeight="1" x14ac:dyDescent="0.15">
      <c r="A40" s="1"/>
      <c r="H40" s="529" t="s">
        <v>457</v>
      </c>
      <c r="I40" s="515" t="s">
        <v>634</v>
      </c>
      <c r="J40" s="528"/>
      <c r="K40" s="529" t="s">
        <v>457</v>
      </c>
      <c r="L40" s="515" t="s">
        <v>634</v>
      </c>
    </row>
    <row r="41" spans="1:13" ht="12" customHeight="1" x14ac:dyDescent="0.15">
      <c r="A41" s="1"/>
      <c r="H41" s="530" t="s">
        <v>240</v>
      </c>
      <c r="K41" s="531" t="s">
        <v>292</v>
      </c>
    </row>
    <row r="42" spans="1:13" x14ac:dyDescent="0.15">
      <c r="A42" s="1"/>
      <c r="H42" s="532" t="s">
        <v>363</v>
      </c>
      <c r="I42" s="533" t="s">
        <v>46</v>
      </c>
      <c r="J42" s="509" t="s">
        <v>362</v>
      </c>
      <c r="K42" s="532" t="s">
        <v>363</v>
      </c>
      <c r="L42" s="533" t="s">
        <v>13</v>
      </c>
    </row>
    <row r="43" spans="1:13" x14ac:dyDescent="0.15">
      <c r="A43" s="1"/>
      <c r="H43" s="534" t="s">
        <v>275</v>
      </c>
      <c r="I43" s="535">
        <f>+‐66‐!C31</f>
        <v>1</v>
      </c>
      <c r="J43" s="536">
        <f>+I43/$I$60*100</f>
        <v>1.920860545524395E-2</v>
      </c>
      <c r="K43" s="534" t="s">
        <v>361</v>
      </c>
      <c r="L43" s="537">
        <f>+‐66‐!D31</f>
        <v>1</v>
      </c>
      <c r="M43" s="536">
        <f>+L43/$L$60*100</f>
        <v>1.8068479537446923E-3</v>
      </c>
    </row>
    <row r="44" spans="1:13" ht="12.75" customHeight="1" x14ac:dyDescent="0.15">
      <c r="A44" s="1"/>
      <c r="H44" s="538" t="s">
        <v>348</v>
      </c>
      <c r="I44" s="535">
        <f>+‐66‐!C33</f>
        <v>2</v>
      </c>
      <c r="J44" s="536">
        <f t="shared" ref="J44:J59" si="0">+I44/$I$60*100</f>
        <v>3.8417210910487901E-2</v>
      </c>
      <c r="K44" s="539" t="s">
        <v>348</v>
      </c>
      <c r="L44" s="537">
        <f>+‐66‐!D33</f>
        <v>2</v>
      </c>
      <c r="M44" s="540">
        <f t="shared" ref="M44:M59" si="1">+L44/$L$60*100</f>
        <v>3.6136959074893845E-3</v>
      </c>
    </row>
    <row r="45" spans="1:13" x14ac:dyDescent="0.15">
      <c r="A45" s="1"/>
      <c r="H45" s="539" t="s">
        <v>50</v>
      </c>
      <c r="I45" s="535">
        <f>+‐66‐!C34</f>
        <v>415</v>
      </c>
      <c r="J45" s="536">
        <f t="shared" si="0"/>
        <v>7.971571263926239</v>
      </c>
      <c r="K45" s="539" t="s">
        <v>50</v>
      </c>
      <c r="L45" s="537">
        <f>+‐66‐!D34</f>
        <v>4202</v>
      </c>
      <c r="M45" s="536">
        <f t="shared" si="1"/>
        <v>7.5923751016351977</v>
      </c>
    </row>
    <row r="46" spans="1:13" x14ac:dyDescent="0.15">
      <c r="A46" s="1"/>
      <c r="H46" s="539" t="s">
        <v>51</v>
      </c>
      <c r="I46" s="535">
        <f>+‐66‐!C35</f>
        <v>156</v>
      </c>
      <c r="J46" s="536">
        <f t="shared" si="0"/>
        <v>2.9965424510180561</v>
      </c>
      <c r="K46" s="539" t="s">
        <v>51</v>
      </c>
      <c r="L46" s="537">
        <f>+‐66‐!D35</f>
        <v>2840</v>
      </c>
      <c r="M46" s="536">
        <f t="shared" si="1"/>
        <v>5.131448188634927</v>
      </c>
    </row>
    <row r="47" spans="1:13" x14ac:dyDescent="0.15">
      <c r="A47" s="1"/>
      <c r="H47" s="541" t="s">
        <v>279</v>
      </c>
      <c r="I47" s="535">
        <f>+‐66‐!C37</f>
        <v>4</v>
      </c>
      <c r="J47" s="536">
        <f t="shared" si="0"/>
        <v>7.6834421820975801E-2</v>
      </c>
      <c r="K47" s="541" t="s">
        <v>279</v>
      </c>
      <c r="L47" s="537">
        <f>+‐66‐!D37</f>
        <v>1072</v>
      </c>
      <c r="M47" s="536">
        <f t="shared" si="1"/>
        <v>1.93694100641431</v>
      </c>
    </row>
    <row r="48" spans="1:13" ht="12" customHeight="1" x14ac:dyDescent="0.15">
      <c r="A48" s="1"/>
      <c r="H48" s="542" t="s">
        <v>338</v>
      </c>
      <c r="I48" s="535">
        <f>+‐66‐!C38</f>
        <v>92</v>
      </c>
      <c r="J48" s="536">
        <f t="shared" si="0"/>
        <v>1.7671917018824435</v>
      </c>
      <c r="K48" s="543" t="s">
        <v>338</v>
      </c>
      <c r="L48" s="537">
        <f>+‐66‐!D38</f>
        <v>1545</v>
      </c>
      <c r="M48" s="536">
        <f t="shared" si="1"/>
        <v>2.7915800885355497</v>
      </c>
    </row>
    <row r="49" spans="1:13" ht="12" customHeight="1" x14ac:dyDescent="0.15">
      <c r="A49" s="1"/>
      <c r="H49" s="542" t="s">
        <v>337</v>
      </c>
      <c r="I49" s="535">
        <f>+‐66‐!C39</f>
        <v>122</v>
      </c>
      <c r="J49" s="536">
        <f t="shared" si="0"/>
        <v>2.3434498655397618</v>
      </c>
      <c r="K49" s="543" t="s">
        <v>337</v>
      </c>
      <c r="L49" s="537">
        <f>+‐66‐!D39</f>
        <v>3273</v>
      </c>
      <c r="M49" s="536">
        <f t="shared" si="1"/>
        <v>5.9138133526063781</v>
      </c>
    </row>
    <row r="50" spans="1:13" ht="12" customHeight="1" x14ac:dyDescent="0.15">
      <c r="A50" s="1"/>
      <c r="H50" s="542" t="s">
        <v>349</v>
      </c>
      <c r="I50" s="535">
        <f>+‐66‐!C40</f>
        <v>1228</v>
      </c>
      <c r="J50" s="536">
        <f t="shared" si="0"/>
        <v>23.588167499039571</v>
      </c>
      <c r="K50" s="543" t="s">
        <v>349</v>
      </c>
      <c r="L50" s="537">
        <f>+‐66‐!D40</f>
        <v>15407</v>
      </c>
      <c r="M50" s="536">
        <f t="shared" si="1"/>
        <v>27.838106423344477</v>
      </c>
    </row>
    <row r="51" spans="1:13" ht="12" customHeight="1" x14ac:dyDescent="0.15">
      <c r="A51" s="1"/>
      <c r="H51" s="542" t="s">
        <v>281</v>
      </c>
      <c r="I51" s="535">
        <f>+‐66‐!C41</f>
        <v>85</v>
      </c>
      <c r="J51" s="536">
        <f t="shared" si="0"/>
        <v>1.6327314636957357</v>
      </c>
      <c r="K51" s="543" t="s">
        <v>281</v>
      </c>
      <c r="L51" s="537">
        <f>+‐66‐!D41</f>
        <v>1009</v>
      </c>
      <c r="M51" s="536">
        <f t="shared" si="1"/>
        <v>1.8231095853283947</v>
      </c>
    </row>
    <row r="52" spans="1:13" ht="12" customHeight="1" x14ac:dyDescent="0.15">
      <c r="A52" s="1"/>
      <c r="H52" s="544" t="s">
        <v>344</v>
      </c>
      <c r="I52" s="535">
        <f>+‐66‐!C42</f>
        <v>624</v>
      </c>
      <c r="J52" s="536">
        <f t="shared" si="0"/>
        <v>11.986169804072224</v>
      </c>
      <c r="K52" s="541" t="s">
        <v>344</v>
      </c>
      <c r="L52" s="537">
        <f>+‐66‐!D42</f>
        <v>1602</v>
      </c>
      <c r="M52" s="536">
        <f t="shared" si="1"/>
        <v>2.8945704218989969</v>
      </c>
    </row>
    <row r="53" spans="1:13" ht="12" customHeight="1" x14ac:dyDescent="0.15">
      <c r="A53" s="1"/>
      <c r="H53" s="545" t="s">
        <v>286</v>
      </c>
      <c r="I53" s="535">
        <f>+‐66‐!C43</f>
        <v>286</v>
      </c>
      <c r="J53" s="536">
        <f t="shared" si="0"/>
        <v>5.4936611601997694</v>
      </c>
      <c r="K53" s="546" t="s">
        <v>286</v>
      </c>
      <c r="L53" s="537">
        <f>+‐66‐!D43</f>
        <v>2175</v>
      </c>
      <c r="M53" s="536">
        <f t="shared" si="1"/>
        <v>3.9298942993947059</v>
      </c>
    </row>
    <row r="54" spans="1:13" ht="12" customHeight="1" x14ac:dyDescent="0.15">
      <c r="A54" s="1"/>
      <c r="H54" s="544" t="s">
        <v>287</v>
      </c>
      <c r="I54" s="535">
        <f>+‐66‐!C44</f>
        <v>690</v>
      </c>
      <c r="J54" s="536">
        <f t="shared" si="0"/>
        <v>13.253937764118326</v>
      </c>
      <c r="K54" s="541" t="s">
        <v>287</v>
      </c>
      <c r="L54" s="537">
        <f>+‐66‐!D44</f>
        <v>3866</v>
      </c>
      <c r="M54" s="536">
        <f t="shared" si="1"/>
        <v>6.9852741891769803</v>
      </c>
    </row>
    <row r="55" spans="1:13" ht="12" customHeight="1" x14ac:dyDescent="0.15">
      <c r="A55" s="1"/>
      <c r="H55" s="542" t="s">
        <v>339</v>
      </c>
      <c r="I55" s="535">
        <f>+‐66‐!C45</f>
        <v>414</v>
      </c>
      <c r="J55" s="536">
        <f t="shared" si="0"/>
        <v>7.952362658470995</v>
      </c>
      <c r="K55" s="547" t="s">
        <v>339</v>
      </c>
      <c r="L55" s="537">
        <f>+‐66‐!D45</f>
        <v>1698</v>
      </c>
      <c r="M55" s="536">
        <f t="shared" si="1"/>
        <v>3.0680278254584876</v>
      </c>
    </row>
    <row r="56" spans="1:13" ht="12" customHeight="1" x14ac:dyDescent="0.15">
      <c r="A56" s="1"/>
      <c r="H56" s="544" t="s">
        <v>283</v>
      </c>
      <c r="I56" s="535">
        <f>+‐66‐!C46</f>
        <v>241</v>
      </c>
      <c r="J56" s="536">
        <f t="shared" si="0"/>
        <v>4.6292739147137922</v>
      </c>
      <c r="K56" s="541" t="s">
        <v>283</v>
      </c>
      <c r="L56" s="537">
        <f>+‐66‐!D46</f>
        <v>1226</v>
      </c>
      <c r="M56" s="536">
        <f t="shared" si="1"/>
        <v>2.2151955912909931</v>
      </c>
    </row>
    <row r="57" spans="1:13" ht="12" customHeight="1" x14ac:dyDescent="0.15">
      <c r="A57" s="1"/>
      <c r="H57" s="544" t="s">
        <v>284</v>
      </c>
      <c r="I57" s="535">
        <f>+‐66‐!C47</f>
        <v>467</v>
      </c>
      <c r="J57" s="536">
        <f t="shared" si="0"/>
        <v>8.9704187475989237</v>
      </c>
      <c r="K57" s="541" t="s">
        <v>284</v>
      </c>
      <c r="L57" s="537">
        <f>+‐66‐!D47</f>
        <v>8074</v>
      </c>
      <c r="M57" s="536">
        <f t="shared" si="1"/>
        <v>14.588490378534647</v>
      </c>
    </row>
    <row r="58" spans="1:13" ht="12" customHeight="1" x14ac:dyDescent="0.15">
      <c r="A58" s="1"/>
      <c r="H58" s="544" t="s">
        <v>340</v>
      </c>
      <c r="I58" s="535">
        <f>+‐66‐!C48</f>
        <v>21</v>
      </c>
      <c r="J58" s="536">
        <f t="shared" si="0"/>
        <v>0.40338071456012292</v>
      </c>
      <c r="K58" s="541" t="s">
        <v>340</v>
      </c>
      <c r="L58" s="537">
        <f>+‐66‐!D48</f>
        <v>367</v>
      </c>
      <c r="M58" s="536">
        <f t="shared" si="1"/>
        <v>0.6631131990243021</v>
      </c>
    </row>
    <row r="59" spans="1:13" ht="12" customHeight="1" x14ac:dyDescent="0.15">
      <c r="A59" s="1"/>
      <c r="H59" s="542" t="s">
        <v>365</v>
      </c>
      <c r="I59" s="535">
        <f>+‐66‐!C49</f>
        <v>358</v>
      </c>
      <c r="J59" s="536">
        <f t="shared" si="0"/>
        <v>6.8766807529773333</v>
      </c>
      <c r="K59" s="547" t="s">
        <v>341</v>
      </c>
      <c r="L59" s="537">
        <f>+‐66‐!D49</f>
        <v>6986</v>
      </c>
      <c r="M59" s="536">
        <f t="shared" si="1"/>
        <v>12.622639804860421</v>
      </c>
    </row>
    <row r="60" spans="1:13" ht="12" customHeight="1" x14ac:dyDescent="0.15">
      <c r="A60" s="1"/>
      <c r="H60" s="548" t="s">
        <v>364</v>
      </c>
      <c r="I60" s="549">
        <f>SUM(I43:I59)</f>
        <v>5206</v>
      </c>
      <c r="J60" s="550">
        <f>SUM(J43:J59)</f>
        <v>100</v>
      </c>
      <c r="K60" s="548" t="s">
        <v>364</v>
      </c>
      <c r="L60" s="551">
        <f>SUM(L43:L59)</f>
        <v>55345</v>
      </c>
      <c r="M60" s="536">
        <f>SUM(M43:M59)</f>
        <v>100.00000000000001</v>
      </c>
    </row>
    <row r="61" spans="1:13" ht="12" customHeight="1" x14ac:dyDescent="0.15">
      <c r="A61" s="1"/>
      <c r="J61" s="552"/>
      <c r="M61" s="553"/>
    </row>
    <row r="62" spans="1:13" ht="12" customHeight="1" x14ac:dyDescent="0.15">
      <c r="A62" s="1"/>
      <c r="J62" s="508"/>
    </row>
    <row r="63" spans="1:13" x14ac:dyDescent="0.15">
      <c r="A63" s="1"/>
      <c r="B63" s="94" t="s">
        <v>306</v>
      </c>
      <c r="E63" s="94" t="s">
        <v>308</v>
      </c>
      <c r="H63" s="554"/>
      <c r="I63" s="520"/>
    </row>
    <row r="64" spans="1:13" x14ac:dyDescent="0.15">
      <c r="A64" s="1"/>
      <c r="B64" s="94" t="s">
        <v>307</v>
      </c>
      <c r="H64" s="527"/>
      <c r="I64" s="555"/>
      <c r="J64" s="515" t="s">
        <v>634</v>
      </c>
    </row>
    <row r="65" spans="1:13" x14ac:dyDescent="0.15">
      <c r="A65" s="1"/>
      <c r="H65" s="531" t="s">
        <v>0</v>
      </c>
      <c r="I65" s="508" t="s">
        <v>456</v>
      </c>
    </row>
    <row r="66" spans="1:13" x14ac:dyDescent="0.15">
      <c r="A66" s="1"/>
      <c r="H66" s="556" t="s">
        <v>241</v>
      </c>
      <c r="I66" s="533" t="s">
        <v>540</v>
      </c>
      <c r="J66" s="533" t="s">
        <v>245</v>
      </c>
      <c r="K66" s="533" t="s">
        <v>246</v>
      </c>
      <c r="L66" s="533" t="s">
        <v>247</v>
      </c>
      <c r="M66" s="557" t="s">
        <v>541</v>
      </c>
    </row>
    <row r="67" spans="1:13" x14ac:dyDescent="0.15">
      <c r="A67" s="1"/>
      <c r="H67" s="556" t="s">
        <v>493</v>
      </c>
      <c r="I67" s="558">
        <f>‐69‐!D8</f>
        <v>1562</v>
      </c>
      <c r="J67" s="558">
        <f>‐69‐!E8</f>
        <v>1596</v>
      </c>
      <c r="K67" s="558">
        <f>‐69‐!G8</f>
        <v>1443</v>
      </c>
      <c r="L67" s="558">
        <f>‐69‐!H8</f>
        <v>1231</v>
      </c>
      <c r="M67" s="559">
        <f>‐69‐!I8</f>
        <v>809</v>
      </c>
    </row>
    <row r="68" spans="1:13" x14ac:dyDescent="0.15">
      <c r="A68" s="1"/>
      <c r="H68" s="556" t="s">
        <v>248</v>
      </c>
      <c r="I68" s="558">
        <f>‐69‐!D13</f>
        <v>14687</v>
      </c>
      <c r="J68" s="558">
        <f>‐69‐!E13</f>
        <v>13681</v>
      </c>
      <c r="K68" s="558">
        <f>‐69‐!G13</f>
        <v>14869</v>
      </c>
      <c r="L68" s="558">
        <f>‐69‐!H13</f>
        <v>14132</v>
      </c>
      <c r="M68" s="560">
        <f>‐69‐!I13</f>
        <v>10620</v>
      </c>
    </row>
    <row r="69" spans="1:13" x14ac:dyDescent="0.15">
      <c r="A69" s="1"/>
      <c r="H69" s="556" t="s">
        <v>249</v>
      </c>
      <c r="I69" s="561">
        <f>‐69‐!D18</f>
        <v>59401448</v>
      </c>
      <c r="J69" s="561">
        <f>‐69‐!E18</f>
        <v>59381725</v>
      </c>
      <c r="K69" s="558">
        <f>‐69‐!G18</f>
        <v>63499645</v>
      </c>
      <c r="L69" s="558">
        <f>‐69‐!H18</f>
        <v>58150659</v>
      </c>
      <c r="M69" s="559">
        <f>‐69‐!I18</f>
        <v>50171554</v>
      </c>
    </row>
    <row r="70" spans="1:13" ht="12" customHeight="1" x14ac:dyDescent="0.15">
      <c r="A70" s="1"/>
      <c r="H70" s="511"/>
      <c r="I70" s="511"/>
      <c r="J70" s="511"/>
      <c r="K70" s="511"/>
      <c r="L70" s="511"/>
      <c r="M70" s="511"/>
    </row>
    <row r="71" spans="1:13" x14ac:dyDescent="0.15">
      <c r="A71" s="1"/>
      <c r="J71" s="508"/>
    </row>
    <row r="72" spans="1:13" x14ac:dyDescent="0.15">
      <c r="A72" s="1"/>
      <c r="H72" s="531" t="s">
        <v>250</v>
      </c>
      <c r="I72" s="508" t="s">
        <v>456</v>
      </c>
      <c r="J72" s="515" t="s">
        <v>589</v>
      </c>
    </row>
    <row r="73" spans="1:13" x14ac:dyDescent="0.15">
      <c r="A73" s="1"/>
      <c r="H73" s="534" t="s">
        <v>251</v>
      </c>
      <c r="I73" s="562">
        <f>‐70‐!D17</f>
        <v>3</v>
      </c>
      <c r="J73" s="563">
        <f t="shared" ref="J73:J78" si="2">+I73/$I$79</f>
        <v>5.9760956175298804E-3</v>
      </c>
    </row>
    <row r="74" spans="1:13" x14ac:dyDescent="0.15">
      <c r="A74" s="1"/>
      <c r="H74" s="534" t="s">
        <v>542</v>
      </c>
      <c r="I74" s="562">
        <f>‐70‐!D18</f>
        <v>58</v>
      </c>
      <c r="J74" s="563">
        <f t="shared" si="2"/>
        <v>0.11553784860557768</v>
      </c>
    </row>
    <row r="75" spans="1:13" x14ac:dyDescent="0.15">
      <c r="A75" s="1"/>
      <c r="H75" s="534" t="s">
        <v>253</v>
      </c>
      <c r="I75" s="562">
        <f>‐70‐!D19</f>
        <v>161</v>
      </c>
      <c r="J75" s="563">
        <f t="shared" si="2"/>
        <v>0.32071713147410358</v>
      </c>
    </row>
    <row r="76" spans="1:13" x14ac:dyDescent="0.15">
      <c r="A76" s="1"/>
      <c r="H76" s="534" t="s">
        <v>260</v>
      </c>
      <c r="I76" s="562">
        <f>‐70‐!D20</f>
        <v>75</v>
      </c>
      <c r="J76" s="563">
        <f t="shared" si="2"/>
        <v>0.14940239043824702</v>
      </c>
    </row>
    <row r="77" spans="1:13" ht="13.5" customHeight="1" x14ac:dyDescent="0.15">
      <c r="A77" s="1"/>
      <c r="H77" s="534" t="s">
        <v>254</v>
      </c>
      <c r="I77" s="562">
        <f>‐70‐!D21</f>
        <v>185</v>
      </c>
      <c r="J77" s="563">
        <f t="shared" si="2"/>
        <v>0.36852589641434264</v>
      </c>
    </row>
    <row r="78" spans="1:13" x14ac:dyDescent="0.15">
      <c r="A78" s="1"/>
      <c r="H78" s="534" t="s">
        <v>570</v>
      </c>
      <c r="I78" s="562">
        <f>‐70‐!D22</f>
        <v>20</v>
      </c>
      <c r="J78" s="563">
        <f t="shared" si="2"/>
        <v>3.9840637450199202E-2</v>
      </c>
    </row>
    <row r="79" spans="1:13" ht="13.5" customHeight="1" x14ac:dyDescent="0.15">
      <c r="A79" s="1"/>
      <c r="H79" s="564" t="s">
        <v>366</v>
      </c>
      <c r="I79" s="565">
        <f>SUM(I73:I78)</f>
        <v>502</v>
      </c>
      <c r="J79" s="566">
        <f>SUM(J73:J78)</f>
        <v>1</v>
      </c>
    </row>
    <row r="80" spans="1:13" x14ac:dyDescent="0.15">
      <c r="A80" s="1"/>
      <c r="J80" s="508"/>
    </row>
    <row r="81" spans="1:10" x14ac:dyDescent="0.15">
      <c r="A81" s="1"/>
      <c r="J81" s="508"/>
    </row>
    <row r="82" spans="1:10" x14ac:dyDescent="0.15">
      <c r="A82" s="1"/>
      <c r="J82" s="508"/>
    </row>
    <row r="83" spans="1:10" x14ac:dyDescent="0.15">
      <c r="A83" s="1"/>
      <c r="J83" s="508"/>
    </row>
    <row r="84" spans="1:10" x14ac:dyDescent="0.15">
      <c r="A84" s="1"/>
      <c r="J84" s="508"/>
    </row>
    <row r="85" spans="1:10" x14ac:dyDescent="0.15">
      <c r="J85" s="508"/>
    </row>
    <row r="86" spans="1:10" x14ac:dyDescent="0.15">
      <c r="A86" s="1"/>
      <c r="J86" s="508"/>
    </row>
    <row r="87" spans="1:10" ht="13.5" customHeight="1" x14ac:dyDescent="0.15">
      <c r="A87" s="1"/>
      <c r="J87" s="508"/>
    </row>
    <row r="88" spans="1:10" x14ac:dyDescent="0.15">
      <c r="J88" s="508"/>
    </row>
    <row r="89" spans="1:10" x14ac:dyDescent="0.15">
      <c r="A89" s="1"/>
      <c r="J89" s="508"/>
    </row>
    <row r="90" spans="1:10" x14ac:dyDescent="0.15">
      <c r="A90" s="1"/>
      <c r="J90" s="508"/>
    </row>
    <row r="91" spans="1:10" x14ac:dyDescent="0.15">
      <c r="A91" s="1"/>
      <c r="J91" s="508"/>
    </row>
    <row r="92" spans="1:10" x14ac:dyDescent="0.15">
      <c r="J92" s="508"/>
    </row>
    <row r="93" spans="1:10" x14ac:dyDescent="0.15">
      <c r="J93" s="508"/>
    </row>
    <row r="94" spans="1:10" x14ac:dyDescent="0.15">
      <c r="J94" s="508"/>
    </row>
    <row r="95" spans="1:10" x14ac:dyDescent="0.15">
      <c r="A95" s="1"/>
      <c r="J95" s="508"/>
    </row>
    <row r="96" spans="1:10" x14ac:dyDescent="0.15">
      <c r="A96" s="1"/>
      <c r="B96" s="94" t="s">
        <v>313</v>
      </c>
      <c r="E96" s="94" t="s">
        <v>312</v>
      </c>
      <c r="J96" s="508"/>
    </row>
    <row r="97" spans="1:10" x14ac:dyDescent="0.15">
      <c r="A97" s="1"/>
      <c r="I97" s="520"/>
      <c r="J97" s="520"/>
    </row>
    <row r="98" spans="1:10" x14ac:dyDescent="0.15">
      <c r="A98" s="1"/>
      <c r="I98" s="520"/>
      <c r="J98" s="515" t="s">
        <v>634</v>
      </c>
    </row>
    <row r="99" spans="1:10" x14ac:dyDescent="0.15">
      <c r="A99" s="1"/>
      <c r="H99" s="531" t="s">
        <v>1</v>
      </c>
      <c r="I99" s="567" t="s">
        <v>457</v>
      </c>
      <c r="J99" s="508"/>
    </row>
    <row r="100" spans="1:10" x14ac:dyDescent="0.15">
      <c r="A100" s="1"/>
      <c r="H100" s="534" t="s">
        <v>251</v>
      </c>
      <c r="I100" s="562">
        <f>‐70‐!D9</f>
        <v>1</v>
      </c>
      <c r="J100" s="563">
        <f t="shared" ref="J100:J105" si="3">+I100/$I$106</f>
        <v>3.2573289902280132E-3</v>
      </c>
    </row>
    <row r="101" spans="1:10" x14ac:dyDescent="0.15">
      <c r="A101" s="1"/>
      <c r="H101" s="534" t="s">
        <v>252</v>
      </c>
      <c r="I101" s="568">
        <f>‐70‐!D10</f>
        <v>6</v>
      </c>
      <c r="J101" s="563">
        <f t="shared" si="3"/>
        <v>1.9543973941368076E-2</v>
      </c>
    </row>
    <row r="102" spans="1:10" x14ac:dyDescent="0.15">
      <c r="A102" s="1"/>
      <c r="H102" s="534" t="s">
        <v>253</v>
      </c>
      <c r="I102" s="568">
        <f>‐70‐!D11</f>
        <v>81</v>
      </c>
      <c r="J102" s="563">
        <f t="shared" si="3"/>
        <v>0.26384364820846906</v>
      </c>
    </row>
    <row r="103" spans="1:10" x14ac:dyDescent="0.15">
      <c r="A103" s="1"/>
      <c r="H103" s="534" t="s">
        <v>258</v>
      </c>
      <c r="I103" s="568">
        <f>‐70‐!D12</f>
        <v>48</v>
      </c>
      <c r="J103" s="569">
        <f t="shared" si="3"/>
        <v>0.15635179153094461</v>
      </c>
    </row>
    <row r="104" spans="1:10" x14ac:dyDescent="0.15">
      <c r="A104" s="1"/>
      <c r="H104" s="534" t="s">
        <v>260</v>
      </c>
      <c r="I104" s="568">
        <f>‐70‐!D13</f>
        <v>102</v>
      </c>
      <c r="J104" s="563">
        <f t="shared" si="3"/>
        <v>0.33224755700325731</v>
      </c>
    </row>
    <row r="105" spans="1:10" x14ac:dyDescent="0.15">
      <c r="A105" s="1"/>
      <c r="H105" s="534" t="s">
        <v>254</v>
      </c>
      <c r="I105" s="568">
        <f>‐70‐!D14</f>
        <v>69</v>
      </c>
      <c r="J105" s="563">
        <f t="shared" si="3"/>
        <v>0.22475570032573289</v>
      </c>
    </row>
    <row r="106" spans="1:10" x14ac:dyDescent="0.15">
      <c r="A106" s="1"/>
      <c r="H106" s="570" t="s">
        <v>366</v>
      </c>
      <c r="I106" s="571">
        <f>SUM(I100:I105)</f>
        <v>307</v>
      </c>
      <c r="J106" s="572">
        <f>SUM(J100:J105)</f>
        <v>0.99999999999999989</v>
      </c>
    </row>
    <row r="107" spans="1:10" x14ac:dyDescent="0.15">
      <c r="A107" s="1"/>
      <c r="H107" s="573"/>
      <c r="I107" s="571"/>
      <c r="J107" s="508"/>
    </row>
    <row r="108" spans="1:10" x14ac:dyDescent="0.15">
      <c r="A108" s="1"/>
      <c r="J108" s="508"/>
    </row>
    <row r="109" spans="1:10" x14ac:dyDescent="0.15">
      <c r="A109" s="1"/>
      <c r="J109" s="515" t="s">
        <v>634</v>
      </c>
    </row>
    <row r="110" spans="1:10" x14ac:dyDescent="0.15">
      <c r="A110" s="1"/>
      <c r="H110" s="531" t="s">
        <v>2</v>
      </c>
      <c r="I110" s="529" t="s">
        <v>457</v>
      </c>
      <c r="J110" s="508"/>
    </row>
    <row r="111" spans="1:10" x14ac:dyDescent="0.15">
      <c r="A111" s="1"/>
      <c r="H111" s="556" t="s">
        <v>255</v>
      </c>
      <c r="I111" s="562">
        <f>‐71‐!M31</f>
        <v>7656</v>
      </c>
      <c r="J111" s="563">
        <f>+I111/$I$115</f>
        <v>0.54174922162468153</v>
      </c>
    </row>
    <row r="112" spans="1:10" x14ac:dyDescent="0.15">
      <c r="A112" s="1"/>
      <c r="H112" s="556" t="s">
        <v>256</v>
      </c>
      <c r="I112" s="562">
        <f>‐71‐!M39</f>
        <v>4528</v>
      </c>
      <c r="J112" s="563">
        <f>+I112/$I$115</f>
        <v>0.32040758562128502</v>
      </c>
    </row>
    <row r="113" spans="1:14" x14ac:dyDescent="0.15">
      <c r="A113" s="1"/>
      <c r="H113" s="556" t="s">
        <v>257</v>
      </c>
      <c r="I113" s="562">
        <f>‐71‐!O31</f>
        <v>257</v>
      </c>
      <c r="J113" s="563">
        <f>+I113/$I$115</f>
        <v>1.8185677894140957E-2</v>
      </c>
    </row>
    <row r="114" spans="1:14" x14ac:dyDescent="0.15">
      <c r="A114" s="1"/>
      <c r="H114" s="556" t="s">
        <v>259</v>
      </c>
      <c r="I114" s="562">
        <f>‐71‐!O39</f>
        <v>1691</v>
      </c>
      <c r="J114" s="563">
        <f>+I114/$I$115</f>
        <v>0.11965751485989244</v>
      </c>
    </row>
    <row r="115" spans="1:14" x14ac:dyDescent="0.15">
      <c r="A115" s="1"/>
      <c r="H115" s="570" t="s">
        <v>366</v>
      </c>
      <c r="I115" s="574">
        <f>SUM(I111:I114)</f>
        <v>14132</v>
      </c>
      <c r="J115" s="563">
        <f>SUM(J111:J114)</f>
        <v>0.99999999999999989</v>
      </c>
    </row>
    <row r="116" spans="1:14" x14ac:dyDescent="0.15">
      <c r="A116" s="1"/>
      <c r="H116" s="527"/>
      <c r="I116" s="574"/>
      <c r="J116" s="575"/>
    </row>
    <row r="117" spans="1:14" x14ac:dyDescent="0.15">
      <c r="J117" s="508"/>
    </row>
    <row r="118" spans="1:14" x14ac:dyDescent="0.15">
      <c r="A118" s="1"/>
      <c r="J118" s="508"/>
    </row>
    <row r="119" spans="1:14" x14ac:dyDescent="0.15">
      <c r="A119" s="1"/>
      <c r="J119" s="508"/>
    </row>
    <row r="120" spans="1:14" x14ac:dyDescent="0.15">
      <c r="A120" s="1"/>
      <c r="J120" s="508"/>
    </row>
    <row r="121" spans="1:14" x14ac:dyDescent="0.15">
      <c r="A121" s="1"/>
      <c r="J121" s="508"/>
    </row>
    <row r="122" spans="1:14" x14ac:dyDescent="0.15">
      <c r="A122" s="1"/>
      <c r="J122" s="508"/>
    </row>
    <row r="123" spans="1:14" x14ac:dyDescent="0.15">
      <c r="A123" s="1"/>
      <c r="J123" s="508"/>
    </row>
    <row r="124" spans="1:14" x14ac:dyDescent="0.15">
      <c r="A124" s="5"/>
      <c r="B124" s="69" t="s">
        <v>314</v>
      </c>
      <c r="D124" s="5" t="s">
        <v>305</v>
      </c>
      <c r="J124" s="508"/>
    </row>
    <row r="125" spans="1:14" x14ac:dyDescent="0.15">
      <c r="A125" s="1"/>
      <c r="J125" s="508"/>
      <c r="M125" s="520"/>
      <c r="N125" s="520"/>
    </row>
    <row r="126" spans="1:14" x14ac:dyDescent="0.15">
      <c r="A126" s="1"/>
      <c r="J126" s="508"/>
      <c r="M126" s="520"/>
      <c r="N126" s="520"/>
    </row>
    <row r="127" spans="1:14" x14ac:dyDescent="0.15">
      <c r="J127" s="508"/>
      <c r="M127" s="527"/>
      <c r="N127" s="576"/>
    </row>
    <row r="128" spans="1:14" x14ac:dyDescent="0.15">
      <c r="A128" s="1"/>
      <c r="H128" s="508" t="s">
        <v>374</v>
      </c>
      <c r="J128" s="508"/>
      <c r="M128" s="527"/>
      <c r="N128" s="576"/>
    </row>
    <row r="129" spans="1:14" x14ac:dyDescent="0.15">
      <c r="A129" s="1"/>
      <c r="H129" s="531" t="s">
        <v>3</v>
      </c>
      <c r="M129" s="527"/>
      <c r="N129" s="576"/>
    </row>
    <row r="130" spans="1:14" x14ac:dyDescent="0.15">
      <c r="H130" s="533" t="s">
        <v>182</v>
      </c>
      <c r="I130" s="533" t="s">
        <v>261</v>
      </c>
      <c r="J130" s="556" t="s">
        <v>262</v>
      </c>
      <c r="K130" s="556" t="s">
        <v>263</v>
      </c>
    </row>
    <row r="131" spans="1:14" x14ac:dyDescent="0.15">
      <c r="H131" s="533" t="str">
        <f>‐74‐!A31</f>
        <v>　　28年</v>
      </c>
      <c r="I131" s="577">
        <f>‐74‐!B31</f>
        <v>58</v>
      </c>
      <c r="J131" s="577">
        <f>‐74‐!C31</f>
        <v>2016</v>
      </c>
      <c r="K131" s="578">
        <f>‐75‐!I31</f>
        <v>5971296</v>
      </c>
    </row>
    <row r="132" spans="1:14" x14ac:dyDescent="0.15">
      <c r="A132" s="1"/>
      <c r="H132" s="533" t="str">
        <f>‐74‐!A32</f>
        <v>　　29年</v>
      </c>
      <c r="I132" s="577">
        <f>‐74‐!B32</f>
        <v>52</v>
      </c>
      <c r="J132" s="577">
        <f>‐74‐!C32</f>
        <v>2102</v>
      </c>
      <c r="K132" s="578">
        <f>‐75‐!I32</f>
        <v>6250840</v>
      </c>
    </row>
    <row r="133" spans="1:14" x14ac:dyDescent="0.15">
      <c r="A133" s="1"/>
      <c r="H133" s="533" t="str">
        <f>‐74‐!A33</f>
        <v>　　30年</v>
      </c>
      <c r="I133" s="577">
        <f>‐74‐!B33</f>
        <v>56</v>
      </c>
      <c r="J133" s="577">
        <f>‐74‐!C33</f>
        <v>2214</v>
      </c>
      <c r="K133" s="578">
        <f>‐75‐!I33</f>
        <v>6423552</v>
      </c>
      <c r="N133" s="555"/>
    </row>
    <row r="134" spans="1:14" x14ac:dyDescent="0.15">
      <c r="A134" s="1"/>
      <c r="H134" s="533" t="str">
        <f>‐74‐!A34</f>
        <v>令和元年</v>
      </c>
      <c r="I134" s="577">
        <f>‐74‐!B34</f>
        <v>55</v>
      </c>
      <c r="J134" s="577">
        <f>‐74‐!C34</f>
        <v>2436</v>
      </c>
      <c r="K134" s="578">
        <f>‐75‐!I34</f>
        <v>6847986</v>
      </c>
      <c r="N134" s="579"/>
    </row>
    <row r="135" spans="1:14" x14ac:dyDescent="0.15">
      <c r="A135" s="1"/>
      <c r="N135" s="579"/>
    </row>
    <row r="136" spans="1:14" x14ac:dyDescent="0.15">
      <c r="A136" s="1"/>
      <c r="H136" s="531" t="s">
        <v>264</v>
      </c>
      <c r="N136" s="579"/>
    </row>
    <row r="137" spans="1:14" x14ac:dyDescent="0.15">
      <c r="A137" s="1"/>
      <c r="H137" s="511"/>
      <c r="I137" s="533" t="str">
        <f>‐76‐!G4</f>
        <v>令和元年</v>
      </c>
      <c r="N137" s="579"/>
    </row>
    <row r="138" spans="1:14" ht="12" customHeight="1" x14ac:dyDescent="0.15">
      <c r="A138" s="1"/>
      <c r="H138" s="580" t="s">
        <v>265</v>
      </c>
      <c r="I138" s="533">
        <f>‐76‐!E38</f>
        <v>19</v>
      </c>
      <c r="J138" s="575">
        <f>I138/I150</f>
        <v>0.34545454545454546</v>
      </c>
      <c r="N138" s="579"/>
    </row>
    <row r="139" spans="1:14" ht="12" customHeight="1" x14ac:dyDescent="0.15">
      <c r="A139" s="1"/>
      <c r="H139" s="581" t="s">
        <v>269</v>
      </c>
      <c r="I139" s="533">
        <f>‐76‐!E39</f>
        <v>5</v>
      </c>
      <c r="J139" s="575">
        <f>I139/I150</f>
        <v>9.0909090909090912E-2</v>
      </c>
      <c r="N139" s="579"/>
    </row>
    <row r="140" spans="1:14" ht="12" customHeight="1" x14ac:dyDescent="0.15">
      <c r="A140" s="1"/>
      <c r="H140" s="580" t="s">
        <v>266</v>
      </c>
      <c r="I140" s="533">
        <f>‐76‐!E40</f>
        <v>2</v>
      </c>
      <c r="J140" s="575">
        <f>I140/I150</f>
        <v>3.6363636363636362E-2</v>
      </c>
      <c r="N140" s="579"/>
    </row>
    <row r="141" spans="1:14" ht="12" customHeight="1" x14ac:dyDescent="0.15">
      <c r="A141" s="1"/>
      <c r="H141" s="534" t="s">
        <v>270</v>
      </c>
      <c r="I141" s="533">
        <f>‐76‐!E41</f>
        <v>3</v>
      </c>
      <c r="J141" s="575">
        <f>I141/I150</f>
        <v>5.4545454545454543E-2</v>
      </c>
      <c r="N141" s="579"/>
    </row>
    <row r="142" spans="1:14" ht="12" customHeight="1" x14ac:dyDescent="0.15">
      <c r="A142" s="1"/>
      <c r="H142" s="534" t="s">
        <v>302</v>
      </c>
      <c r="I142" s="533">
        <f>‐76‐!E42</f>
        <v>7</v>
      </c>
      <c r="J142" s="575">
        <f>I142/I150</f>
        <v>0.12727272727272726</v>
      </c>
      <c r="N142" s="579"/>
    </row>
    <row r="143" spans="1:14" ht="12" customHeight="1" x14ac:dyDescent="0.15">
      <c r="A143" s="1"/>
      <c r="H143" s="534" t="s">
        <v>271</v>
      </c>
      <c r="I143" s="533">
        <f>‐76‐!E43</f>
        <v>1</v>
      </c>
      <c r="J143" s="575">
        <f>I143/I150</f>
        <v>1.8181818181818181E-2</v>
      </c>
      <c r="N143" s="579"/>
    </row>
    <row r="144" spans="1:14" ht="12" customHeight="1" x14ac:dyDescent="0.15">
      <c r="A144" s="1"/>
      <c r="H144" s="580" t="s">
        <v>267</v>
      </c>
      <c r="I144" s="533">
        <f>‐76‐!E44</f>
        <v>6</v>
      </c>
      <c r="J144" s="575">
        <f>I144/I150</f>
        <v>0.10909090909090909</v>
      </c>
      <c r="N144" s="579"/>
    </row>
    <row r="145" spans="1:15" ht="12" customHeight="1" x14ac:dyDescent="0.15">
      <c r="A145" s="1"/>
      <c r="H145" s="534" t="s">
        <v>450</v>
      </c>
      <c r="I145" s="533">
        <f>‐76‐!E45</f>
        <v>1</v>
      </c>
      <c r="J145" s="575">
        <f>I145/I150</f>
        <v>1.8181818181818181E-2</v>
      </c>
      <c r="N145" s="579"/>
    </row>
    <row r="146" spans="1:15" ht="12" customHeight="1" x14ac:dyDescent="0.15">
      <c r="A146" s="1"/>
      <c r="H146" s="534" t="s">
        <v>8</v>
      </c>
      <c r="I146" s="533">
        <f>‐76‐!E46</f>
        <v>3</v>
      </c>
      <c r="J146" s="575">
        <f>I146/I150</f>
        <v>5.4545454545454543E-2</v>
      </c>
      <c r="N146" s="579"/>
    </row>
    <row r="147" spans="1:15" ht="12" customHeight="1" x14ac:dyDescent="0.15">
      <c r="A147" s="1"/>
      <c r="H147" s="581" t="s">
        <v>543</v>
      </c>
      <c r="I147" s="533">
        <f>‐76‐!E47+‐76‐!E48+‐76‐!E49</f>
        <v>3</v>
      </c>
      <c r="J147" s="575">
        <f>I147/I150</f>
        <v>5.4545454545454543E-2</v>
      </c>
      <c r="K147" s="531"/>
      <c r="N147" s="579"/>
    </row>
    <row r="148" spans="1:15" ht="12" customHeight="1" x14ac:dyDescent="0.15">
      <c r="A148" s="1"/>
      <c r="H148" s="580" t="s">
        <v>268</v>
      </c>
      <c r="I148" s="533">
        <f>‐76‐!E50</f>
        <v>5</v>
      </c>
      <c r="J148" s="575">
        <f>I148/I150</f>
        <v>9.0909090909090912E-2</v>
      </c>
      <c r="K148" s="531"/>
      <c r="N148" s="520"/>
    </row>
    <row r="149" spans="1:15" ht="12" customHeight="1" x14ac:dyDescent="0.15">
      <c r="A149" s="1"/>
      <c r="H149" s="511"/>
      <c r="I149" s="533"/>
      <c r="J149" s="575">
        <f>I149/I150</f>
        <v>0</v>
      </c>
      <c r="K149" s="531"/>
    </row>
    <row r="150" spans="1:15" ht="12" customHeight="1" x14ac:dyDescent="0.15">
      <c r="A150" s="1"/>
      <c r="H150" s="582" t="s">
        <v>366</v>
      </c>
      <c r="I150" s="583">
        <f>SUM(I138:I149)</f>
        <v>55</v>
      </c>
      <c r="J150" s="575">
        <f>SUM(J138:J149)</f>
        <v>1</v>
      </c>
      <c r="K150" s="531"/>
      <c r="M150" s="574"/>
    </row>
    <row r="151" spans="1:15" ht="12" customHeight="1" x14ac:dyDescent="0.15">
      <c r="A151" s="1"/>
      <c r="H151" s="573"/>
      <c r="I151" s="574"/>
      <c r="J151" s="575"/>
      <c r="K151" s="531"/>
      <c r="M151" s="574"/>
    </row>
    <row r="152" spans="1:15" x14ac:dyDescent="0.15">
      <c r="A152" s="1"/>
      <c r="J152" s="508"/>
      <c r="K152" s="531"/>
      <c r="M152" s="574"/>
    </row>
    <row r="153" spans="1:15" x14ac:dyDescent="0.15">
      <c r="A153" s="1"/>
      <c r="H153" s="531" t="s">
        <v>6</v>
      </c>
      <c r="J153" s="508"/>
      <c r="M153" s="574"/>
    </row>
    <row r="154" spans="1:15" x14ac:dyDescent="0.15">
      <c r="A154" s="1"/>
      <c r="H154" s="533"/>
      <c r="I154" s="584" t="str">
        <f>‐76‐!J4</f>
        <v>令和元年</v>
      </c>
      <c r="J154" s="508"/>
      <c r="N154" s="585"/>
      <c r="O154" s="90"/>
    </row>
    <row r="155" spans="1:15" x14ac:dyDescent="0.15">
      <c r="A155" s="1" t="s">
        <v>4</v>
      </c>
      <c r="D155" t="s">
        <v>5</v>
      </c>
      <c r="H155" s="534" t="s">
        <v>458</v>
      </c>
      <c r="I155" s="584">
        <f>‐76‐!F38</f>
        <v>1416</v>
      </c>
      <c r="J155" s="586">
        <f t="shared" ref="J155:J165" si="4">+I155/$I$166</f>
        <v>0.58128078817733986</v>
      </c>
      <c r="N155" s="587"/>
      <c r="O155" s="91"/>
    </row>
    <row r="156" spans="1:15" x14ac:dyDescent="0.15">
      <c r="A156" s="1"/>
      <c r="H156" s="534" t="s">
        <v>459</v>
      </c>
      <c r="I156" s="584">
        <f>‐76‐!F39</f>
        <v>366</v>
      </c>
      <c r="J156" s="586">
        <f t="shared" si="4"/>
        <v>0.15024630541871922</v>
      </c>
      <c r="N156" s="588"/>
      <c r="O156" s="91"/>
    </row>
    <row r="157" spans="1:15" x14ac:dyDescent="0.15">
      <c r="H157" s="534" t="s">
        <v>460</v>
      </c>
      <c r="I157" s="584">
        <f>‐76‐!F40</f>
        <v>18</v>
      </c>
      <c r="J157" s="586">
        <f t="shared" si="4"/>
        <v>7.3891625615763543E-3</v>
      </c>
      <c r="N157" s="588"/>
      <c r="O157" s="91"/>
    </row>
    <row r="158" spans="1:15" x14ac:dyDescent="0.15">
      <c r="A158" s="1"/>
      <c r="B158" s="68"/>
      <c r="H158" s="534" t="s">
        <v>461</v>
      </c>
      <c r="I158" s="584">
        <f>‐76‐!F41</f>
        <v>25</v>
      </c>
      <c r="J158" s="586">
        <f t="shared" si="4"/>
        <v>1.0262725779967159E-2</v>
      </c>
      <c r="N158" s="587"/>
      <c r="O158" s="91"/>
    </row>
    <row r="159" spans="1:15" x14ac:dyDescent="0.15">
      <c r="A159" s="1"/>
      <c r="H159" s="534" t="s">
        <v>449</v>
      </c>
      <c r="I159" s="584">
        <f>‐76‐!F42</f>
        <v>114</v>
      </c>
      <c r="J159" s="586">
        <f t="shared" si="4"/>
        <v>4.6798029556650245E-2</v>
      </c>
      <c r="M159" s="589"/>
      <c r="N159" s="590"/>
      <c r="O159" s="91"/>
    </row>
    <row r="160" spans="1:15" x14ac:dyDescent="0.15">
      <c r="H160" s="534" t="s">
        <v>462</v>
      </c>
      <c r="I160" s="584">
        <f>‐76‐!F43</f>
        <v>4</v>
      </c>
      <c r="J160" s="586">
        <f t="shared" si="4"/>
        <v>1.6420361247947454E-3</v>
      </c>
      <c r="N160" s="587"/>
      <c r="O160" s="91"/>
    </row>
    <row r="161" spans="7:15" x14ac:dyDescent="0.15">
      <c r="H161" s="534" t="s">
        <v>463</v>
      </c>
      <c r="I161" s="584">
        <f>‐76‐!F44</f>
        <v>119</v>
      </c>
      <c r="J161" s="586">
        <f t="shared" si="4"/>
        <v>4.8850574712643681E-2</v>
      </c>
      <c r="M161" s="589"/>
      <c r="N161" s="587"/>
      <c r="O161" s="91"/>
    </row>
    <row r="162" spans="7:15" x14ac:dyDescent="0.15">
      <c r="G162" s="68"/>
      <c r="H162" s="534" t="s">
        <v>464</v>
      </c>
      <c r="I162" s="584">
        <f>‐76‐!F45</f>
        <v>151</v>
      </c>
      <c r="J162" s="586">
        <f t="shared" si="4"/>
        <v>6.1986863711001643E-2</v>
      </c>
      <c r="N162" s="587"/>
      <c r="O162" s="91"/>
    </row>
    <row r="163" spans="7:15" x14ac:dyDescent="0.15">
      <c r="H163" s="534" t="s">
        <v>451</v>
      </c>
      <c r="I163" s="584">
        <f>‐76‐!F46</f>
        <v>35</v>
      </c>
      <c r="J163" s="586">
        <f t="shared" si="4"/>
        <v>1.4367816091954023E-2</v>
      </c>
      <c r="M163" s="589"/>
      <c r="N163" s="587"/>
      <c r="O163" s="91"/>
    </row>
    <row r="164" spans="7:15" x14ac:dyDescent="0.15">
      <c r="H164" s="534" t="s">
        <v>303</v>
      </c>
      <c r="I164" s="584">
        <f>‐76‐!F47+‐76‐!F48+‐76‐!F49</f>
        <v>94</v>
      </c>
      <c r="J164" s="586">
        <f t="shared" si="4"/>
        <v>3.858784893267652E-2</v>
      </c>
      <c r="N164" s="587"/>
      <c r="O164" s="91"/>
    </row>
    <row r="165" spans="7:15" x14ac:dyDescent="0.15">
      <c r="H165" s="534" t="s">
        <v>272</v>
      </c>
      <c r="I165" s="591">
        <f>‐76‐!F50</f>
        <v>94</v>
      </c>
      <c r="J165" s="586">
        <f t="shared" si="4"/>
        <v>3.858784893267652E-2</v>
      </c>
      <c r="N165" s="588"/>
      <c r="O165" s="91"/>
    </row>
    <row r="166" spans="7:15" x14ac:dyDescent="0.15">
      <c r="H166" s="581" t="s">
        <v>273</v>
      </c>
      <c r="I166" s="592">
        <f>SUM(I155:I165)</f>
        <v>2436</v>
      </c>
      <c r="J166" s="593">
        <f>SUM(J155:J165)</f>
        <v>0.99999999999999989</v>
      </c>
      <c r="K166" s="589"/>
      <c r="N166" s="587"/>
      <c r="O166" s="91"/>
    </row>
    <row r="167" spans="7:15" x14ac:dyDescent="0.15">
      <c r="H167" s="573"/>
      <c r="I167" s="594"/>
      <c r="J167" s="593"/>
      <c r="N167" s="587"/>
      <c r="O167" s="91"/>
    </row>
    <row r="168" spans="7:15" x14ac:dyDescent="0.15">
      <c r="H168" s="595" t="s">
        <v>7</v>
      </c>
      <c r="I168" s="596" t="s">
        <v>468</v>
      </c>
      <c r="J168" s="593"/>
      <c r="K168" s="589"/>
      <c r="L168" s="597"/>
      <c r="N168" s="587"/>
      <c r="O168" s="91"/>
    </row>
    <row r="169" spans="7:15" x14ac:dyDescent="0.15">
      <c r="H169" s="511"/>
      <c r="I169" s="511" t="str">
        <f>'‐77‐ '!M4</f>
        <v>令和元年</v>
      </c>
      <c r="J169" s="593"/>
      <c r="L169" s="597"/>
      <c r="N169" s="587"/>
      <c r="O169" s="91"/>
    </row>
    <row r="170" spans="7:15" x14ac:dyDescent="0.15">
      <c r="H170" s="534" t="s">
        <v>465</v>
      </c>
      <c r="I170" s="598">
        <f>'‐77‐ '!O38</f>
        <v>3677220</v>
      </c>
      <c r="J170" s="593">
        <f t="shared" ref="J170:J177" si="5">I170/$I$178</f>
        <v>0.53697831742062552</v>
      </c>
      <c r="K170" s="573"/>
      <c r="L170" s="597"/>
      <c r="N170" s="587"/>
      <c r="O170" s="91"/>
    </row>
    <row r="171" spans="7:15" x14ac:dyDescent="0.15">
      <c r="H171" s="581" t="s">
        <v>466</v>
      </c>
      <c r="I171" s="598">
        <f>'‐77‐ '!O39</f>
        <v>1877907</v>
      </c>
      <c r="J171" s="593">
        <f t="shared" si="5"/>
        <v>0.27422763422705593</v>
      </c>
      <c r="L171" s="599"/>
      <c r="N171" s="587"/>
      <c r="O171" s="91"/>
    </row>
    <row r="172" spans="7:15" x14ac:dyDescent="0.15">
      <c r="H172" s="534" t="s">
        <v>467</v>
      </c>
      <c r="I172" s="598">
        <f>'‐77‐ '!O41</f>
        <v>20471</v>
      </c>
      <c r="J172" s="593">
        <f t="shared" si="5"/>
        <v>2.9893460646677724E-3</v>
      </c>
      <c r="N172" s="587"/>
      <c r="O172" s="91"/>
    </row>
    <row r="173" spans="7:15" x14ac:dyDescent="0.15">
      <c r="H173" s="534" t="s">
        <v>302</v>
      </c>
      <c r="I173" s="598">
        <f>'‐77‐ '!O42</f>
        <v>165310</v>
      </c>
      <c r="J173" s="593">
        <f t="shared" si="5"/>
        <v>2.4139944211334544E-2</v>
      </c>
      <c r="N173" s="587"/>
      <c r="O173" s="91"/>
    </row>
    <row r="174" spans="7:15" x14ac:dyDescent="0.15">
      <c r="H174" s="534" t="s">
        <v>544</v>
      </c>
      <c r="I174" s="598">
        <f>'‐77‐ '!O44</f>
        <v>362649</v>
      </c>
      <c r="J174" s="593">
        <f t="shared" si="5"/>
        <v>5.2957029993928144E-2</v>
      </c>
      <c r="N174" s="587"/>
      <c r="O174" s="91"/>
    </row>
    <row r="175" spans="7:15" x14ac:dyDescent="0.15">
      <c r="H175" s="534" t="s">
        <v>451</v>
      </c>
      <c r="I175" s="598">
        <f>'‐77‐ '!O46</f>
        <v>45727</v>
      </c>
      <c r="J175" s="593">
        <f t="shared" si="5"/>
        <v>6.6774377167243036E-3</v>
      </c>
      <c r="N175" s="587"/>
      <c r="O175" s="91"/>
    </row>
    <row r="176" spans="7:15" x14ac:dyDescent="0.15">
      <c r="H176" s="534" t="s">
        <v>545</v>
      </c>
      <c r="I176" s="598">
        <f>'‐77‐ '!O50</f>
        <v>172064</v>
      </c>
      <c r="J176" s="593">
        <f t="shared" si="5"/>
        <v>2.5126219592154539E-2</v>
      </c>
      <c r="N176" s="587"/>
      <c r="O176" s="91"/>
    </row>
    <row r="177" spans="8:15" x14ac:dyDescent="0.15">
      <c r="H177" s="534" t="s">
        <v>546</v>
      </c>
      <c r="I177" s="598">
        <f>I178-K180</f>
        <v>526638</v>
      </c>
      <c r="J177" s="593">
        <f t="shared" si="5"/>
        <v>7.6904070773509178E-2</v>
      </c>
      <c r="N177" s="587"/>
      <c r="O177" s="91"/>
    </row>
    <row r="178" spans="8:15" x14ac:dyDescent="0.15">
      <c r="H178" s="581" t="s">
        <v>273</v>
      </c>
      <c r="I178" s="600">
        <f>'‐77‐ '!O37</f>
        <v>6847986</v>
      </c>
      <c r="J178" s="575">
        <f>SUM(J170:J177)</f>
        <v>1</v>
      </c>
      <c r="N178" s="587"/>
      <c r="O178" s="91"/>
    </row>
    <row r="179" spans="8:15" x14ac:dyDescent="0.15">
      <c r="K179" s="524" t="s">
        <v>304</v>
      </c>
      <c r="N179" s="520"/>
      <c r="O179" s="491"/>
    </row>
    <row r="180" spans="8:15" x14ac:dyDescent="0.15">
      <c r="K180" s="601">
        <f>SUM(I170:I176)</f>
        <v>6321348</v>
      </c>
    </row>
    <row r="181" spans="8:15" x14ac:dyDescent="0.15">
      <c r="J181" s="575"/>
    </row>
  </sheetData>
  <sheetProtection sheet="1" selectLockedCells="1" selectUnlockedCells="1"/>
  <mergeCells count="1">
    <mergeCell ref="A1:F1"/>
  </mergeCells>
  <phoneticPr fontId="13"/>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&amp;C&amp;11－&amp;12&amp;P&amp;11－</oddFooter>
  </headerFooter>
  <rowBreaks count="2" manualBreakCount="2">
    <brk id="61" max="6" man="1"/>
    <brk id="121" max="6" man="1"/>
  </rowBreaks>
  <ignoredErrors>
    <ignoredError sqref="H15 K41 H41 H72 H65 H99 H110" numberStoredAsText="1"/>
  </ignoredError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 </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 '!Print_Area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11</cp:revision>
  <cp:lastPrinted>2021-04-02T09:38:13Z</cp:lastPrinted>
  <dcterms:created xsi:type="dcterms:W3CDTF">2002-03-19T05:03:05Z</dcterms:created>
  <dcterms:modified xsi:type="dcterms:W3CDTF">2021-04-02T09:38:26Z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