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DC9F0486-B37C-46F7-9EC0-AEBBF5AFC3E9}" xr6:coauthVersionLast="45" xr6:coauthVersionMax="45" xr10:uidLastSave="{00000000-0000-0000-0000-000000000000}"/>
  <bookViews>
    <workbookView xWindow="-120" yWindow="-120" windowWidth="20730" windowHeight="11160" activeTab="6" xr2:uid="{00000000-000D-0000-FFFF-FFFF00000000}"/>
  </bookViews>
  <sheets>
    <sheet name="‐95‐" sheetId="1" r:id="rId1"/>
    <sheet name="‐96‐" sheetId="2" r:id="rId2"/>
    <sheet name="‐97‐" sheetId="15" r:id="rId3"/>
    <sheet name="‐98‐" sheetId="3" r:id="rId4"/>
    <sheet name="‐99‐" sheetId="4" r:id="rId5"/>
    <sheet name="‐100‐" sheetId="12" r:id="rId6"/>
    <sheet name="‐101‐" sheetId="16" r:id="rId7"/>
    <sheet name="グラフ" sheetId="10" r:id="rId8"/>
  </sheets>
  <definedNames>
    <definedName name="_xlnm.Print_Area" localSheetId="5">‐100‐!$A$1:$N$38</definedName>
    <definedName name="_xlnm.Print_Area" localSheetId="6">‐101‐!$H$1:$AD$38</definedName>
    <definedName name="_xlnm.Print_Area" localSheetId="0">‐95‐!$A$1:$F$53</definedName>
    <definedName name="_xlnm.Print_Area" localSheetId="1">‐96‐!$A$1:$H$43</definedName>
    <definedName name="_xlnm.Print_Area" localSheetId="2">‐97‐!$I$1:$Z$43</definedName>
    <definedName name="_xlnm.Print_Area" localSheetId="7">グラフ!$A$1:$F$129</definedName>
  </definedNames>
  <calcPr calcId="191029" iterateDelta="1E-4"/>
</workbook>
</file>

<file path=xl/calcChain.xml><?xml version="1.0" encoding="utf-8"?>
<calcChain xmlns="http://schemas.openxmlformats.org/spreadsheetml/2006/main">
  <c r="X17" i="2" l="1"/>
  <c r="M17" i="2"/>
  <c r="F17" i="2"/>
  <c r="E17" i="2"/>
  <c r="D17" i="2" s="1"/>
  <c r="Y17" i="2" s="1"/>
  <c r="X17" i="15"/>
  <c r="M17" i="15"/>
  <c r="F17" i="15"/>
  <c r="E17" i="15"/>
  <c r="Z17" i="2" l="1"/>
  <c r="D17" i="15"/>
  <c r="Y17" i="15" s="1"/>
  <c r="D16" i="1"/>
  <c r="Z17" i="15" l="1"/>
  <c r="K107" i="10"/>
  <c r="J107" i="10"/>
  <c r="I107" i="10"/>
  <c r="L123" i="10"/>
  <c r="L122" i="10"/>
  <c r="K106" i="10" l="1"/>
  <c r="J106" i="10"/>
  <c r="I106" i="10"/>
  <c r="H106" i="10"/>
  <c r="M32" i="16"/>
  <c r="K32" i="16"/>
  <c r="I32" i="16"/>
  <c r="H32" i="16"/>
  <c r="F32" i="16"/>
  <c r="M31" i="16"/>
  <c r="K31" i="16"/>
  <c r="I31" i="16"/>
  <c r="H31" i="16"/>
  <c r="F31" i="16"/>
  <c r="M30" i="16"/>
  <c r="K30" i="16"/>
  <c r="I30" i="16"/>
  <c r="H30" i="16"/>
  <c r="F30" i="16"/>
  <c r="H18" i="16"/>
  <c r="G18" i="16"/>
  <c r="F18" i="16"/>
  <c r="D32" i="16" s="1"/>
  <c r="E18" i="16"/>
  <c r="D18" i="16"/>
  <c r="C18" i="16"/>
  <c r="C32" i="16" s="1"/>
  <c r="H17" i="16"/>
  <c r="G17" i="16"/>
  <c r="E31" i="16" s="1"/>
  <c r="F17" i="16"/>
  <c r="D31" i="16" s="1"/>
  <c r="E17" i="16"/>
  <c r="D17" i="16"/>
  <c r="C31" i="16" s="1"/>
  <c r="C17" i="16"/>
  <c r="H16" i="16"/>
  <c r="G16" i="16"/>
  <c r="E30" i="16" s="1"/>
  <c r="F16" i="16"/>
  <c r="D30" i="16" s="1"/>
  <c r="E16" i="16"/>
  <c r="D16" i="16"/>
  <c r="C30" i="16" s="1"/>
  <c r="C16" i="16"/>
  <c r="D12" i="16"/>
  <c r="C12" i="16"/>
  <c r="D11" i="16"/>
  <c r="C11" i="16"/>
  <c r="D10" i="16"/>
  <c r="C10" i="16"/>
  <c r="M30" i="12"/>
  <c r="M31" i="12"/>
  <c r="K30" i="12"/>
  <c r="K31" i="12"/>
  <c r="I30" i="12"/>
  <c r="I31" i="12"/>
  <c r="H30" i="12"/>
  <c r="H31" i="12"/>
  <c r="H32" i="12"/>
  <c r="D30" i="12"/>
  <c r="E30" i="12"/>
  <c r="F30" i="12"/>
  <c r="D31" i="12"/>
  <c r="E31" i="12"/>
  <c r="F31" i="12"/>
  <c r="C30" i="12"/>
  <c r="C31" i="12"/>
  <c r="H17" i="12"/>
  <c r="G17" i="12"/>
  <c r="F17" i="12"/>
  <c r="E17" i="12"/>
  <c r="D17" i="12"/>
  <c r="C17" i="12"/>
  <c r="C10" i="12"/>
  <c r="D10" i="12"/>
  <c r="C11" i="12"/>
  <c r="D11" i="12"/>
  <c r="P31" i="3"/>
  <c r="N31" i="3"/>
  <c r="L31" i="3"/>
  <c r="P30" i="3"/>
  <c r="N30" i="3"/>
  <c r="L30" i="3"/>
  <c r="P29" i="3"/>
  <c r="N29" i="3"/>
  <c r="L29" i="3"/>
  <c r="P28" i="3"/>
  <c r="N28" i="3"/>
  <c r="L28" i="3"/>
  <c r="K40" i="15"/>
  <c r="K39" i="15"/>
  <c r="K38" i="15"/>
  <c r="K37" i="15"/>
  <c r="K36" i="15"/>
  <c r="K35" i="15"/>
  <c r="K34" i="15"/>
  <c r="B28" i="15"/>
  <c r="Z28" i="15" s="1"/>
  <c r="B27" i="15"/>
  <c r="Z27" i="15" s="1"/>
  <c r="Z26" i="15"/>
  <c r="B26" i="15"/>
  <c r="B25" i="15"/>
  <c r="B24" i="15"/>
  <c r="B23" i="15"/>
  <c r="B22" i="15"/>
  <c r="X16" i="15"/>
  <c r="E16" i="15"/>
  <c r="Z16" i="15" s="1"/>
  <c r="D16" i="15"/>
  <c r="Y16" i="15" s="1"/>
  <c r="X15" i="15"/>
  <c r="E15" i="15"/>
  <c r="D15" i="15" s="1"/>
  <c r="K35" i="2"/>
  <c r="K36" i="2"/>
  <c r="K37" i="2"/>
  <c r="K38" i="2"/>
  <c r="K39" i="2"/>
  <c r="K40" i="2"/>
  <c r="K34" i="2"/>
  <c r="B22" i="2"/>
  <c r="B23" i="2"/>
  <c r="B24" i="2"/>
  <c r="B25" i="2"/>
  <c r="B26" i="2"/>
  <c r="Z26" i="2" s="1"/>
  <c r="Z27" i="2"/>
  <c r="B27" i="2"/>
  <c r="X16" i="2"/>
  <c r="E16" i="2"/>
  <c r="D16" i="2" s="1"/>
  <c r="Y16" i="2" s="1"/>
  <c r="X15" i="2"/>
  <c r="E15" i="2"/>
  <c r="E43" i="1"/>
  <c r="D43" i="1"/>
  <c r="C43" i="1"/>
  <c r="B43" i="1"/>
  <c r="E26" i="1"/>
  <c r="D26" i="1"/>
  <c r="C26" i="1"/>
  <c r="B26" i="1"/>
  <c r="E32" i="16" l="1"/>
  <c r="Y15" i="15"/>
  <c r="Z15" i="15"/>
  <c r="D15" i="2"/>
  <c r="Y15" i="2" s="1"/>
  <c r="Z16" i="2"/>
  <c r="L119" i="10"/>
  <c r="K119" i="10" s="1"/>
  <c r="K122" i="10"/>
  <c r="L121" i="10"/>
  <c r="L120" i="10"/>
  <c r="K120" i="10" l="1"/>
  <c r="K124" i="10" s="1"/>
  <c r="Z15" i="2"/>
  <c r="H45" i="10"/>
  <c r="G18" i="12" l="1"/>
  <c r="E18" i="12"/>
  <c r="D18" i="12"/>
  <c r="C18" i="12"/>
  <c r="C32" i="12" l="1"/>
  <c r="D15" i="1"/>
  <c r="H115" i="10" l="1"/>
  <c r="I115" i="10"/>
  <c r="J115" i="10"/>
  <c r="H110" i="10"/>
  <c r="I110" i="10"/>
  <c r="C16" i="12" l="1"/>
  <c r="H16" i="12"/>
  <c r="G16" i="12"/>
  <c r="F16" i="12"/>
  <c r="E16" i="12"/>
  <c r="D16" i="12"/>
  <c r="D12" i="12"/>
  <c r="M32" i="12"/>
  <c r="K32" i="12"/>
  <c r="I32" i="12"/>
  <c r="F32" i="12"/>
  <c r="F18" i="12" l="1"/>
  <c r="D32" i="12" s="1"/>
  <c r="H18" i="12"/>
  <c r="E32" i="12" s="1"/>
  <c r="P32" i="3"/>
  <c r="N32" i="3"/>
  <c r="L32" i="3"/>
  <c r="O20" i="3" l="1"/>
  <c r="O19" i="3"/>
  <c r="O18" i="3"/>
  <c r="O16" i="3"/>
  <c r="O14" i="3"/>
  <c r="O12" i="3"/>
  <c r="O11" i="3"/>
  <c r="O10" i="3"/>
  <c r="I20" i="3"/>
  <c r="I19" i="3"/>
  <c r="I17" i="3"/>
  <c r="I16" i="3"/>
  <c r="I14" i="3"/>
  <c r="I13" i="3"/>
  <c r="I12" i="3"/>
  <c r="I11" i="3"/>
  <c r="I10" i="3"/>
  <c r="I15" i="3"/>
  <c r="B28" i="2" l="1"/>
  <c r="Z28" i="2" s="1"/>
  <c r="F43" i="1"/>
  <c r="F26" i="1"/>
  <c r="E6" i="1"/>
  <c r="B6" i="1"/>
  <c r="C6" i="1"/>
  <c r="O15" i="3" l="1"/>
  <c r="O13" i="3"/>
  <c r="C12" i="12" l="1"/>
  <c r="J114" i="10" l="1"/>
  <c r="I114" i="10"/>
  <c r="H114" i="10"/>
  <c r="H109" i="10"/>
  <c r="J110" i="10"/>
  <c r="J109" i="10"/>
  <c r="I109" i="10"/>
  <c r="I18" i="3" l="1"/>
  <c r="O17" i="3"/>
  <c r="D7" i="1" l="1"/>
  <c r="D8" i="1"/>
  <c r="D9" i="1"/>
  <c r="D10" i="1"/>
  <c r="D11" i="1"/>
  <c r="D12" i="1"/>
  <c r="D13" i="1"/>
  <c r="D14" i="1"/>
  <c r="D17" i="1"/>
  <c r="J45" i="10" l="1"/>
  <c r="I81" i="10" l="1"/>
  <c r="I80" i="10"/>
  <c r="I79" i="10"/>
  <c r="I78" i="10"/>
  <c r="I77" i="10"/>
  <c r="I76" i="10"/>
  <c r="I75" i="10"/>
  <c r="I74" i="10"/>
  <c r="I73" i="10"/>
  <c r="I72" i="10"/>
  <c r="I71" i="10"/>
  <c r="M45" i="10"/>
  <c r="M44" i="10"/>
  <c r="L45" i="10"/>
  <c r="L44" i="10"/>
  <c r="K45" i="10"/>
  <c r="K44" i="10"/>
  <c r="J44" i="10"/>
  <c r="I45" i="10"/>
  <c r="I44" i="10"/>
  <c r="K38" i="10"/>
  <c r="K39" i="10"/>
  <c r="K40" i="10"/>
  <c r="K41" i="10"/>
  <c r="K42" i="10"/>
  <c r="K37" i="10"/>
  <c r="J38" i="10"/>
  <c r="J39" i="10"/>
  <c r="J40" i="10"/>
  <c r="J41" i="10"/>
  <c r="J42" i="10"/>
  <c r="J37" i="10"/>
  <c r="K36" i="10"/>
  <c r="J36" i="10"/>
  <c r="I36" i="10"/>
  <c r="I38" i="10"/>
  <c r="I39" i="10"/>
  <c r="I40" i="10"/>
  <c r="I41" i="10"/>
  <c r="I42" i="10"/>
  <c r="I37" i="10"/>
  <c r="I13" i="10"/>
  <c r="I12" i="10"/>
  <c r="I11" i="10"/>
  <c r="I10" i="10"/>
  <c r="I9" i="10"/>
  <c r="I8" i="10"/>
  <c r="I7" i="10"/>
  <c r="I6" i="10"/>
  <c r="I5" i="10"/>
  <c r="L42" i="10" l="1"/>
  <c r="N45" i="10"/>
  <c r="I46" i="10" s="1"/>
  <c r="L40" i="10"/>
  <c r="L41" i="10"/>
  <c r="M46" i="10" l="1"/>
  <c r="L46" i="10"/>
  <c r="K46" i="10"/>
  <c r="J46" i="10"/>
  <c r="N46" i="10" l="1"/>
  <c r="D6" i="1" l="1"/>
</calcChain>
</file>

<file path=xl/sharedStrings.xml><?xml version="1.0" encoding="utf-8"?>
<sst xmlns="http://schemas.openxmlformats.org/spreadsheetml/2006/main" count="642" uniqueCount="306">
  <si>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</si>
  <si>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</si>
  <si>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</si>
  <si>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</si>
  <si>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</si>
  <si>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</si>
  <si>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</si>
  <si>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</si>
  <si>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</si>
  <si>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</si>
  <si>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</si>
  <si>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</si>
  <si>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</si>
  <si>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</si>
  <si>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</si>
  <si>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</si>
  <si>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</si>
  <si>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</si>
  <si>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</si>
  <si>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</si>
  <si>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</si>
  <si>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</si>
  <si>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</si>
  <si>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</si>
  <si>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</si>
  <si>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</si>
  <si>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</si>
  <si>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</si>
  <si>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</si>
  <si>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</si>
  <si>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</si>
  <si>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</si>
  <si>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</si>
  <si>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</si>
  <si>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</si>
  <si>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</si>
  <si>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</si>
  <si>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</si>
  <si>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</si>
  <si>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</si>
  <si>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</si>
  <si>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</si>
  <si>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</si>
  <si>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</si>
  <si>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</si>
  <si>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</si>
  <si>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</si>
  <si>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</si>
  <si>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</si>
  <si>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</si>
  <si>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</si>
  <si>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</si>
  <si>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</si>
  <si>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</si>
  <si>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</si>
  <si>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</si>
  <si>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</si>
  <si>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</si>
  <si>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</si>
  <si>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</si>
  <si>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</si>
  <si>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 xml:space="preserve">（注）行政人口、給水人口は、各会計年度末の人口である。（平成２年度から外国人登録者も含む。）          </t>
  </si>
  <si>
    <t>（単位：㎥）</t>
  </si>
  <si>
    <t>総 給 水 量</t>
  </si>
  <si>
    <t>４　月</t>
  </si>
  <si>
    <t>５　月</t>
  </si>
  <si>
    <t>６　月</t>
  </si>
  <si>
    <t>７　月</t>
  </si>
  <si>
    <t>８　月</t>
  </si>
  <si>
    <t>10　月</t>
  </si>
  <si>
    <t>11　月</t>
  </si>
  <si>
    <t>12　月</t>
  </si>
  <si>
    <t>１　月</t>
  </si>
  <si>
    <t>２　月</t>
  </si>
  <si>
    <t>３　月</t>
  </si>
  <si>
    <t>月 平 均</t>
  </si>
  <si>
    <t>（単位：㎥、ℓ）</t>
  </si>
  <si>
    <t>（単位：ｍ、基）</t>
  </si>
  <si>
    <t>年　　度</t>
  </si>
  <si>
    <t xml:space="preserve"> １日給水量（㎥）</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</si>
  <si>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</si>
  <si>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</si>
  <si>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</si>
  <si>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</si>
  <si>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</si>
  <si>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</si>
  <si>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</si>
  <si>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</si>
  <si>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</si>
  <si>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</si>
  <si>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</si>
  <si>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</si>
  <si>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</si>
  <si>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</si>
  <si>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</si>
  <si>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</si>
  <si>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</si>
  <si>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</si>
  <si>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</si>
  <si>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</si>
  <si>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</si>
  <si>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</si>
  <si>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</si>
  <si>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</si>
  <si>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</si>
  <si>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</si>
  <si>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</si>
  <si>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</si>
  <si>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</si>
  <si>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</si>
  <si>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</si>
  <si>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</si>
  <si>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</si>
  <si>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</si>
  <si>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</si>
  <si>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</si>
  <si>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</si>
  <si>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</si>
  <si>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</si>
  <si>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</si>
  <si>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</si>
  <si>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</si>
  <si>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</si>
  <si>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</si>
  <si>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</si>
  <si>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</si>
  <si>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</si>
  <si>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</si>
  <si>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</si>
  <si>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</si>
  <si>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</si>
  <si>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</si>
  <si>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</si>
  <si>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</si>
  <si>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</si>
  <si>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</si>
  <si>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</si>
  <si>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</si>
  <si>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</si>
  <si>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</si>
  <si>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</si>
  <si>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</si>
  <si>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</si>
  <si>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</si>
  <si>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 xml:space="preserve">      処理面積・排水面積に牧港補給地区（キャンプキンザー）面積を含む。　</t>
  </si>
  <si>
    <t>電　　気</t>
  </si>
  <si>
    <t>（単位：延口数、1,000kWh）</t>
  </si>
  <si>
    <t>総　　　　　数</t>
  </si>
  <si>
    <t>電　  　　　　  　　　　  　　灯</t>
  </si>
  <si>
    <t xml:space="preserve"> 電　  　　　　  　　　　  　　　　  　　　　  　　力</t>
  </si>
  <si>
    <t>従　  　　量</t>
  </si>
  <si>
    <t>臨　　　　時</t>
  </si>
  <si>
    <t>公衆街路灯</t>
  </si>
  <si>
    <t>業 　務 　用</t>
  </si>
  <si>
    <t>低　  　　圧</t>
  </si>
  <si>
    <t>高圧500kW未満</t>
  </si>
  <si>
    <t>高圧500kW以上</t>
  </si>
  <si>
    <t>使用電力量</t>
  </si>
  <si>
    <t>契約口数</t>
  </si>
  <si>
    <t>電力量</t>
  </si>
  <si>
    <t>（注）契約口数における総数は各月の数字を年度末まで加えた延口数である。</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</si>
  <si>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</si>
  <si>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</si>
  <si>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</si>
  <si>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</si>
  <si>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</si>
  <si>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</si>
  <si>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変　　圧　　施　　設</t>
  </si>
  <si>
    <t xml:space="preserve"> 配　　電　　施　　設</t>
  </si>
  <si>
    <t>設　置　数</t>
  </si>
  <si>
    <t>設 備 容 量</t>
  </si>
  <si>
    <t>変圧器容量</t>
  </si>
  <si>
    <t>配 電 電 柱</t>
  </si>
  <si>
    <t>配電線延長</t>
  </si>
  <si>
    <t>Ⅶ　　上 下 水 道 及 び 電 気</t>
  </si>
  <si>
    <t>接続率</t>
  </si>
  <si>
    <t>深　　夜</t>
    <rPh sb="0" eb="1">
      <t>シン</t>
    </rPh>
    <rPh sb="3" eb="4">
      <t>ヨル</t>
    </rPh>
    <phoneticPr fontId="19"/>
  </si>
  <si>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19"/>
  </si>
  <si>
    <t>（注）接続率とは、あらゆる汚水排水の接続を指している。</t>
    <rPh sb="21" eb="22">
      <t>サ</t>
    </rPh>
    <phoneticPr fontId="19"/>
  </si>
  <si>
    <t xml:space="preserve">（注）接続とは、あらゆる汚水排水の接続を指している。 </t>
    <rPh sb="20" eb="21">
      <t>サ</t>
    </rPh>
    <phoneticPr fontId="19"/>
  </si>
  <si>
    <t>時間帯別・
Eeらいふ</t>
    <rPh sb="0" eb="3">
      <t>ジカンタイ</t>
    </rPh>
    <rPh sb="3" eb="4">
      <t>ベツ</t>
    </rPh>
    <phoneticPr fontId="19"/>
  </si>
  <si>
    <t>計</t>
    <rPh sb="0" eb="1">
      <t>ケイ</t>
    </rPh>
    <phoneticPr fontId="19"/>
  </si>
  <si>
    <t>年度</t>
    <phoneticPr fontId="19"/>
  </si>
  <si>
    <t xml:space="preserve">（102）  月間給水量の推移                                                                     </t>
    <phoneticPr fontId="19"/>
  </si>
  <si>
    <t>（109）  電灯・電力の契約口数及び使用電力量</t>
    <phoneticPr fontId="19"/>
  </si>
  <si>
    <t>（48）右側グラフ</t>
    <rPh sb="4" eb="6">
      <t>ミギガワ</t>
    </rPh>
    <phoneticPr fontId="19"/>
  </si>
  <si>
    <t>臨　　時</t>
    <phoneticPr fontId="19"/>
  </si>
  <si>
    <t>口 数</t>
    <phoneticPr fontId="19"/>
  </si>
  <si>
    <t>貯 水 池 別</t>
    <phoneticPr fontId="19"/>
  </si>
  <si>
    <t xml:space="preserve">   </t>
    <phoneticPr fontId="19"/>
  </si>
  <si>
    <t>（99）  貯水池別、平均貯水量</t>
    <phoneticPr fontId="19"/>
  </si>
  <si>
    <t>貯　水　池　別</t>
    <phoneticPr fontId="19"/>
  </si>
  <si>
    <t>（100）  市別、年間配水量</t>
    <phoneticPr fontId="19"/>
  </si>
  <si>
    <t xml:space="preserve">（101）  上水道の給水状況                                                                         </t>
    <phoneticPr fontId="19"/>
  </si>
  <si>
    <t xml:space="preserve">（104）  上水道施設状況の推移  </t>
    <phoneticPr fontId="19"/>
  </si>
  <si>
    <t>　　　深夜とは、深夜Ａ・深夜Ｂをさす。　</t>
    <phoneticPr fontId="19"/>
  </si>
  <si>
    <t xml:space="preserve">（110）  １口当り使用電力量  </t>
    <phoneticPr fontId="19"/>
  </si>
  <si>
    <t xml:space="preserve">（111）  電力供給施設の状況 </t>
    <phoneticPr fontId="19"/>
  </si>
  <si>
    <t>配 電 用 変 電 所</t>
    <phoneticPr fontId="19"/>
  </si>
  <si>
    <t>設 置 数</t>
    <phoneticPr fontId="19"/>
  </si>
  <si>
    <t>（51）</t>
    <phoneticPr fontId="19"/>
  </si>
  <si>
    <t>（単位：千㎥）</t>
    <rPh sb="4" eb="5">
      <t>セン</t>
    </rPh>
    <phoneticPr fontId="19"/>
  </si>
  <si>
    <t>（47）用途別使用水量の推移（Ｐ96･97参照）</t>
    <phoneticPr fontId="19"/>
  </si>
  <si>
    <t>（48）用途別使用水量の構成 （Ｐ96･97参照）</t>
    <phoneticPr fontId="19"/>
  </si>
  <si>
    <t>　（51）使用電力量の構成（Ｐ100、101参照）</t>
    <rPh sb="5" eb="7">
      <t>シヨウ</t>
    </rPh>
    <rPh sb="7" eb="9">
      <t>デンリョク</t>
    </rPh>
    <rPh sb="11" eb="13">
      <t>コウセイ</t>
    </rPh>
    <phoneticPr fontId="19"/>
  </si>
  <si>
    <t>24</t>
  </si>
  <si>
    <t>25</t>
  </si>
  <si>
    <t>大保ダム</t>
    <rPh sb="0" eb="1">
      <t>ダイ</t>
    </rPh>
    <phoneticPr fontId="19"/>
  </si>
  <si>
    <t>　　　行政人口は、各年度末の人口であり、外国人登録人口を含む数値である。</t>
    <rPh sb="30" eb="32">
      <t>スウチ</t>
    </rPh>
    <phoneticPr fontId="19"/>
  </si>
  <si>
    <t>（注）平成20年度より１人１日給水量（平均・最大）には基地使用水量含まず。</t>
    <rPh sb="1" eb="2">
      <t>チュウ</t>
    </rPh>
    <phoneticPr fontId="19"/>
  </si>
  <si>
    <t>（注）平成20年度より最大施設能力は県企業局からの給水承認通知書を使用。</t>
    <rPh sb="1" eb="2">
      <t>チュウ</t>
    </rPh>
    <phoneticPr fontId="19"/>
  </si>
  <si>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19"/>
  </si>
  <si>
    <t>　　　億首ダムとして再開発され平成26年3月に完成した。</t>
    <phoneticPr fontId="19"/>
  </si>
  <si>
    <t>　　　完成後は、億首ダムから金武ダムへと名称が改められ、現在国管理ダムとなっている。</t>
    <phoneticPr fontId="19"/>
  </si>
  <si>
    <t>金武ダム</t>
    <rPh sb="0" eb="2">
      <t>キン</t>
    </rPh>
    <phoneticPr fontId="19"/>
  </si>
  <si>
    <t>沖縄県企業局配水管理課　　　</t>
    <phoneticPr fontId="19"/>
  </si>
  <si>
    <t xml:space="preserve">沖縄県中部土木事務所        </t>
    <rPh sb="0" eb="3">
      <t>オキナワケン</t>
    </rPh>
    <rPh sb="3" eb="5">
      <t>チュウブ</t>
    </rPh>
    <rPh sb="5" eb="7">
      <t>ドボク</t>
    </rPh>
    <rPh sb="7" eb="9">
      <t>ジム</t>
    </rPh>
    <rPh sb="9" eb="10">
      <t>ショ</t>
    </rPh>
    <phoneticPr fontId="19"/>
  </si>
  <si>
    <t xml:space="preserve">沖縄県中部土木事務所　      </t>
    <rPh sb="0" eb="3">
      <t>オキナワケン</t>
    </rPh>
    <rPh sb="3" eb="5">
      <t>チュウブ</t>
    </rPh>
    <rPh sb="5" eb="7">
      <t>ドボク</t>
    </rPh>
    <rPh sb="7" eb="9">
      <t>ジム</t>
    </rPh>
    <rPh sb="9" eb="10">
      <t>ショ</t>
    </rPh>
    <phoneticPr fontId="19"/>
  </si>
  <si>
    <t>26</t>
  </si>
  <si>
    <t>27</t>
  </si>
  <si>
    <t>　 ９　月　</t>
    <phoneticPr fontId="19"/>
  </si>
  <si>
    <t>市   　別</t>
    <phoneticPr fontId="19"/>
  </si>
  <si>
    <t>行 政 人 口</t>
    <phoneticPr fontId="19"/>
  </si>
  <si>
    <t>人 口 普 及 率</t>
    <phoneticPr fontId="19"/>
  </si>
  <si>
    <t>（106）  下水道普及人口</t>
    <phoneticPr fontId="19"/>
  </si>
  <si>
    <t xml:space="preserve">（107）  水洗便所改造資金貸付状況  </t>
    <phoneticPr fontId="19"/>
  </si>
  <si>
    <t>１ 件 当 り 貸 付 額</t>
    <phoneticPr fontId="19"/>
  </si>
  <si>
    <t>（108）  公共下水道整備状況</t>
    <phoneticPr fontId="19"/>
  </si>
  <si>
    <t>ポンプ場</t>
    <phoneticPr fontId="19"/>
  </si>
  <si>
    <t>（46）</t>
    <phoneticPr fontId="19"/>
  </si>
  <si>
    <t xml:space="preserve">   （46）市別年間配水量（Ｐ95参照）</t>
    <phoneticPr fontId="19"/>
  </si>
  <si>
    <t>名護市</t>
    <phoneticPr fontId="19"/>
  </si>
  <si>
    <t>ok</t>
    <phoneticPr fontId="19"/>
  </si>
  <si>
    <t>（47）</t>
    <phoneticPr fontId="19"/>
  </si>
  <si>
    <t>（48）</t>
    <phoneticPr fontId="19"/>
  </si>
  <si>
    <t xml:space="preserve">   （49）市別下水道普及状況（Ｐ98参照）</t>
    <phoneticPr fontId="19"/>
  </si>
  <si>
    <t>（49）</t>
    <phoneticPr fontId="19"/>
  </si>
  <si>
    <t>（50）</t>
    <phoneticPr fontId="19"/>
  </si>
  <si>
    <t>28</t>
  </si>
  <si>
    <t>　（定義）
　給水量＝配水量
　有収水量：料金として収入のあるもの
　無収水量：料金として収入のないもの
　無効水量：給水管からの漏水量など</t>
    <phoneticPr fontId="19"/>
  </si>
  <si>
    <t>１人１日有収水量（ℓ）</t>
    <phoneticPr fontId="19"/>
  </si>
  <si>
    <t>配　水　能　力</t>
    <phoneticPr fontId="19"/>
  </si>
  <si>
    <t>低圧</t>
    <rPh sb="0" eb="2">
      <t>テイアツ</t>
    </rPh>
    <phoneticPr fontId="19"/>
  </si>
  <si>
    <t>家庭用・その他</t>
    <rPh sb="0" eb="3">
      <t>カテイヨウ</t>
    </rPh>
    <rPh sb="6" eb="7">
      <t>タ</t>
    </rPh>
    <phoneticPr fontId="19"/>
  </si>
  <si>
    <t>高圧</t>
    <rPh sb="0" eb="2">
      <t>コウアツ</t>
    </rPh>
    <phoneticPr fontId="19"/>
  </si>
  <si>
    <t>業務用高圧</t>
    <rPh sb="0" eb="3">
      <t>ギョウムヨウ</t>
    </rPh>
    <rPh sb="3" eb="5">
      <t>コウアツ</t>
    </rPh>
    <phoneticPr fontId="19"/>
  </si>
  <si>
    <t>特別高圧</t>
    <rPh sb="0" eb="2">
      <t>トクベツ</t>
    </rPh>
    <rPh sb="2" eb="4">
      <t>コウアツ</t>
    </rPh>
    <phoneticPr fontId="19"/>
  </si>
  <si>
    <t>業務用特別高圧</t>
    <rPh sb="0" eb="3">
      <t>ギョウムヨウ</t>
    </rPh>
    <rPh sb="3" eb="5">
      <t>トクベツ</t>
    </rPh>
    <rPh sb="5" eb="7">
      <t>コウアツ</t>
    </rPh>
    <phoneticPr fontId="19"/>
  </si>
  <si>
    <t>産業用・その他（特高）</t>
    <rPh sb="0" eb="3">
      <t>サンギョウヨウ</t>
    </rPh>
    <rPh sb="6" eb="7">
      <t>タ</t>
    </rPh>
    <rPh sb="8" eb="9">
      <t>トク</t>
    </rPh>
    <phoneticPr fontId="19"/>
  </si>
  <si>
    <t>合計</t>
    <rPh sb="0" eb="2">
      <t>ゴウケイ</t>
    </rPh>
    <phoneticPr fontId="19"/>
  </si>
  <si>
    <t>（業務用計）</t>
    <rPh sb="1" eb="4">
      <t>ギョウムヨウ</t>
    </rPh>
    <rPh sb="4" eb="5">
      <t>ケイ</t>
    </rPh>
    <phoneticPr fontId="19"/>
  </si>
  <si>
    <t>産業用・その他（高圧）</t>
    <rPh sb="0" eb="3">
      <t>サンギョウヨウ</t>
    </rPh>
    <rPh sb="6" eb="7">
      <t>タ</t>
    </rPh>
    <rPh sb="8" eb="10">
      <t>コウアツ</t>
    </rPh>
    <phoneticPr fontId="19"/>
  </si>
  <si>
    <t>（産業用・その他計）</t>
    <rPh sb="1" eb="4">
      <t>サンギョウヨウ</t>
    </rPh>
    <rPh sb="7" eb="8">
      <t>タ</t>
    </rPh>
    <rPh sb="8" eb="9">
      <t>ケイ</t>
    </rPh>
    <phoneticPr fontId="19"/>
  </si>
  <si>
    <t>　　　電力自由化に伴い平成29年度より区分変更（低圧電力・公衆街路灯・深夜電力は「低圧」区分へ仕分け）</t>
    <rPh sb="3" eb="5">
      <t>デンリョク</t>
    </rPh>
    <rPh sb="5" eb="8">
      <t>ジユウカ</t>
    </rPh>
    <rPh sb="9" eb="10">
      <t>トモナ</t>
    </rPh>
    <rPh sb="11" eb="13">
      <t>ヘイセイ</t>
    </rPh>
    <rPh sb="15" eb="16">
      <t>ネン</t>
    </rPh>
    <rPh sb="16" eb="17">
      <t>ド</t>
    </rPh>
    <rPh sb="19" eb="21">
      <t>クブン</t>
    </rPh>
    <rPh sb="21" eb="23">
      <t>ヘンコウ</t>
    </rPh>
    <rPh sb="24" eb="26">
      <t>テイアツ</t>
    </rPh>
    <rPh sb="26" eb="28">
      <t>デンリョク</t>
    </rPh>
    <rPh sb="29" eb="31">
      <t>コウシュウ</t>
    </rPh>
    <rPh sb="31" eb="34">
      <t>ガイロトウ</t>
    </rPh>
    <rPh sb="35" eb="37">
      <t>シンヤ</t>
    </rPh>
    <rPh sb="37" eb="39">
      <t>デンリョク</t>
    </rPh>
    <rPh sb="41" eb="43">
      <t>テイアツ</t>
    </rPh>
    <rPh sb="44" eb="46">
      <t>クブン</t>
    </rPh>
    <rPh sb="47" eb="49">
      <t>シワ</t>
    </rPh>
    <phoneticPr fontId="19"/>
  </si>
  <si>
    <t>平均</t>
    <phoneticPr fontId="19"/>
  </si>
  <si>
    <t>資料：沖縄電力株式会社浦添支店（～H28年度）</t>
    <rPh sb="20" eb="22">
      <t>ネンド</t>
    </rPh>
    <phoneticPr fontId="19"/>
  </si>
  <si>
    <t>沖縄電力株式会社ネットワークサービスセンター（H29年度～）</t>
    <rPh sb="26" eb="28">
      <t>ネンド</t>
    </rPh>
    <phoneticPr fontId="19"/>
  </si>
  <si>
    <t>平成27年度</t>
  </si>
  <si>
    <t>平成28年度</t>
  </si>
  <si>
    <t>平成29年度</t>
  </si>
  <si>
    <t>29</t>
  </si>
  <si>
    <t>定　  　　額</t>
    <phoneticPr fontId="19"/>
  </si>
  <si>
    <t>30</t>
  </si>
  <si>
    <t>低圧</t>
    <rPh sb="0" eb="2">
      <t>テイアツ</t>
    </rPh>
    <phoneticPr fontId="19"/>
  </si>
  <si>
    <t>高圧</t>
    <rPh sb="0" eb="2">
      <t>コウアツ</t>
    </rPh>
    <phoneticPr fontId="19"/>
  </si>
  <si>
    <t>資料：沖縄電力株式会社浦添支店</t>
    <phoneticPr fontId="19"/>
  </si>
  <si>
    <t>低圧</t>
    <rPh sb="0" eb="2">
      <t>テイアツ</t>
    </rPh>
    <phoneticPr fontId="19"/>
  </si>
  <si>
    <t>高圧</t>
    <rPh sb="0" eb="2">
      <t>コウアツ</t>
    </rPh>
    <phoneticPr fontId="19"/>
  </si>
  <si>
    <t>特別高圧</t>
    <rPh sb="0" eb="2">
      <t>トクベツ</t>
    </rPh>
    <rPh sb="2" eb="4">
      <t>コウアツ</t>
    </rPh>
    <phoneticPr fontId="19"/>
  </si>
  <si>
    <t>家庭用・その他</t>
    <rPh sb="0" eb="2">
      <t>カテイ</t>
    </rPh>
    <rPh sb="2" eb="3">
      <t>ヨウ</t>
    </rPh>
    <rPh sb="6" eb="7">
      <t>タ</t>
    </rPh>
    <phoneticPr fontId="19"/>
  </si>
  <si>
    <t>業務用</t>
    <rPh sb="0" eb="3">
      <t>ギョウムヨウ</t>
    </rPh>
    <phoneticPr fontId="19"/>
  </si>
  <si>
    <t>業務用特別高圧</t>
    <rPh sb="0" eb="3">
      <t>ギョウムヨウ</t>
    </rPh>
    <rPh sb="3" eb="5">
      <t>トクベツ</t>
    </rPh>
    <rPh sb="5" eb="7">
      <t>コウアツ</t>
    </rPh>
    <phoneticPr fontId="19"/>
  </si>
  <si>
    <t>電力量</t>
    <rPh sb="0" eb="2">
      <t>デンリョク</t>
    </rPh>
    <rPh sb="2" eb="3">
      <t>リョウ</t>
    </rPh>
    <phoneticPr fontId="19"/>
  </si>
  <si>
    <t>電力量合計</t>
    <rPh sb="0" eb="2">
      <t>デンリョク</t>
    </rPh>
    <rPh sb="2" eb="3">
      <t>リョウ</t>
    </rPh>
    <rPh sb="3" eb="5">
      <t>ゴウケイ</t>
    </rPh>
    <phoneticPr fontId="19"/>
  </si>
  <si>
    <t>産業用・その他</t>
    <rPh sb="0" eb="2">
      <t>サンギョウ</t>
    </rPh>
    <rPh sb="2" eb="3">
      <t>ヨウ</t>
    </rPh>
    <rPh sb="6" eb="7">
      <t>タ</t>
    </rPh>
    <phoneticPr fontId="19"/>
  </si>
  <si>
    <t>　（50）電力使用量の推移（Ｐ100、101参照）</t>
    <phoneticPr fontId="19"/>
  </si>
  <si>
    <t>（98）  貯水池の状況（令和元年度）</t>
    <rPh sb="13" eb="15">
      <t>レイワ</t>
    </rPh>
    <rPh sb="15" eb="16">
      <t>モト</t>
    </rPh>
    <phoneticPr fontId="19"/>
  </si>
  <si>
    <t>平成30年度</t>
  </si>
  <si>
    <t>令和元年度</t>
    <rPh sb="0" eb="2">
      <t>レイワ</t>
    </rPh>
    <rPh sb="2" eb="4">
      <t>ガンネン</t>
    </rPh>
    <rPh sb="3" eb="5">
      <t>ネンド</t>
    </rPh>
    <phoneticPr fontId="19"/>
  </si>
  <si>
    <t>平成23年度</t>
    <rPh sb="0" eb="2">
      <t>ヘイセイ</t>
    </rPh>
    <rPh sb="4" eb="6">
      <t>ネンド</t>
    </rPh>
    <phoneticPr fontId="19"/>
  </si>
  <si>
    <t>令和元年度</t>
    <rPh sb="0" eb="5">
      <t>レイワガンネンド</t>
    </rPh>
    <phoneticPr fontId="19"/>
  </si>
  <si>
    <t>平成25年度</t>
    <rPh sb="0" eb="2">
      <t>ヘイセイ</t>
    </rPh>
    <rPh sb="4" eb="6">
      <t>ネンド</t>
    </rPh>
    <phoneticPr fontId="19"/>
  </si>
  <si>
    <t>令和元年度</t>
    <rPh sb="0" eb="2">
      <t>レイワ</t>
    </rPh>
    <rPh sb="2" eb="5">
      <t>ガンネンド</t>
    </rPh>
    <phoneticPr fontId="19"/>
  </si>
  <si>
    <t>資料：上下水道部</t>
  </si>
  <si>
    <t>令和元年度</t>
    <rPh sb="0" eb="2">
      <t>レイワ</t>
    </rPh>
    <rPh sb="2" eb="5">
      <t>モトネンド</t>
    </rPh>
    <phoneticPr fontId="19"/>
  </si>
  <si>
    <t>令和元年度</t>
    <rPh sb="0" eb="2">
      <t>レイワ</t>
    </rPh>
    <rPh sb="2" eb="3">
      <t>モト</t>
    </rPh>
    <rPh sb="3" eb="5">
      <t>ネンド</t>
    </rPh>
    <phoneticPr fontId="19"/>
  </si>
  <si>
    <t>（105）  市別下水道普及状況（令和２年３月末日現在）</t>
    <rPh sb="17" eb="19">
      <t>レイワ</t>
    </rPh>
    <phoneticPr fontId="19"/>
  </si>
  <si>
    <t>令和元年度</t>
    <rPh sb="0" eb="2">
      <t>レイワ</t>
    </rPh>
    <rPh sb="2" eb="5">
      <t>ガンネンド</t>
    </rPh>
    <phoneticPr fontId="19"/>
  </si>
  <si>
    <t>平成27年度</t>
    <rPh sb="0" eb="2">
      <t>ヘイセイ</t>
    </rPh>
    <rPh sb="4" eb="6">
      <t>ネンド</t>
    </rPh>
    <phoneticPr fontId="19"/>
  </si>
  <si>
    <t>（注）下水道・築造認可面積に軍用地面積を含む。</t>
    <phoneticPr fontId="19"/>
  </si>
  <si>
    <t>R1</t>
    <phoneticPr fontId="19"/>
  </si>
  <si>
    <t>年度</t>
    <rPh sb="0" eb="2">
      <t>ネンド</t>
    </rPh>
    <phoneticPr fontId="19"/>
  </si>
  <si>
    <t>(注)電力自由化に伴い平成29年度より区分変更</t>
    <rPh sb="1" eb="2">
      <t>チュウ</t>
    </rPh>
    <rPh sb="3" eb="5">
      <t>デンリョク</t>
    </rPh>
    <rPh sb="5" eb="7">
      <t>ジユウ</t>
    </rPh>
    <rPh sb="7" eb="8">
      <t>カ</t>
    </rPh>
    <rPh sb="9" eb="10">
      <t>トモナ</t>
    </rPh>
    <rPh sb="11" eb="13">
      <t>ヘイセイ</t>
    </rPh>
    <rPh sb="15" eb="17">
      <t>ネンド</t>
    </rPh>
    <rPh sb="19" eb="21">
      <t>クブン</t>
    </rPh>
    <rPh sb="21" eb="23">
      <t>ヘンコウ</t>
    </rPh>
    <phoneticPr fontId="19"/>
  </si>
  <si>
    <t>資料：沖縄電力株式会社ネットワークサービスセンター</t>
    <phoneticPr fontId="19"/>
  </si>
  <si>
    <t>令和元年度</t>
    <rPh sb="0" eb="2">
      <t>レイワ</t>
    </rPh>
    <rPh sb="2" eb="3">
      <t>モト</t>
    </rPh>
    <rPh sb="3" eb="5">
      <t>ネンド</t>
    </rPh>
    <phoneticPr fontId="19"/>
  </si>
  <si>
    <t>年度</t>
    <rPh sb="0" eb="2">
      <t>ネンド</t>
    </rPh>
    <phoneticPr fontId="19"/>
  </si>
  <si>
    <t>令和元年度</t>
    <rPh sb="0" eb="2">
      <t>レイワ</t>
    </rPh>
    <rPh sb="2" eb="5">
      <t>ガンネンド</t>
    </rPh>
    <phoneticPr fontId="19"/>
  </si>
  <si>
    <t>令和2年版　更新　未</t>
    <rPh sb="0" eb="2">
      <t>レイワ</t>
    </rPh>
    <rPh sb="3" eb="5">
      <t>ネンバン</t>
    </rPh>
    <rPh sb="6" eb="8">
      <t>コウシン</t>
    </rPh>
    <rPh sb="9" eb="10">
      <t>ミ</t>
    </rPh>
    <phoneticPr fontId="19"/>
  </si>
  <si>
    <t>令和2年版　更新済み</t>
    <rPh sb="0" eb="2">
      <t>レイワ</t>
    </rPh>
    <rPh sb="3" eb="5">
      <t>ネンバン</t>
    </rPh>
    <rPh sb="4" eb="5">
      <t>ヘイネン</t>
    </rPh>
    <rPh sb="6" eb="8">
      <t>コウシン</t>
    </rPh>
    <rPh sb="8" eb="9">
      <t>ズ</t>
    </rPh>
    <phoneticPr fontId="19"/>
  </si>
  <si>
    <t>-</t>
  </si>
  <si>
    <r>
      <t>（103）  １日給水量及び</t>
    </r>
    <r>
      <rPr>
        <sz val="10"/>
        <rFont val="ＭＳ 明朝"/>
        <family val="1"/>
        <charset val="128"/>
      </rPr>
      <t>１人１日有収水量</t>
    </r>
    <rPh sb="17" eb="18">
      <t>ニチ</t>
    </rPh>
    <rPh sb="18" eb="20">
      <t>ユウシュウ</t>
    </rPh>
    <rPh sb="20" eb="22">
      <t>スイリョウ</t>
    </rPh>
    <phoneticPr fontId="19"/>
  </si>
  <si>
    <r>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令和元年度の上水道の給水状況をみると、給水人口</t>
    </r>
    <r>
      <rPr>
        <sz val="10"/>
        <rFont val="ＭＳ 明朝"/>
        <family val="1"/>
        <charset val="128"/>
      </rPr>
      <t>114,830人、給水栓数31,795、送配水管総延長341,269メートル、総給水量14,110,932立方メートル、普及率100％となっている。　</t>
    </r>
    <rPh sb="159" eb="161">
      <t>レイワ</t>
    </rPh>
    <rPh sb="161" eb="162">
      <t>モト</t>
    </rPh>
    <rPh sb="162" eb="163">
      <t>ネン</t>
    </rPh>
    <phoneticPr fontId="19"/>
  </si>
  <si>
    <t>令和2年版更新済み</t>
    <rPh sb="0" eb="2">
      <t>レイワ</t>
    </rPh>
    <rPh sb="3" eb="5">
      <t>ネンバン</t>
    </rPh>
    <rPh sb="4" eb="5">
      <t>ヘイネン</t>
    </rPh>
    <rPh sb="5" eb="7">
      <t>コウシン</t>
    </rPh>
    <rPh sb="7" eb="8">
      <t>ズ</t>
    </rPh>
    <phoneticPr fontId="19"/>
  </si>
  <si>
    <t>令和2年版更新済み</t>
    <rPh sb="0" eb="2">
      <t>レイワ</t>
    </rPh>
    <rPh sb="3" eb="4">
      <t>ネン</t>
    </rPh>
    <rPh sb="4" eb="5">
      <t>ヘイネン</t>
    </rPh>
    <rPh sb="5" eb="7">
      <t>コウシン</t>
    </rPh>
    <rPh sb="7" eb="8">
      <t>ズ</t>
    </rPh>
    <phoneticPr fontId="19"/>
  </si>
  <si>
    <t>令和2年版　更新済み</t>
    <rPh sb="0" eb="2">
      <t>レイワ</t>
    </rPh>
    <rPh sb="3" eb="5">
      <t>ネンバン</t>
    </rPh>
    <rPh sb="4" eb="5">
      <t>バン</t>
    </rPh>
    <rPh sb="6" eb="8">
      <t>コウシン</t>
    </rPh>
    <rPh sb="8" eb="9">
      <t>ズ</t>
    </rPh>
    <phoneticPr fontId="19"/>
  </si>
  <si>
    <t>令和2年版　更新済</t>
    <rPh sb="0" eb="2">
      <t>レイワ</t>
    </rPh>
    <rPh sb="3" eb="5">
      <t>ネンバン</t>
    </rPh>
    <rPh sb="6" eb="8">
      <t>コウシン</t>
    </rPh>
    <rPh sb="8" eb="9">
      <t>ズ</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</si>
</sst>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 numFmtId="192" formatCode="&quot;令&quot;&quot;和&quot;##&quot;年度&quot;"/>
    <numFmt numFmtId="193" formatCode="0.0_);[Red]\(0.0\)"/>
  </numFmts>
  <fonts count="40"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8"/>
      <name val="ＭＳ 明朝"/>
      <family val="1"/>
      <charset val="128"/>
    </font>
    <font>
      <sz val="6"/>
      <name val="ＭＳ 明朝"/>
      <family val="1"/>
      <charset val="128"/>
    </font>
    <font>
      <sz val="10"/>
      <name val="ＭＳ 明朝"/>
      <family val="1"/>
      <charset val="128"/>
    </font>
    <font>
      <sz val="10"/>
      <color indexed="10"/>
      <name val="ＭＳ 明朝"/>
      <family val="1"/>
      <charset val="128"/>
    </font>
    <font>
      <sz val="9"/>
      <name val="ＭＳ 明朝"/>
      <family val="1"/>
      <charset val="128"/>
    </font>
    <font>
      <b/>
      <sz val="6"/>
      <name val="ＭＳ 明朝"/>
      <family val="1"/>
      <charset val="128"/>
    </font>
    <font>
      <sz val="10"/>
      <color theme="1"/>
      <name val="ＭＳ 明朝"/>
      <family val="1"/>
      <charset val="128"/>
    </font>
    <font>
      <sz val="11"/>
      <name val="ＭＳ 明朝"/>
      <family val="1"/>
      <charset val="128"/>
    </font>
    <font>
      <sz val="10"/>
      <color rgb="FFFF0000"/>
      <name val="ＭＳ 明朝"/>
      <family val="1"/>
      <charset val="128"/>
    </font>
    <font>
      <sz val="16"/>
      <name val="ＭＳ 明朝"/>
      <family val="1"/>
      <charset val="128"/>
    </font>
    <font>
      <sz val="14"/>
      <name val="ＭＳ 明朝"/>
      <family val="1"/>
      <charset val="128"/>
    </font>
    <font>
      <sz val="10"/>
      <color theme="0" tint="-0.34998626667073579"/>
      <name val="ＭＳ 明朝"/>
      <family val="1"/>
      <charset val="128"/>
    </font>
    <font>
      <sz val="8"/>
      <color theme="0" tint="-0.34998626667073579"/>
      <name val="ＭＳ 明朝"/>
      <family val="1"/>
      <charset val="128"/>
    </font>
    <font>
      <sz val="9"/>
      <color theme="0" tint="-0.34998626667073579"/>
      <name val="ＭＳ 明朝"/>
      <family val="1"/>
      <charset val="128"/>
    </font>
    <font>
      <b/>
      <sz val="9"/>
      <color theme="0" tint="-0.34998626667073579"/>
      <name val="ＭＳ 明朝"/>
      <family val="1"/>
      <charset val="128"/>
    </font>
    <font>
      <b/>
      <sz val="10"/>
      <color theme="0" tint="-0.34998626667073579"/>
      <name val="ＭＳ 明朝"/>
      <family val="1"/>
      <charset val="128"/>
    </font>
    <font>
      <sz val="11"/>
      <color theme="0" tint="-0.34998626667073579"/>
      <name val="ＭＳ 明朝"/>
      <family val="1"/>
      <charset val="128"/>
    </font>
    <font>
      <sz val="6"/>
      <color theme="0" tint="-0.34998626667073579"/>
      <name val="ＭＳ 明朝"/>
      <family val="1"/>
      <charset val="128"/>
    </font>
    <font>
      <b/>
      <u/>
      <sz val="10"/>
      <color theme="0" tint="-0.34998626667073579"/>
      <name val="ＭＳ 明朝"/>
      <family val="1"/>
      <charset val="128"/>
    </font>
    <font>
      <b/>
      <sz val="6"/>
      <color theme="0" tint="-0.34998626667073579"/>
      <name val="ＭＳ 明朝"/>
      <family val="1"/>
      <charset val="128"/>
    </font>
    <font>
      <b/>
      <sz val="8"/>
      <color theme="0" tint="-0.34998626667073579"/>
      <name val="ＭＳ 明朝"/>
      <family val="1"/>
      <charset val="128"/>
    </font>
    <font>
      <sz val="12"/>
      <color theme="0" tint="-0.34998626667073579"/>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medium">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medium">
        <color indexed="64"/>
      </top>
      <bottom style="thin">
        <color indexed="8"/>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diagonal/>
    </border>
    <border>
      <left/>
      <right/>
      <top style="thin">
        <color indexed="64"/>
      </top>
      <bottom style="thin">
        <color indexed="8"/>
      </bottom>
      <diagonal/>
    </border>
    <border>
      <left/>
      <right style="thin">
        <color indexed="8"/>
      </right>
      <top style="medium">
        <color indexed="64"/>
      </top>
      <bottom style="thin">
        <color indexed="8"/>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style="thin">
        <color indexed="64"/>
      </bottom>
      <diagonal/>
    </border>
    <border>
      <left/>
      <right style="medium">
        <color indexed="64"/>
      </right>
      <top/>
      <bottom style="thin">
        <color indexed="8"/>
      </bottom>
      <diagonal/>
    </border>
    <border>
      <left/>
      <right style="thin">
        <color indexed="64"/>
      </right>
      <top/>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64"/>
      </right>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thin">
        <color indexed="8"/>
      </bottom>
      <diagonal/>
    </border>
    <border>
      <left/>
      <right style="thin">
        <color indexed="64"/>
      </right>
      <top style="medium">
        <color indexed="64"/>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8"/>
      </bottom>
      <diagonal/>
    </border>
    <border>
      <left style="medium">
        <color auto="1"/>
      </left>
      <right/>
      <top style="thin">
        <color indexed="64"/>
      </top>
      <bottom style="thin">
        <color indexed="8"/>
      </bottom>
      <diagonal/>
    </border>
    <border>
      <left style="medium">
        <color auto="1"/>
      </left>
      <right/>
      <top/>
      <bottom/>
      <diagonal/>
    </border>
    <border>
      <left style="medium">
        <color auto="1"/>
      </left>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style="thin">
        <color indexed="64"/>
      </bottom>
      <diagonal/>
    </border>
    <border>
      <left style="thin">
        <color indexed="64"/>
      </left>
      <right/>
      <top/>
      <bottom style="thin">
        <color indexed="8"/>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0" fillId="0" borderId="0" applyFill="0" applyBorder="0" applyProtection="0">
      <alignment vertical="center"/>
    </xf>
    <xf numFmtId="0" fontId="20"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0"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20" fillId="0" borderId="0" applyFont="0" applyFill="0" applyBorder="0" applyAlignment="0" applyProtection="0">
      <alignment vertical="center"/>
    </xf>
  </cellStyleXfs>
  <cellXfs count="526">
    <xf numFmtId="0" fontId="0" fillId="0" borderId="0" xfId="0">
      <alignment vertical="center"/>
    </xf>
    <xf numFmtId="179" fontId="0" fillId="0" borderId="12"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0" fontId="21" fillId="0" borderId="0" xfId="0" applyFont="1" applyBorder="1">
      <alignment vertical="center"/>
    </xf>
    <xf numFmtId="0" fontId="0" fillId="0" borderId="41" xfId="0" applyFont="1" applyFill="1" applyBorder="1" applyAlignment="1">
      <alignment vertical="center"/>
    </xf>
    <xf numFmtId="0" fontId="0" fillId="0" borderId="0" xfId="0" applyFont="1" applyFill="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177" fontId="0" fillId="0" borderId="15" xfId="0" applyNumberFormat="1" applyFont="1" applyFill="1" applyBorder="1" applyAlignment="1">
      <alignment horizontal="righ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19" fillId="0" borderId="52"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0" xfId="0" applyFont="1" applyFill="1" applyBorder="1" applyAlignment="1">
      <alignment vertical="center" wrapText="1"/>
    </xf>
    <xf numFmtId="0" fontId="0" fillId="0" borderId="56"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84"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8"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19" fillId="0" borderId="0" xfId="0" applyFont="1">
      <alignment vertical="center"/>
    </xf>
    <xf numFmtId="0" fontId="19" fillId="0" borderId="0" xfId="0" applyFont="1" applyBorder="1">
      <alignment vertical="center"/>
    </xf>
    <xf numFmtId="176" fontId="19" fillId="0" borderId="0" xfId="0" applyNumberFormat="1" applyFont="1">
      <alignment vertical="center"/>
    </xf>
    <xf numFmtId="179" fontId="0" fillId="0" borderId="0" xfId="0" applyNumberFormat="1" applyFont="1" applyFill="1" applyAlignment="1">
      <alignment vertical="center"/>
    </xf>
    <xf numFmtId="0" fontId="24" fillId="0" borderId="0" xfId="0" applyFont="1" applyFill="1" applyAlignment="1">
      <alignment vertical="center"/>
    </xf>
    <xf numFmtId="180" fontId="22" fillId="0" borderId="0" xfId="0" applyNumberFormat="1" applyFont="1" applyFill="1" applyAlignment="1">
      <alignment vertical="center"/>
    </xf>
    <xf numFmtId="0" fontId="0" fillId="0" borderId="50"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2" xfId="0" applyFont="1" applyFill="1" applyBorder="1" applyAlignment="1">
      <alignment horizontal="justify" vertical="center"/>
    </xf>
    <xf numFmtId="185" fontId="0" fillId="0" borderId="0"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183" fontId="0" fillId="0" borderId="18" xfId="0"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180" fontId="0" fillId="0" borderId="12"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79" xfId="0" applyFont="1" applyFill="1" applyBorder="1" applyAlignment="1">
      <alignment vertical="center"/>
    </xf>
    <xf numFmtId="178" fontId="0" fillId="0" borderId="76" xfId="0" applyNumberFormat="1" applyFont="1" applyFill="1" applyBorder="1" applyAlignment="1">
      <alignment vertical="center"/>
    </xf>
    <xf numFmtId="176" fontId="0" fillId="0" borderId="10" xfId="0" applyNumberFormat="1" applyFont="1" applyFill="1" applyBorder="1" applyAlignment="1">
      <alignment vertical="center"/>
    </xf>
    <xf numFmtId="0" fontId="0" fillId="0" borderId="30" xfId="0" applyFont="1" applyFill="1" applyBorder="1" applyAlignment="1">
      <alignment horizontal="distributed" vertical="center"/>
    </xf>
    <xf numFmtId="183" fontId="0" fillId="0" borderId="15" xfId="0" applyNumberFormat="1" applyFont="1" applyFill="1" applyBorder="1" applyAlignment="1">
      <alignment horizontal="right" vertical="center"/>
    </xf>
    <xf numFmtId="0" fontId="0" fillId="0" borderId="31" xfId="0" applyFont="1" applyFill="1" applyBorder="1" applyAlignment="1">
      <alignment horizontal="distributed" vertical="center"/>
    </xf>
    <xf numFmtId="177" fontId="0" fillId="0" borderId="84"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89" xfId="0" applyFont="1" applyFill="1" applyBorder="1" applyAlignment="1">
      <alignment horizontal="center" vertical="center"/>
    </xf>
    <xf numFmtId="183" fontId="0" fillId="0" borderId="76"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73" xfId="0" applyFont="1" applyFill="1" applyBorder="1" applyAlignment="1">
      <alignment vertical="center"/>
    </xf>
    <xf numFmtId="0" fontId="0" fillId="0" borderId="52" xfId="0" applyFont="1" applyFill="1" applyBorder="1" applyAlignment="1">
      <alignment vertical="center"/>
    </xf>
    <xf numFmtId="0" fontId="22" fillId="0" borderId="0" xfId="0" applyFont="1" applyFill="1" applyBorder="1" applyAlignment="1">
      <alignment horizontal="right" vertical="center"/>
    </xf>
    <xf numFmtId="0" fontId="0" fillId="0" borderId="101" xfId="0" applyFont="1" applyFill="1" applyBorder="1" applyAlignment="1">
      <alignment vertical="center"/>
    </xf>
    <xf numFmtId="0" fontId="0" fillId="0" borderId="102" xfId="0" applyFont="1" applyFill="1" applyBorder="1" applyAlignment="1">
      <alignment vertical="center"/>
    </xf>
    <xf numFmtId="0" fontId="0" fillId="0" borderId="54" xfId="0" applyFont="1" applyFill="1" applyBorder="1" applyAlignment="1">
      <alignment vertical="center"/>
    </xf>
    <xf numFmtId="0" fontId="0" fillId="0" borderId="30" xfId="0" applyFont="1" applyFill="1" applyBorder="1" applyAlignment="1">
      <alignment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76" xfId="0" applyFont="1" applyFill="1" applyBorder="1" applyAlignment="1">
      <alignment vertical="center"/>
    </xf>
    <xf numFmtId="0" fontId="0" fillId="0" borderId="104" xfId="0" applyFont="1" applyFill="1" applyBorder="1" applyAlignment="1">
      <alignment vertical="center"/>
    </xf>
    <xf numFmtId="0" fontId="0" fillId="0" borderId="106" xfId="0" applyFont="1" applyFill="1" applyBorder="1" applyAlignment="1">
      <alignment horizontal="center" vertical="center"/>
    </xf>
    <xf numFmtId="0" fontId="0" fillId="0" borderId="116" xfId="0" applyFont="1" applyFill="1" applyBorder="1" applyAlignment="1">
      <alignment horizontal="center" vertical="center"/>
    </xf>
    <xf numFmtId="180" fontId="0" fillId="0" borderId="85" xfId="0" applyNumberFormat="1" applyFont="1" applyFill="1" applyBorder="1" applyAlignment="1">
      <alignment horizontal="right" vertical="center"/>
    </xf>
    <xf numFmtId="180" fontId="0" fillId="0" borderId="20" xfId="0" applyNumberFormat="1" applyFont="1" applyFill="1" applyBorder="1" applyAlignment="1">
      <alignment horizontal="right" vertical="center"/>
    </xf>
    <xf numFmtId="180" fontId="0" fillId="0" borderId="76" xfId="0" applyNumberFormat="1" applyFont="1" applyFill="1" applyBorder="1" applyAlignment="1">
      <alignment horizontal="right" vertical="center"/>
    </xf>
    <xf numFmtId="180" fontId="0" fillId="0" borderId="76" xfId="0" applyNumberFormat="1" applyFont="1" applyFill="1" applyBorder="1" applyAlignment="1">
      <alignment vertical="center" shrinkToFit="1"/>
    </xf>
    <xf numFmtId="0" fontId="0" fillId="0" borderId="76" xfId="0" applyFont="1" applyFill="1" applyBorder="1" applyAlignment="1">
      <alignment horizontal="right" vertical="center"/>
    </xf>
    <xf numFmtId="38" fontId="0" fillId="0" borderId="0" xfId="44" applyFont="1" applyFill="1" applyBorder="1" applyAlignment="1">
      <alignment vertical="center"/>
    </xf>
    <xf numFmtId="0" fontId="25" fillId="0" borderId="0" xfId="0" applyFont="1" applyBorder="1" applyAlignment="1">
      <alignment horizontal="center" vertical="center"/>
    </xf>
    <xf numFmtId="0" fontId="0" fillId="0" borderId="34" xfId="0" applyFont="1" applyFill="1" applyBorder="1" applyAlignment="1">
      <alignment horizontal="distributed" vertical="center"/>
    </xf>
    <xf numFmtId="176" fontId="0" fillId="0" borderId="21" xfId="0" applyNumberFormat="1" applyFont="1" applyFill="1" applyBorder="1" applyAlignment="1">
      <alignment vertical="center"/>
    </xf>
    <xf numFmtId="0" fontId="0" fillId="0" borderId="35" xfId="0" applyFont="1" applyFill="1" applyBorder="1" applyAlignment="1">
      <alignment horizontal="distributed" vertical="center"/>
    </xf>
    <xf numFmtId="181" fontId="0" fillId="0" borderId="10"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38" fontId="0" fillId="0" borderId="0" xfId="0" applyNumberFormat="1" applyFont="1" applyFill="1" applyBorder="1" applyAlignment="1">
      <alignment vertical="center"/>
    </xf>
    <xf numFmtId="38" fontId="18" fillId="0" borderId="0" xfId="44" applyFont="1" applyFill="1" applyBorder="1" applyAlignment="1">
      <alignment vertical="center"/>
    </xf>
    <xf numFmtId="183" fontId="0" fillId="0" borderId="12" xfId="0" applyNumberFormat="1" applyFont="1" applyFill="1" applyBorder="1" applyAlignment="1">
      <alignment horizontal="right" vertical="center"/>
    </xf>
    <xf numFmtId="0" fontId="0" fillId="0" borderId="13" xfId="0" applyFont="1" applyFill="1" applyBorder="1" applyAlignment="1">
      <alignment horizontal="center" vertical="center"/>
    </xf>
    <xf numFmtId="176" fontId="23" fillId="0" borderId="0" xfId="0" applyNumberFormat="1" applyFont="1" applyBorder="1" applyAlignment="1">
      <alignment vertical="center" shrinkToFit="1"/>
    </xf>
    <xf numFmtId="176" fontId="23" fillId="0" borderId="0" xfId="0" applyNumberFormat="1" applyFont="1" applyBorder="1" applyAlignment="1">
      <alignment horizontal="right" vertical="center"/>
    </xf>
    <xf numFmtId="176" fontId="0" fillId="0" borderId="22" xfId="0" applyNumberFormat="1" applyFont="1" applyFill="1" applyBorder="1" applyAlignment="1">
      <alignment vertical="center"/>
    </xf>
    <xf numFmtId="176" fontId="0" fillId="0" borderId="16" xfId="0" applyNumberFormat="1" applyFont="1" applyFill="1" applyBorder="1" applyAlignment="1">
      <alignment vertical="center"/>
    </xf>
    <xf numFmtId="177" fontId="0" fillId="0" borderId="16"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10" xfId="0" applyNumberFormat="1" applyFont="1" applyFill="1" applyBorder="1" applyAlignment="1">
      <alignment vertical="center"/>
    </xf>
    <xf numFmtId="0" fontId="0" fillId="0" borderId="68" xfId="0" applyFont="1" applyFill="1" applyBorder="1" applyAlignment="1">
      <alignment horizontal="center" vertical="center"/>
    </xf>
    <xf numFmtId="0" fontId="0" fillId="0" borderId="86" xfId="0" applyFont="1" applyFill="1" applyBorder="1" applyAlignment="1">
      <alignment horizontal="center" vertical="center"/>
    </xf>
    <xf numFmtId="176" fontId="0" fillId="0" borderId="19" xfId="0" applyNumberFormat="1" applyFont="1" applyFill="1" applyBorder="1" applyAlignment="1">
      <alignment vertical="center"/>
    </xf>
    <xf numFmtId="179" fontId="0" fillId="0" borderId="76" xfId="0" applyNumberFormat="1" applyFont="1" applyFill="1" applyBorder="1" applyAlignment="1">
      <alignment horizontal="right" vertical="center"/>
    </xf>
    <xf numFmtId="38" fontId="20" fillId="0" borderId="0" xfId="44" applyFont="1" applyFill="1" applyAlignment="1">
      <alignment horizontal="center" vertical="center"/>
    </xf>
    <xf numFmtId="0" fontId="0" fillId="0" borderId="39" xfId="0" applyFont="1" applyFill="1" applyBorder="1" applyAlignment="1">
      <alignment horizontal="center" vertical="center"/>
    </xf>
    <xf numFmtId="0" fontId="0" fillId="0" borderId="23" xfId="0" applyFont="1" applyFill="1" applyBorder="1" applyAlignment="1">
      <alignment horizontal="center" vertical="center"/>
    </xf>
    <xf numFmtId="38" fontId="0" fillId="0" borderId="12" xfId="44" applyFont="1" applyFill="1" applyBorder="1" applyAlignment="1">
      <alignment horizontal="center" vertical="center"/>
    </xf>
    <xf numFmtId="38" fontId="0" fillId="0" borderId="45" xfId="44" applyFont="1" applyFill="1" applyBorder="1" applyAlignment="1">
      <alignment horizontal="center" vertical="center"/>
    </xf>
    <xf numFmtId="38" fontId="0" fillId="0" borderId="0" xfId="44" applyFont="1" applyFill="1" applyBorder="1" applyAlignment="1">
      <alignment horizontal="right" vertical="center" shrinkToFit="1"/>
    </xf>
    <xf numFmtId="38" fontId="0" fillId="0" borderId="15" xfId="44" applyFont="1" applyFill="1" applyBorder="1" applyAlignment="1">
      <alignment horizontal="right" vertical="center" shrinkToFit="1"/>
    </xf>
    <xf numFmtId="38" fontId="26" fillId="0" borderId="0" xfId="44" applyFont="1" applyFill="1" applyBorder="1" applyAlignment="1">
      <alignment vertical="center"/>
    </xf>
    <xf numFmtId="38" fontId="0" fillId="0" borderId="0" xfId="44" applyFont="1" applyFill="1" applyAlignment="1">
      <alignment vertical="center"/>
    </xf>
    <xf numFmtId="38" fontId="0" fillId="0" borderId="84" xfId="44" applyFont="1" applyFill="1" applyBorder="1" applyAlignment="1">
      <alignment horizontal="right" vertical="center" shrinkToFit="1"/>
    </xf>
    <xf numFmtId="49" fontId="0" fillId="0" borderId="23" xfId="0" applyNumberFormat="1" applyFont="1" applyFill="1" applyBorder="1" applyAlignment="1">
      <alignment horizontal="center" vertical="center"/>
    </xf>
    <xf numFmtId="0" fontId="0" fillId="0" borderId="87" xfId="0" applyFont="1" applyFill="1" applyBorder="1" applyAlignment="1">
      <alignment horizontal="center" vertical="center"/>
    </xf>
    <xf numFmtId="183" fontId="0" fillId="0" borderId="16" xfId="0" quotePrefix="1" applyNumberFormat="1" applyFont="1" applyFill="1" applyBorder="1" applyAlignment="1">
      <alignment horizontal="right" vertical="center"/>
    </xf>
    <xf numFmtId="38" fontId="20" fillId="0" borderId="12" xfId="44" applyFont="1" applyFill="1" applyBorder="1" applyAlignment="1">
      <alignment vertical="center" shrinkToFit="1"/>
    </xf>
    <xf numFmtId="38" fontId="20" fillId="0" borderId="0" xfId="44" applyFont="1" applyFill="1" applyBorder="1" applyAlignment="1">
      <alignment vertical="center" shrinkToFit="1"/>
    </xf>
    <xf numFmtId="38" fontId="20" fillId="0" borderId="0" xfId="44" applyFont="1" applyFill="1" applyBorder="1" applyAlignment="1">
      <alignment vertical="center"/>
    </xf>
    <xf numFmtId="38" fontId="20" fillId="0" borderId="100" xfId="44" applyFont="1" applyFill="1" applyBorder="1" applyAlignment="1">
      <alignment vertical="center"/>
    </xf>
    <xf numFmtId="38" fontId="20" fillId="0" borderId="90" xfId="44" applyFont="1" applyFill="1" applyBorder="1" applyAlignment="1">
      <alignment vertical="center"/>
    </xf>
    <xf numFmtId="38" fontId="20" fillId="0" borderId="111" xfId="44" applyFont="1" applyFill="1" applyBorder="1" applyAlignment="1">
      <alignment vertical="center"/>
    </xf>
    <xf numFmtId="180" fontId="0" fillId="0" borderId="20" xfId="0" applyNumberFormat="1" applyFont="1" applyFill="1" applyBorder="1" applyAlignment="1">
      <alignment vertical="center"/>
    </xf>
    <xf numFmtId="38" fontId="20" fillId="0" borderId="22" xfId="44" applyFont="1" applyFill="1" applyBorder="1" applyAlignment="1">
      <alignment vertical="center"/>
    </xf>
    <xf numFmtId="38" fontId="20" fillId="0" borderId="16" xfId="44" applyFont="1" applyFill="1" applyBorder="1" applyAlignment="1">
      <alignment vertical="center"/>
    </xf>
    <xf numFmtId="38" fontId="20" fillId="0" borderId="16" xfId="44" applyFont="1" applyFill="1" applyBorder="1" applyAlignment="1">
      <alignment vertical="center" shrinkToFit="1"/>
    </xf>
    <xf numFmtId="38" fontId="20" fillId="0" borderId="16" xfId="44" applyFont="1" applyFill="1" applyBorder="1" applyAlignment="1">
      <alignment vertical="center" wrapText="1"/>
    </xf>
    <xf numFmtId="38" fontId="20" fillId="0" borderId="85" xfId="44" applyFont="1" applyFill="1" applyBorder="1" applyAlignment="1">
      <alignment vertical="center"/>
    </xf>
    <xf numFmtId="38" fontId="0" fillId="0" borderId="76" xfId="44" applyFont="1" applyFill="1" applyBorder="1" applyAlignment="1">
      <alignment vertical="center" shrinkToFit="1"/>
    </xf>
    <xf numFmtId="38" fontId="0" fillId="0" borderId="76" xfId="44" applyFont="1" applyFill="1" applyBorder="1" applyAlignment="1">
      <alignment vertical="center"/>
    </xf>
    <xf numFmtId="180" fontId="0" fillId="0" borderId="18" xfId="0" applyNumberFormat="1" applyFont="1" applyFill="1" applyBorder="1" applyAlignment="1">
      <alignment vertical="center"/>
    </xf>
    <xf numFmtId="38" fontId="20" fillId="0" borderId="12" xfId="44" applyFont="1" applyFill="1" applyBorder="1" applyAlignment="1">
      <alignment vertical="center"/>
    </xf>
    <xf numFmtId="38" fontId="20" fillId="0" borderId="0" xfId="44" applyFont="1" applyFill="1" applyAlignment="1">
      <alignment vertical="center"/>
    </xf>
    <xf numFmtId="38" fontId="0" fillId="0" borderId="18" xfId="44" applyFont="1" applyFill="1" applyBorder="1" applyAlignment="1">
      <alignment vertical="center"/>
    </xf>
    <xf numFmtId="193" fontId="0" fillId="0" borderId="1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vertical="center"/>
    </xf>
    <xf numFmtId="0" fontId="0" fillId="0" borderId="3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 xfId="0"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14" xfId="0" applyFont="1" applyFill="1" applyBorder="1" applyAlignment="1">
      <alignment horizontal="center" vertical="center"/>
    </xf>
    <xf numFmtId="38" fontId="0" fillId="0" borderId="0" xfId="44" applyFont="1" applyFill="1" applyBorder="1" applyAlignment="1">
      <alignment horizontal="center" vertical="center"/>
    </xf>
    <xf numFmtId="183" fontId="0" fillId="0" borderId="16" xfId="0" applyNumberFormat="1" applyFont="1" applyFill="1" applyBorder="1" applyAlignment="1">
      <alignment horizontal="right"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3" fontId="0" fillId="0" borderId="0"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183" fontId="0" fillId="0" borderId="84" xfId="0" applyNumberFormat="1" applyFont="1" applyFill="1" applyBorder="1" applyAlignment="1">
      <alignment horizontal="right" vertical="center"/>
    </xf>
    <xf numFmtId="49" fontId="0"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0" fontId="0" fillId="0" borderId="38"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4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0" xfId="0" applyFont="1" applyFill="1" applyBorder="1" applyAlignment="1">
      <alignment horizontal="distributed" vertical="center"/>
    </xf>
    <xf numFmtId="38" fontId="0" fillId="0" borderId="0" xfId="44" applyFont="1" applyFill="1" applyBorder="1" applyAlignment="1">
      <alignment horizontal="right" vertical="center"/>
    </xf>
    <xf numFmtId="38" fontId="0" fillId="0" borderId="12" xfId="44" applyFont="1" applyFill="1" applyBorder="1" applyAlignment="1">
      <alignment horizontal="right"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38" fontId="20" fillId="0" borderId="0" xfId="44" applyFont="1" applyFill="1" applyBorder="1" applyAlignment="1">
      <alignment vertical="center" wrapText="1"/>
    </xf>
    <xf numFmtId="0" fontId="0" fillId="0" borderId="58" xfId="0" applyFont="1" applyFill="1" applyBorder="1" applyAlignment="1">
      <alignment horizontal="center" vertical="center"/>
    </xf>
    <xf numFmtId="0" fontId="0" fillId="0" borderId="55"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180" fontId="0" fillId="0" borderId="18" xfId="0" applyNumberFormat="1" applyFont="1" applyFill="1" applyBorder="1" applyAlignment="1">
      <alignment horizontal="right" vertical="center"/>
    </xf>
    <xf numFmtId="180" fontId="0" fillId="0" borderId="18" xfId="0" applyNumberFormat="1" applyFont="1" applyFill="1" applyBorder="1" applyAlignment="1">
      <alignment horizontal="right" vertical="center" shrinkToFit="1"/>
    </xf>
    <xf numFmtId="0" fontId="0" fillId="0" borderId="9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5" xfId="0" applyFont="1" applyFill="1" applyBorder="1" applyAlignment="1">
      <alignment horizontal="center" vertical="center"/>
    </xf>
    <xf numFmtId="176" fontId="0" fillId="0" borderId="12"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76" xfId="0" applyNumberFormat="1" applyFont="1" applyFill="1" applyBorder="1" applyAlignment="1">
      <alignment vertical="center"/>
    </xf>
    <xf numFmtId="179" fontId="0" fillId="0" borderId="21" xfId="0" applyNumberFormat="1" applyFont="1" applyFill="1" applyBorder="1" applyAlignment="1">
      <alignment horizontal="right" vertical="center"/>
    </xf>
    <xf numFmtId="178" fontId="0" fillId="0" borderId="21" xfId="0" applyNumberFormat="1" applyFont="1" applyFill="1" applyBorder="1" applyAlignment="1">
      <alignment vertical="center"/>
    </xf>
    <xf numFmtId="178" fontId="0" fillId="0" borderId="36" xfId="0" applyNumberFormat="1" applyFont="1" applyFill="1" applyBorder="1" applyAlignment="1">
      <alignment vertical="center"/>
    </xf>
    <xf numFmtId="176" fontId="0" fillId="0" borderId="84" xfId="0" applyNumberFormat="1" applyFont="1" applyFill="1" applyBorder="1" applyAlignment="1">
      <alignment vertical="center"/>
    </xf>
    <xf numFmtId="176" fontId="0" fillId="0" borderId="40" xfId="0" applyNumberFormat="1" applyFont="1" applyFill="1" applyBorder="1" applyAlignment="1">
      <alignment vertical="center"/>
    </xf>
    <xf numFmtId="179" fontId="0" fillId="0" borderId="45"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80" fontId="26" fillId="0" borderId="10" xfId="0" applyNumberFormat="1" applyFont="1" applyFill="1" applyBorder="1" applyAlignment="1">
      <alignment vertical="center"/>
    </xf>
    <xf numFmtId="38" fontId="0" fillId="0" borderId="10" xfId="44" applyFont="1" applyFill="1" applyBorder="1" applyAlignment="1">
      <alignment horizontal="center" vertical="center"/>
    </xf>
    <xf numFmtId="38" fontId="26" fillId="0" borderId="10" xfId="44" applyFont="1" applyFill="1" applyBorder="1" applyAlignment="1">
      <alignment vertical="center"/>
    </xf>
    <xf numFmtId="38" fontId="0" fillId="0" borderId="10" xfId="44" applyFont="1" applyFill="1" applyBorder="1" applyAlignment="1">
      <alignment horizontal="right" vertical="center" shrinkToFit="1"/>
    </xf>
    <xf numFmtId="38" fontId="0" fillId="0" borderId="40" xfId="44" applyFont="1" applyFill="1" applyBorder="1" applyAlignment="1">
      <alignment horizontal="right" vertical="center" shrinkToFit="1"/>
    </xf>
    <xf numFmtId="183" fontId="0" fillId="0" borderId="45" xfId="0" applyNumberFormat="1" applyFont="1" applyFill="1" applyBorder="1" applyAlignment="1">
      <alignment horizontal="right" vertical="center"/>
    </xf>
    <xf numFmtId="183" fontId="0" fillId="0" borderId="10" xfId="0" applyNumberFormat="1" applyFont="1" applyFill="1" applyBorder="1" applyAlignment="1">
      <alignment horizontal="right" vertical="center"/>
    </xf>
    <xf numFmtId="183" fontId="0" fillId="0" borderId="40" xfId="0" applyNumberFormat="1" applyFont="1" applyFill="1" applyBorder="1" applyAlignment="1">
      <alignment horizontal="right" vertical="center"/>
    </xf>
    <xf numFmtId="183" fontId="0" fillId="0" borderId="53" xfId="0" applyNumberFormat="1" applyFont="1" applyFill="1" applyBorder="1" applyAlignment="1">
      <alignment horizontal="right" vertical="center"/>
    </xf>
    <xf numFmtId="185" fontId="0" fillId="0" borderId="85" xfId="0" applyNumberFormat="1" applyFont="1" applyFill="1" applyBorder="1" applyAlignment="1">
      <alignment horizontal="right" vertical="center"/>
    </xf>
    <xf numFmtId="183" fontId="0" fillId="0" borderId="85" xfId="0" applyNumberFormat="1" applyFont="1" applyFill="1" applyBorder="1" applyAlignment="1">
      <alignment horizontal="right" vertical="center"/>
    </xf>
    <xf numFmtId="183" fontId="0" fillId="0" borderId="36" xfId="0" applyNumberFormat="1" applyFont="1" applyFill="1" applyBorder="1" applyAlignment="1">
      <alignment horizontal="right" vertical="center"/>
    </xf>
    <xf numFmtId="38" fontId="18" fillId="0" borderId="76" xfId="44" applyFont="1" applyFill="1" applyBorder="1" applyAlignment="1">
      <alignment vertical="center" shrinkToFit="1"/>
    </xf>
    <xf numFmtId="38" fontId="0" fillId="0" borderId="109" xfId="44" applyFont="1" applyFill="1" applyBorder="1" applyAlignment="1">
      <alignment vertical="center" shrinkToFit="1"/>
    </xf>
    <xf numFmtId="38" fontId="0" fillId="0" borderId="110" xfId="44" applyFont="1" applyFill="1" applyBorder="1" applyAlignment="1">
      <alignment vertical="center" shrinkToFit="1"/>
    </xf>
    <xf numFmtId="38" fontId="0" fillId="0" borderId="36" xfId="44" applyFont="1" applyFill="1" applyBorder="1" applyAlignment="1">
      <alignment vertical="center" shrinkToFit="1"/>
    </xf>
    <xf numFmtId="38" fontId="0" fillId="0" borderId="18" xfId="44" applyFont="1" applyFill="1" applyBorder="1" applyAlignment="1">
      <alignment horizontal="right" vertical="center"/>
    </xf>
    <xf numFmtId="38" fontId="20" fillId="0" borderId="18" xfId="44" applyFont="1" applyFill="1" applyBorder="1" applyAlignment="1">
      <alignment vertical="center"/>
    </xf>
    <xf numFmtId="0" fontId="29" fillId="0" borderId="0" xfId="0" applyFont="1">
      <alignment vertical="center"/>
    </xf>
    <xf numFmtId="49" fontId="29" fillId="0" borderId="0" xfId="0" applyNumberFormat="1" applyFont="1">
      <alignment vertical="center"/>
    </xf>
    <xf numFmtId="0" fontId="30" fillId="0" borderId="0" xfId="0" applyFont="1">
      <alignment vertical="center"/>
    </xf>
    <xf numFmtId="0" fontId="31" fillId="0" borderId="120" xfId="0" applyFont="1" applyBorder="1" applyAlignment="1">
      <alignment vertical="center"/>
    </xf>
    <xf numFmtId="180" fontId="31" fillId="0" borderId="120" xfId="0" applyNumberFormat="1" applyFont="1" applyBorder="1" applyAlignment="1">
      <alignment vertical="center"/>
    </xf>
    <xf numFmtId="0" fontId="31" fillId="0" borderId="120" xfId="0" applyFont="1" applyFill="1" applyBorder="1" applyAlignment="1">
      <alignment horizontal="left" vertical="center"/>
    </xf>
    <xf numFmtId="180" fontId="31" fillId="0" borderId="120" xfId="0" applyNumberFormat="1" applyFont="1" applyBorder="1" applyAlignment="1">
      <alignment horizontal="right" vertical="center"/>
    </xf>
    <xf numFmtId="180" fontId="32" fillId="0" borderId="120" xfId="0" applyNumberFormat="1" applyFont="1" applyBorder="1" applyAlignment="1">
      <alignment vertical="center"/>
    </xf>
    <xf numFmtId="0" fontId="31" fillId="0" borderId="120" xfId="0" applyFont="1" applyBorder="1" applyAlignment="1">
      <alignment horizontal="left" vertical="center"/>
    </xf>
    <xf numFmtId="0" fontId="31" fillId="0" borderId="120" xfId="0" applyFont="1" applyFill="1" applyBorder="1" applyAlignment="1">
      <alignment vertical="center"/>
    </xf>
    <xf numFmtId="178" fontId="29" fillId="0" borderId="0" xfId="0" applyNumberFormat="1" applyFont="1" applyBorder="1" applyAlignment="1">
      <alignment horizontal="right" vertical="center" indent="1"/>
    </xf>
    <xf numFmtId="0" fontId="29" fillId="0" borderId="0" xfId="0" applyFont="1" applyBorder="1">
      <alignment vertical="center"/>
    </xf>
    <xf numFmtId="0" fontId="29" fillId="0" borderId="0" xfId="0" applyFont="1" applyBorder="1" applyAlignment="1">
      <alignment horizontal="center" vertical="center"/>
    </xf>
    <xf numFmtId="178" fontId="29" fillId="0" borderId="119" xfId="0" applyNumberFormat="1" applyFont="1" applyBorder="1" applyAlignment="1">
      <alignment horizontal="right" vertical="center" indent="1"/>
    </xf>
    <xf numFmtId="178" fontId="33" fillId="0" borderId="0" xfId="0" applyNumberFormat="1" applyFont="1" applyBorder="1" applyAlignment="1">
      <alignment horizontal="right" vertical="center" indent="1"/>
    </xf>
    <xf numFmtId="0" fontId="33" fillId="0" borderId="0" xfId="0" applyFont="1" applyBorder="1" applyAlignment="1">
      <alignment horizontal="center" vertical="center"/>
    </xf>
    <xf numFmtId="180" fontId="29" fillId="0" borderId="0" xfId="0" applyNumberFormat="1" applyFont="1">
      <alignment vertical="center"/>
    </xf>
    <xf numFmtId="0" fontId="34" fillId="0" borderId="120" xfId="0" applyFont="1" applyBorder="1">
      <alignment vertical="center"/>
    </xf>
    <xf numFmtId="0" fontId="34" fillId="0" borderId="120" xfId="0" applyFont="1" applyBorder="1" applyAlignment="1">
      <alignment vertical="center" shrinkToFit="1"/>
    </xf>
    <xf numFmtId="0" fontId="29" fillId="0" borderId="120" xfId="0" applyFont="1" applyBorder="1">
      <alignment vertical="center"/>
    </xf>
    <xf numFmtId="191" fontId="34" fillId="0" borderId="120" xfId="0" applyNumberFormat="1" applyFont="1" applyBorder="1">
      <alignment vertical="center"/>
    </xf>
    <xf numFmtId="180" fontId="34" fillId="0" borderId="120" xfId="0" applyNumberFormat="1" applyFont="1" applyBorder="1" applyAlignment="1">
      <alignment horizontal="right" vertical="center"/>
    </xf>
    <xf numFmtId="180" fontId="34" fillId="0" borderId="120" xfId="0" applyNumberFormat="1" applyFont="1" applyBorder="1" applyAlignment="1">
      <alignment vertical="center" shrinkToFit="1"/>
    </xf>
    <xf numFmtId="0" fontId="35" fillId="0" borderId="120" xfId="0" applyFont="1" applyBorder="1">
      <alignment vertical="center"/>
    </xf>
    <xf numFmtId="180" fontId="34" fillId="0" borderId="120" xfId="0" applyNumberFormat="1" applyFont="1" applyBorder="1">
      <alignment vertical="center"/>
    </xf>
    <xf numFmtId="192" fontId="34" fillId="0" borderId="120" xfId="0" applyNumberFormat="1" applyFont="1" applyBorder="1">
      <alignment vertical="center"/>
    </xf>
    <xf numFmtId="49" fontId="31" fillId="0" borderId="120" xfId="0" applyNumberFormat="1" applyFont="1" applyBorder="1">
      <alignment vertical="center"/>
    </xf>
    <xf numFmtId="0" fontId="36" fillId="0" borderId="120" xfId="0" applyFont="1" applyBorder="1">
      <alignment vertical="center"/>
    </xf>
    <xf numFmtId="0" fontId="31" fillId="0" borderId="120" xfId="0" applyFont="1" applyBorder="1" applyAlignment="1">
      <alignment vertical="center" shrinkToFit="1"/>
    </xf>
    <xf numFmtId="0" fontId="31" fillId="0" borderId="120" xfId="0" applyFont="1" applyBorder="1" applyAlignment="1">
      <alignment horizontal="center" vertical="center" shrinkToFit="1"/>
    </xf>
    <xf numFmtId="0" fontId="32" fillId="0" borderId="120" xfId="0" applyFont="1" applyBorder="1" applyAlignment="1">
      <alignment horizontal="left" vertical="center"/>
    </xf>
    <xf numFmtId="187" fontId="31" fillId="0" borderId="120" xfId="0" applyNumberFormat="1" applyFont="1" applyBorder="1">
      <alignment vertical="center"/>
    </xf>
    <xf numFmtId="180" fontId="31" fillId="0" borderId="120" xfId="0" applyNumberFormat="1" applyFont="1" applyBorder="1" applyAlignment="1">
      <alignment vertical="center" shrinkToFit="1"/>
    </xf>
    <xf numFmtId="180" fontId="32" fillId="0" borderId="120" xfId="0" applyNumberFormat="1" applyFont="1" applyBorder="1" applyAlignment="1">
      <alignment horizontal="left" vertical="center"/>
    </xf>
    <xf numFmtId="0" fontId="31" fillId="0" borderId="0" xfId="0" applyFont="1">
      <alignment vertical="center"/>
    </xf>
    <xf numFmtId="10" fontId="31" fillId="0" borderId="0" xfId="0" applyNumberFormat="1" applyFont="1">
      <alignment vertical="center"/>
    </xf>
    <xf numFmtId="10" fontId="31" fillId="0" borderId="0" xfId="0" applyNumberFormat="1" applyFont="1" applyBorder="1">
      <alignment vertical="center"/>
    </xf>
    <xf numFmtId="0" fontId="31" fillId="0" borderId="0" xfId="0" applyFont="1" applyBorder="1">
      <alignment vertical="center"/>
    </xf>
    <xf numFmtId="176" fontId="32" fillId="0" borderId="0" xfId="0" applyNumberFormat="1" applyFont="1" applyBorder="1" applyAlignment="1">
      <alignment vertical="center"/>
    </xf>
    <xf numFmtId="176" fontId="32" fillId="0" borderId="0" xfId="0" applyNumberFormat="1" applyFont="1" applyBorder="1" applyAlignment="1">
      <alignment vertical="center" shrinkToFit="1"/>
    </xf>
    <xf numFmtId="176" fontId="37" fillId="0" borderId="0" xfId="0" applyNumberFormat="1" applyFont="1" applyBorder="1" applyAlignment="1">
      <alignment vertical="center"/>
    </xf>
    <xf numFmtId="0" fontId="35" fillId="0" borderId="0" xfId="0" applyFont="1" applyBorder="1">
      <alignment vertical="center"/>
    </xf>
    <xf numFmtId="188" fontId="35" fillId="0" borderId="0" xfId="0" applyNumberFormat="1" applyFont="1" applyBorder="1">
      <alignment vertical="center"/>
    </xf>
    <xf numFmtId="180" fontId="35" fillId="0" borderId="0" xfId="0" applyNumberFormat="1" applyFont="1" applyBorder="1">
      <alignment vertical="center"/>
    </xf>
    <xf numFmtId="0" fontId="35" fillId="0" borderId="0" xfId="0" applyFont="1">
      <alignment vertical="center"/>
    </xf>
    <xf numFmtId="49" fontId="30" fillId="0" borderId="120" xfId="0" applyNumberFormat="1" applyFont="1" applyBorder="1">
      <alignment vertical="center"/>
    </xf>
    <xf numFmtId="0" fontId="30" fillId="0" borderId="120" xfId="0" applyFont="1" applyBorder="1">
      <alignment vertical="center"/>
    </xf>
    <xf numFmtId="0" fontId="30" fillId="0" borderId="120" xfId="0" applyFont="1" applyBorder="1" applyAlignment="1">
      <alignment horizontal="center" vertical="center"/>
    </xf>
    <xf numFmtId="189" fontId="31" fillId="0" borderId="120" xfId="0" applyNumberFormat="1" applyFont="1" applyFill="1" applyBorder="1" applyAlignment="1">
      <alignment horizontal="center" vertical="center"/>
    </xf>
    <xf numFmtId="0" fontId="38" fillId="0" borderId="120" xfId="0" applyFont="1" applyBorder="1" applyAlignment="1">
      <alignment horizontal="center" vertical="center"/>
    </xf>
    <xf numFmtId="177" fontId="35" fillId="0" borderId="0" xfId="0" applyNumberFormat="1" applyFont="1" applyFill="1" applyBorder="1" applyAlignment="1">
      <alignment horizontal="center" vertical="center"/>
    </xf>
    <xf numFmtId="0" fontId="30" fillId="0" borderId="120" xfId="0" applyFont="1" applyFill="1" applyBorder="1" applyAlignment="1">
      <alignment horizontal="center" vertical="center"/>
    </xf>
    <xf numFmtId="177" fontId="37" fillId="0" borderId="0" xfId="0" applyNumberFormat="1" applyFont="1" applyFill="1" applyBorder="1" applyAlignment="1">
      <alignment horizontal="center" vertical="center"/>
    </xf>
    <xf numFmtId="0" fontId="30" fillId="0" borderId="120" xfId="0" applyFont="1" applyBorder="1" applyAlignment="1">
      <alignment vertical="center" shrinkToFit="1"/>
    </xf>
    <xf numFmtId="0" fontId="30" fillId="0" borderId="120" xfId="0" applyFont="1" applyBorder="1" applyAlignment="1">
      <alignment horizontal="left" vertical="center"/>
    </xf>
    <xf numFmtId="191" fontId="30" fillId="0" borderId="120" xfId="0" applyNumberFormat="1" applyFont="1" applyBorder="1" applyAlignment="1">
      <alignment vertical="center" shrinkToFit="1"/>
    </xf>
    <xf numFmtId="180" fontId="30" fillId="0" borderId="120" xfId="0" applyNumberFormat="1" applyFont="1" applyBorder="1" applyAlignment="1">
      <alignment vertical="center" shrinkToFit="1"/>
    </xf>
    <xf numFmtId="180" fontId="30" fillId="0" borderId="120" xfId="0" applyNumberFormat="1" applyFont="1" applyBorder="1" applyAlignment="1">
      <alignment horizontal="right" vertical="center"/>
    </xf>
    <xf numFmtId="176" fontId="35" fillId="0" borderId="0" xfId="0" applyNumberFormat="1" applyFont="1">
      <alignment vertical="center"/>
    </xf>
    <xf numFmtId="192" fontId="30" fillId="0" borderId="120" xfId="0" applyNumberFormat="1" applyFont="1" applyBorder="1" applyAlignment="1">
      <alignment horizontal="right" vertical="center" shrinkToFit="1"/>
    </xf>
    <xf numFmtId="0" fontId="39" fillId="0" borderId="120" xfId="0" applyFont="1" applyBorder="1" applyAlignment="1">
      <alignment vertical="center" shrinkToFit="1"/>
    </xf>
    <xf numFmtId="0" fontId="29" fillId="0" borderId="120" xfId="0" applyFont="1" applyBorder="1" applyAlignment="1">
      <alignment vertical="center" shrinkToFit="1"/>
    </xf>
    <xf numFmtId="0" fontId="35" fillId="0" borderId="0" xfId="0" applyFont="1" applyFill="1" applyBorder="1" applyAlignment="1">
      <alignment vertical="center" shrinkToFit="1"/>
    </xf>
    <xf numFmtId="180" fontId="29" fillId="0" borderId="120" xfId="0" applyNumberFormat="1" applyFont="1" applyBorder="1" applyAlignment="1">
      <alignment vertical="center" shrinkToFit="1"/>
    </xf>
    <xf numFmtId="0" fontId="35" fillId="0" borderId="0" xfId="0" applyFont="1" applyAlignment="1">
      <alignment vertical="center"/>
    </xf>
    <xf numFmtId="0" fontId="36" fillId="0" borderId="0" xfId="0" applyFont="1">
      <alignment vertical="center"/>
    </xf>
    <xf numFmtId="49" fontId="35" fillId="0" borderId="0" xfId="0" applyNumberFormat="1" applyFont="1">
      <alignment vertical="center"/>
    </xf>
    <xf numFmtId="10" fontId="29" fillId="0" borderId="0" xfId="0" applyNumberFormat="1" applyFont="1">
      <alignment vertical="center"/>
    </xf>
    <xf numFmtId="9" fontId="35" fillId="0" borderId="0" xfId="28" applyFont="1" applyFill="1" applyBorder="1" applyAlignment="1" applyProtection="1">
      <alignment vertical="center"/>
    </xf>
    <xf numFmtId="0" fontId="29" fillId="0" borderId="120" xfId="0" applyNumberFormat="1" applyFont="1" applyBorder="1">
      <alignment vertical="center"/>
    </xf>
    <xf numFmtId="0" fontId="31" fillId="0" borderId="120" xfId="0" applyFont="1" applyBorder="1" applyAlignment="1">
      <alignment horizontal="center" vertical="center"/>
    </xf>
    <xf numFmtId="0" fontId="29" fillId="0" borderId="120" xfId="0" applyFont="1" applyBorder="1" applyAlignment="1">
      <alignment horizontal="left" vertical="center"/>
    </xf>
    <xf numFmtId="38" fontId="31" fillId="0" borderId="120" xfId="44" applyFont="1" applyBorder="1">
      <alignment vertical="center"/>
    </xf>
    <xf numFmtId="38" fontId="34" fillId="0" borderId="120" xfId="0" applyNumberFormat="1" applyFont="1" applyBorder="1">
      <alignmen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23" xfId="0" applyFont="1" applyFill="1" applyBorder="1" applyAlignment="1">
      <alignment vertical="center"/>
    </xf>
    <xf numFmtId="0" fontId="0" fillId="0" borderId="124" xfId="0" applyFont="1" applyFill="1" applyBorder="1" applyAlignment="1">
      <alignment vertical="center"/>
    </xf>
    <xf numFmtId="180" fontId="0" fillId="0" borderId="52" xfId="0" applyNumberFormat="1" applyFont="1" applyFill="1" applyBorder="1" applyAlignment="1">
      <alignment vertical="center" shrinkToFit="1"/>
    </xf>
    <xf numFmtId="180" fontId="0" fillId="0" borderId="58" xfId="0" applyNumberFormat="1" applyFont="1" applyFill="1" applyBorder="1" applyAlignment="1">
      <alignment vertical="center" shrinkToFit="1"/>
    </xf>
    <xf numFmtId="38" fontId="0" fillId="0" borderId="18" xfId="44" applyFont="1" applyFill="1" applyBorder="1" applyAlignment="1">
      <alignment vertical="center" shrinkToFit="1"/>
    </xf>
    <xf numFmtId="180" fontId="0" fillId="0" borderId="93" xfId="0" applyNumberFormat="1" applyFont="1" applyFill="1" applyBorder="1" applyAlignment="1">
      <alignment horizontal="right" vertical="center"/>
    </xf>
    <xf numFmtId="180" fontId="0" fillId="0" borderId="110" xfId="0" applyNumberFormat="1" applyFont="1" applyFill="1" applyBorder="1" applyAlignment="1">
      <alignment horizontal="right" vertical="center"/>
    </xf>
    <xf numFmtId="0" fontId="0" fillId="0" borderId="128" xfId="0" applyFont="1" applyFill="1" applyBorder="1" applyAlignment="1">
      <alignment horizontal="center" vertical="center"/>
    </xf>
    <xf numFmtId="177" fontId="0" fillId="0" borderId="15" xfId="0" applyNumberFormat="1" applyFont="1" applyFill="1" applyBorder="1" applyAlignment="1">
      <alignment vertical="center"/>
    </xf>
    <xf numFmtId="177" fontId="0" fillId="0" borderId="21" xfId="0" applyNumberFormat="1" applyFont="1" applyFill="1" applyBorder="1" applyAlignment="1">
      <alignment vertical="center"/>
    </xf>
    <xf numFmtId="177" fontId="0" fillId="0" borderId="64" xfId="0" applyNumberFormat="1" applyFont="1" applyFill="1" applyBorder="1" applyAlignment="1">
      <alignment vertical="center"/>
    </xf>
    <xf numFmtId="177" fontId="0" fillId="0" borderId="36" xfId="0" applyNumberFormat="1" applyFont="1" applyFill="1" applyBorder="1" applyAlignment="1">
      <alignment vertical="center"/>
    </xf>
    <xf numFmtId="0" fontId="0"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2"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21" xfId="0" applyNumberFormat="1" applyFont="1" applyFill="1" applyBorder="1" applyAlignment="1">
      <alignment horizontal="center" vertical="center"/>
    </xf>
    <xf numFmtId="177" fontId="0" fillId="0" borderId="19" xfId="0" applyNumberFormat="1" applyFont="1" applyFill="1" applyBorder="1" applyAlignment="1">
      <alignment vertical="center"/>
    </xf>
    <xf numFmtId="177" fontId="0" fillId="0" borderId="53" xfId="0" applyNumberFormat="1"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top" wrapText="1"/>
    </xf>
    <xf numFmtId="0" fontId="0" fillId="0" borderId="0" xfId="0" applyFont="1" applyFill="1" applyBorder="1" applyAlignment="1">
      <alignment vertical="top" wrapText="1"/>
    </xf>
    <xf numFmtId="0" fontId="0" fillId="0" borderId="37"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16"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shrinkToFit="1"/>
    </xf>
    <xf numFmtId="0" fontId="18"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0" xfId="0" applyFont="1" applyFill="1" applyBorder="1" applyAlignment="1">
      <alignment horizontal="center" vertical="center"/>
    </xf>
    <xf numFmtId="176" fontId="0" fillId="0" borderId="16" xfId="0" applyNumberFormat="1" applyFont="1" applyFill="1" applyBorder="1" applyAlignment="1">
      <alignment horizontal="center" vertical="center"/>
    </xf>
    <xf numFmtId="179" fontId="0" fillId="0" borderId="16" xfId="0" applyNumberFormat="1" applyFont="1" applyFill="1" applyBorder="1" applyAlignment="1">
      <alignment horizontal="right" vertical="center"/>
    </xf>
    <xf numFmtId="176" fontId="0" fillId="0" borderId="16" xfId="0" applyNumberFormat="1" applyFont="1" applyFill="1" applyBorder="1" applyAlignment="1">
      <alignment horizontal="center" vertical="center" shrinkToFit="1"/>
    </xf>
    <xf numFmtId="38" fontId="0" fillId="0" borderId="0" xfId="44" applyFont="1" applyFill="1" applyBorder="1" applyAlignment="1">
      <alignment horizontal="center" vertical="center"/>
    </xf>
    <xf numFmtId="38" fontId="0" fillId="0" borderId="0" xfId="44" applyFont="1" applyFill="1" applyBorder="1" applyAlignment="1">
      <alignment horizontal="center" vertical="center" shrinkToFit="1"/>
    </xf>
    <xf numFmtId="176" fontId="0" fillId="0" borderId="10" xfId="0" applyNumberFormat="1" applyFont="1" applyFill="1" applyBorder="1" applyAlignment="1">
      <alignment horizontal="center" vertical="center"/>
    </xf>
    <xf numFmtId="179" fontId="0" fillId="0" borderId="10" xfId="0" applyNumberFormat="1" applyFont="1" applyFill="1" applyBorder="1" applyAlignment="1">
      <alignment horizontal="right" vertical="center"/>
    </xf>
    <xf numFmtId="176" fontId="0" fillId="0" borderId="76" xfId="0" applyNumberFormat="1" applyFont="1" applyFill="1" applyBorder="1" applyAlignment="1">
      <alignment horizontal="center" vertical="center" shrinkToFit="1"/>
    </xf>
    <xf numFmtId="176" fontId="0" fillId="0" borderId="76" xfId="0" applyNumberFormat="1" applyFont="1" applyFill="1" applyBorder="1" applyAlignment="1">
      <alignment horizontal="center" vertical="center"/>
    </xf>
    <xf numFmtId="176" fontId="0" fillId="0" borderId="10" xfId="0" applyNumberFormat="1" applyFont="1" applyFill="1" applyBorder="1" applyAlignment="1">
      <alignment horizontal="right" vertical="center"/>
    </xf>
    <xf numFmtId="0" fontId="0" fillId="0" borderId="83" xfId="0" applyFont="1" applyFill="1" applyBorder="1" applyAlignment="1">
      <alignment horizontal="center" vertical="center"/>
    </xf>
    <xf numFmtId="183" fontId="0" fillId="0" borderId="16" xfId="0" applyNumberFormat="1" applyFont="1" applyFill="1" applyBorder="1" applyAlignment="1">
      <alignment horizontal="right" vertical="center"/>
    </xf>
    <xf numFmtId="183" fontId="0" fillId="0" borderId="19" xfId="0" applyNumberFormat="1" applyFont="1" applyFill="1" applyBorder="1" applyAlignment="1">
      <alignment horizontal="right" vertical="center"/>
    </xf>
    <xf numFmtId="49" fontId="0" fillId="0" borderId="61" xfId="0" applyNumberFormat="1" applyFont="1" applyFill="1" applyBorder="1" applyAlignment="1">
      <alignment horizontal="center" vertical="center"/>
    </xf>
    <xf numFmtId="49" fontId="0" fillId="0" borderId="80" xfId="0" applyNumberFormat="1" applyFont="1" applyFill="1" applyBorder="1" applyAlignment="1">
      <alignment horizontal="center" vertical="center"/>
    </xf>
    <xf numFmtId="38" fontId="0" fillId="0" borderId="18" xfId="44" applyFont="1" applyFill="1" applyBorder="1" applyAlignment="1">
      <alignment horizontal="center" vertical="center"/>
    </xf>
    <xf numFmtId="38" fontId="0" fillId="0" borderId="18" xfId="44" applyFont="1" applyFill="1" applyBorder="1" applyAlignment="1">
      <alignment horizontal="center" vertical="center" shrinkToFit="1"/>
    </xf>
    <xf numFmtId="0" fontId="0" fillId="0" borderId="46" xfId="0" applyFont="1" applyFill="1" applyBorder="1" applyAlignment="1">
      <alignment horizontal="center" vertical="center"/>
    </xf>
    <xf numFmtId="180" fontId="0" fillId="0" borderId="81"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2" fontId="20" fillId="0" borderId="28" xfId="41" applyFont="1" applyFill="1" applyBorder="1" applyAlignment="1" applyProtection="1">
      <alignment horizontal="center" vertical="center"/>
    </xf>
    <xf numFmtId="183" fontId="20" fillId="0" borderId="0" xfId="44" applyNumberFormat="1" applyFont="1" applyFill="1" applyBorder="1" applyAlignment="1">
      <alignment horizontal="right" vertical="center"/>
    </xf>
    <xf numFmtId="183" fontId="20" fillId="0" borderId="84" xfId="44"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52" xfId="0" applyNumberFormat="1" applyFont="1" applyFill="1" applyBorder="1" applyAlignment="1">
      <alignment horizontal="center" vertical="center"/>
    </xf>
    <xf numFmtId="183" fontId="0" fillId="0" borderId="84"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190" fontId="0" fillId="0" borderId="84" xfId="0" applyNumberFormat="1" applyFont="1" applyFill="1" applyBorder="1" applyAlignment="1">
      <alignment horizontal="right" vertical="center"/>
    </xf>
    <xf numFmtId="180" fontId="0" fillId="0" borderId="18" xfId="0" applyNumberFormat="1" applyFont="1" applyFill="1" applyBorder="1" applyAlignment="1">
      <alignment horizontal="center" vertical="center"/>
    </xf>
    <xf numFmtId="183" fontId="0" fillId="0" borderId="10" xfId="0" applyNumberFormat="1" applyFont="1" applyFill="1" applyBorder="1" applyAlignment="1">
      <alignment horizontal="right" vertical="center"/>
    </xf>
    <xf numFmtId="183" fontId="0" fillId="0" borderId="40" xfId="0" applyNumberFormat="1" applyFont="1" applyFill="1" applyBorder="1" applyAlignment="1">
      <alignment horizontal="right" vertical="center"/>
    </xf>
    <xf numFmtId="49" fontId="0"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180" fontId="0" fillId="0" borderId="20" xfId="0" applyNumberFormat="1" applyFont="1" applyFill="1" applyBorder="1" applyAlignment="1">
      <alignment horizontal="center"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38" xfId="0" applyFont="1" applyFill="1" applyBorder="1" applyAlignment="1">
      <alignment horizontal="distributed" vertical="center"/>
    </xf>
    <xf numFmtId="176" fontId="0" fillId="0" borderId="12" xfId="0" applyNumberFormat="1" applyFont="1" applyFill="1" applyBorder="1" applyAlignment="1">
      <alignment horizontal="right" vertical="center"/>
    </xf>
    <xf numFmtId="186" fontId="0" fillId="0" borderId="0" xfId="0" applyNumberFormat="1" applyFont="1" applyFill="1" applyBorder="1" applyAlignment="1">
      <alignment vertical="center"/>
    </xf>
    <xf numFmtId="183" fontId="0" fillId="0" borderId="16" xfId="0" applyNumberFormat="1" applyFont="1" applyFill="1" applyBorder="1" applyAlignment="1">
      <alignment vertical="center"/>
    </xf>
    <xf numFmtId="189"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44" xfId="0" applyFont="1" applyFill="1" applyBorder="1" applyAlignment="1">
      <alignment horizontal="center" vertical="center" shrinkToFit="1"/>
    </xf>
    <xf numFmtId="189" fontId="0" fillId="0" borderId="84" xfId="0" applyNumberFormat="1" applyFont="1" applyFill="1" applyBorder="1" applyAlignment="1">
      <alignment vertical="center"/>
    </xf>
    <xf numFmtId="0" fontId="0" fillId="0" borderId="60" xfId="0" applyFont="1" applyFill="1" applyBorder="1" applyAlignment="1">
      <alignment horizontal="distributed" vertical="center"/>
    </xf>
    <xf numFmtId="176" fontId="0" fillId="0" borderId="22" xfId="0" applyNumberFormat="1" applyFont="1" applyFill="1" applyBorder="1" applyAlignment="1">
      <alignment horizontal="right" vertical="center"/>
    </xf>
    <xf numFmtId="186" fontId="0" fillId="0" borderId="16" xfId="0" applyNumberFormat="1" applyFont="1" applyFill="1" applyBorder="1" applyAlignment="1">
      <alignment vertical="center"/>
    </xf>
    <xf numFmtId="0" fontId="0" fillId="0" borderId="13"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0" fillId="0" borderId="51"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89" fontId="0" fillId="0" borderId="40" xfId="0" applyNumberFormat="1" applyFont="1" applyFill="1" applyBorder="1" applyAlignment="1">
      <alignment vertical="center"/>
    </xf>
    <xf numFmtId="184" fontId="0" fillId="0" borderId="16"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84" xfId="0" applyNumberFormat="1" applyFont="1" applyFill="1" applyBorder="1" applyAlignment="1">
      <alignment horizontal="right" vertical="center"/>
    </xf>
    <xf numFmtId="184" fontId="0" fillId="0" borderId="10" xfId="0" applyNumberFormat="1" applyFont="1" applyFill="1" applyBorder="1" applyAlignment="1">
      <alignment horizontal="right" vertical="center"/>
    </xf>
    <xf numFmtId="184" fontId="0" fillId="0" borderId="40" xfId="0" applyNumberFormat="1" applyFont="1" applyFill="1" applyBorder="1" applyAlignment="1">
      <alignment horizontal="right" vertical="center"/>
    </xf>
    <xf numFmtId="0" fontId="0" fillId="0" borderId="67"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66" xfId="0"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57" xfId="0" applyFont="1" applyFill="1" applyBorder="1" applyAlignment="1">
      <alignment horizontal="center" vertical="center"/>
    </xf>
    <xf numFmtId="41" fontId="0" fillId="0" borderId="1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176" fontId="0" fillId="0" borderId="85" xfId="0" applyNumberFormat="1" applyFont="1" applyFill="1" applyBorder="1" applyAlignment="1">
      <alignment horizontal="right" vertical="center"/>
    </xf>
    <xf numFmtId="0" fontId="0" fillId="0" borderId="70"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38" fontId="0" fillId="0" borderId="18" xfId="44" applyFont="1" applyFill="1" applyBorder="1" applyAlignment="1">
      <alignment horizontal="right" vertical="center"/>
    </xf>
    <xf numFmtId="38" fontId="0" fillId="0" borderId="36" xfId="44" applyFont="1" applyFill="1" applyBorder="1" applyAlignment="1">
      <alignment horizontal="right" vertical="center"/>
    </xf>
    <xf numFmtId="38" fontId="0" fillId="0" borderId="0" xfId="44" applyFont="1" applyFill="1" applyBorder="1" applyAlignment="1">
      <alignment horizontal="right" vertical="center"/>
    </xf>
    <xf numFmtId="38" fontId="0" fillId="0" borderId="16" xfId="44" applyFont="1" applyFill="1" applyBorder="1" applyAlignment="1">
      <alignment horizontal="right" vertical="center"/>
    </xf>
    <xf numFmtId="38" fontId="0" fillId="0" borderId="53" xfId="44" applyFont="1" applyFill="1" applyBorder="1" applyAlignment="1">
      <alignment horizontal="right" vertical="center"/>
    </xf>
    <xf numFmtId="38" fontId="0" fillId="0" borderId="85" xfId="44" applyFont="1" applyFill="1" applyBorder="1" applyAlignment="1">
      <alignment horizontal="right" vertical="center"/>
    </xf>
    <xf numFmtId="38" fontId="0" fillId="0" borderId="12" xfId="44" applyFont="1" applyFill="1" applyBorder="1" applyAlignment="1">
      <alignment horizontal="right" vertical="center"/>
    </xf>
    <xf numFmtId="38" fontId="0" fillId="0" borderId="16" xfId="44" applyFont="1" applyFill="1" applyBorder="1" applyAlignment="1">
      <alignment horizontal="center" vertical="center"/>
    </xf>
    <xf numFmtId="38" fontId="0" fillId="0" borderId="22" xfId="44" applyFont="1" applyFill="1" applyBorder="1" applyAlignment="1">
      <alignment horizontal="right" vertical="center"/>
    </xf>
    <xf numFmtId="38" fontId="20" fillId="0" borderId="18" xfId="44"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58" xfId="0" applyNumberFormat="1" applyFont="1" applyFill="1" applyBorder="1" applyAlignment="1">
      <alignment horizontal="center" vertical="center"/>
    </xf>
    <xf numFmtId="0" fontId="0" fillId="0" borderId="103"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25" xfId="0" applyFont="1" applyFill="1" applyBorder="1" applyAlignment="1">
      <alignment horizontal="center" vertical="center"/>
    </xf>
    <xf numFmtId="38" fontId="20" fillId="0" borderId="90" xfId="44" applyFont="1" applyFill="1" applyBorder="1" applyAlignment="1">
      <alignment vertical="center" wrapText="1"/>
    </xf>
    <xf numFmtId="38" fontId="20" fillId="0" borderId="111" xfId="44" applyFont="1" applyFill="1" applyBorder="1" applyAlignment="1">
      <alignment vertical="center" wrapText="1"/>
    </xf>
    <xf numFmtId="38" fontId="20" fillId="0" borderId="0" xfId="44" applyFont="1" applyFill="1" applyBorder="1" applyAlignment="1">
      <alignment vertical="center" wrapText="1"/>
    </xf>
    <xf numFmtId="0" fontId="0" fillId="0" borderId="3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95"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38" fontId="20" fillId="0" borderId="85" xfId="44" applyFont="1" applyFill="1" applyBorder="1" applyAlignment="1">
      <alignment vertical="center" wrapText="1"/>
    </xf>
    <xf numFmtId="0" fontId="0" fillId="0" borderId="101" xfId="0" applyFont="1" applyFill="1" applyBorder="1" applyAlignment="1">
      <alignment horizontal="center" vertical="center"/>
    </xf>
    <xf numFmtId="180" fontId="0" fillId="0" borderId="18" xfId="0" applyNumberFormat="1" applyFont="1" applyFill="1" applyBorder="1" applyAlignment="1">
      <alignment horizontal="right" vertical="center"/>
    </xf>
    <xf numFmtId="180" fontId="0" fillId="0" borderId="18" xfId="0" applyNumberFormat="1" applyFont="1" applyFill="1" applyBorder="1" applyAlignment="1">
      <alignment horizontal="right" vertical="center" shrinkToFit="1"/>
    </xf>
    <xf numFmtId="180" fontId="0" fillId="0" borderId="36" xfId="0" applyNumberFormat="1" applyFont="1" applyFill="1" applyBorder="1" applyAlignment="1">
      <alignment horizontal="right" vertical="center"/>
    </xf>
    <xf numFmtId="0" fontId="0" fillId="0" borderId="127" xfId="0" applyFont="1" applyFill="1" applyBorder="1" applyAlignment="1">
      <alignment horizontal="center" vertical="center"/>
    </xf>
    <xf numFmtId="0" fontId="18" fillId="0" borderId="10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74"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22" fillId="0" borderId="106" xfId="0" applyFont="1" applyFill="1" applyBorder="1" applyAlignment="1">
      <alignment horizontal="center" vertical="center" wrapText="1"/>
    </xf>
    <xf numFmtId="0" fontId="0" fillId="0" borderId="4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25"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7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21" xfId="0" applyFont="1" applyFill="1" applyBorder="1" applyAlignment="1">
      <alignment horizontal="distributed" vertical="center" justifyLastLine="1"/>
    </xf>
    <xf numFmtId="0" fontId="0" fillId="0" borderId="122" xfId="0" applyFont="1" applyFill="1" applyBorder="1" applyAlignment="1">
      <alignment horizontal="distributed" vertical="center" justifyLastLine="1"/>
    </xf>
    <xf numFmtId="0" fontId="0" fillId="0" borderId="74"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105"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7" xfId="0" applyFont="1" applyFill="1" applyBorder="1" applyAlignment="1">
      <alignment horizontal="center" vertical="center"/>
    </xf>
    <xf numFmtId="0" fontId="18" fillId="0" borderId="91" xfId="0" applyFont="1" applyFill="1" applyBorder="1" applyAlignment="1">
      <alignment horizontal="center" vertical="center" wrapText="1"/>
    </xf>
    <xf numFmtId="0" fontId="0" fillId="0" borderId="93" xfId="0" applyFont="1" applyFill="1" applyBorder="1" applyAlignment="1">
      <alignment horizontal="center" vertical="center" shrinkToFit="1"/>
    </xf>
    <xf numFmtId="0" fontId="0" fillId="0" borderId="30" xfId="0" applyFont="1" applyFill="1" applyBorder="1" applyAlignment="1">
      <alignment horizontal="distributed" vertical="center" justifyLastLine="1"/>
    </xf>
    <xf numFmtId="0" fontId="0" fillId="0" borderId="52" xfId="0" applyFont="1" applyFill="1" applyBorder="1" applyAlignment="1">
      <alignment horizontal="distributed" vertical="center" justifyLastLine="1"/>
    </xf>
    <xf numFmtId="0" fontId="29" fillId="0" borderId="120" xfId="0" applyFont="1" applyBorder="1" applyAlignment="1">
      <alignment horizontal="left" vertical="center"/>
    </xf>
    <xf numFmtId="176" fontId="31" fillId="0" borderId="0" xfId="0" applyNumberFormat="1" applyFont="1" applyFill="1" applyBorder="1" applyAlignment="1">
      <alignment horizontal="center" vertical="center"/>
    </xf>
    <xf numFmtId="0" fontId="35" fillId="0" borderId="0" xfId="0" applyFont="1" applyBorder="1" applyAlignment="1">
      <alignment horizontal="center" vertical="center"/>
    </xf>
    <xf numFmtId="0" fontId="28" fillId="0" borderId="0" xfId="0" applyFont="1" applyBorder="1" applyAlignment="1">
      <alignment horizontal="center" vertical="center"/>
    </xf>
    <xf numFmtId="176" fontId="37" fillId="0" borderId="0" xfId="0" applyNumberFormat="1" applyFont="1" applyBorder="1" applyAlignment="1">
      <alignment vertical="center"/>
    </xf>
    <xf numFmtId="176" fontId="23" fillId="0" borderId="0" xfId="0" applyNumberFormat="1" applyFont="1" applyBorder="1" applyAlignment="1">
      <alignment vertical="center" shrinkToFit="1"/>
    </xf>
    <xf numFmtId="176" fontId="23" fillId="0" borderId="0" xfId="0" applyNumberFormat="1" applyFont="1" applyBorder="1" applyAlignment="1">
      <alignment horizontal="right" vertical="center"/>
    </xf>
    <xf numFmtId="0" fontId="37" fillId="0" borderId="0" xfId="0" applyFont="1" applyBorder="1" applyAlignment="1">
      <alignment horizontal="center" vertical="center"/>
    </xf>
    <xf numFmtId="0" fontId="0" fillId="0" borderId="129" xfId="0" applyFont="1" applyFill="1" applyBorder="1" applyAlignment="1">
      <alignment horizontal="center" vertical="center" wrapText="1"/>
    </xf>
    <xf numFmtId="38" fontId="0" fillId="0" borderId="93" xfId="44"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平成26年度</c:v>
                </c:pt>
                <c:pt idx="1">
                  <c:v>平成27年度</c:v>
                </c:pt>
                <c:pt idx="2">
                  <c:v>平成28年度</c:v>
                </c:pt>
                <c:pt idx="3">
                  <c:v>平成29年度</c:v>
                </c:pt>
                <c:pt idx="4">
                  <c:v>平成30年度</c:v>
                </c:pt>
                <c:pt idx="5">
                  <c:v>令和元年度</c:v>
                </c:pt>
              </c:strCache>
            </c:strRef>
          </c:cat>
          <c:val>
            <c:numRef>
              <c:f>グラフ!$I$37:$I$42</c:f>
              <c:numCache>
                <c:formatCode>#,##0;[Red]#,##0</c:formatCode>
                <c:ptCount val="6"/>
                <c:pt idx="0">
                  <c:v>8947788</c:v>
                </c:pt>
                <c:pt idx="1">
                  <c:v>8923502</c:v>
                </c:pt>
                <c:pt idx="2">
                  <c:v>8972116</c:v>
                </c:pt>
                <c:pt idx="3">
                  <c:v>8921605</c:v>
                </c:pt>
                <c:pt idx="4">
                  <c:v>8843345</c:v>
                </c:pt>
                <c:pt idx="5">
                  <c:v>8943742</c:v>
                </c:pt>
              </c:numCache>
            </c:numRef>
          </c:val>
          <c:smooth val="0"/>
          <c:extLst>
            <c:ext xmlns:c16="http://schemas.microsoft.com/office/drawing/2014/chart" uri="{C3380CC4-5D6E-409C-BE32-E72D297353CC}">
              <c16:uniqueId val="{00000000-D528-409D-9263-B2C0F362E0E4}"/>
            </c:ext>
          </c:extLst>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平成26年度</c:v>
                </c:pt>
                <c:pt idx="1">
                  <c:v>平成27年度</c:v>
                </c:pt>
                <c:pt idx="2">
                  <c:v>平成28年度</c:v>
                </c:pt>
                <c:pt idx="3">
                  <c:v>平成29年度</c:v>
                </c:pt>
                <c:pt idx="4">
                  <c:v>平成30年度</c:v>
                </c:pt>
                <c:pt idx="5">
                  <c:v>令和元年度</c:v>
                </c:pt>
              </c:strCache>
            </c:strRef>
          </c:cat>
          <c:val>
            <c:numRef>
              <c:f>グラフ!$J$37:$J$42</c:f>
              <c:numCache>
                <c:formatCode>#,##0;[Red]#,##0</c:formatCode>
                <c:ptCount val="6"/>
                <c:pt idx="0">
                  <c:v>2376228</c:v>
                </c:pt>
                <c:pt idx="1">
                  <c:v>2436007</c:v>
                </c:pt>
                <c:pt idx="2">
                  <c:v>2450934</c:v>
                </c:pt>
                <c:pt idx="3">
                  <c:v>2452507</c:v>
                </c:pt>
                <c:pt idx="4">
                  <c:v>2497331</c:v>
                </c:pt>
                <c:pt idx="5">
                  <c:v>2629286</c:v>
                </c:pt>
              </c:numCache>
            </c:numRef>
          </c:val>
          <c:smooth val="0"/>
          <c:extLst>
            <c:ext xmlns:c16="http://schemas.microsoft.com/office/drawing/2014/chart" uri="{C3380CC4-5D6E-409C-BE32-E72D297353CC}">
              <c16:uniqueId val="{00000001-D528-409D-9263-B2C0F362E0E4}"/>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平成26年度</c:v>
                </c:pt>
                <c:pt idx="1">
                  <c:v>平成27年度</c:v>
                </c:pt>
                <c:pt idx="2">
                  <c:v>平成28年度</c:v>
                </c:pt>
                <c:pt idx="3">
                  <c:v>平成29年度</c:v>
                </c:pt>
                <c:pt idx="4">
                  <c:v>平成30年度</c:v>
                </c:pt>
                <c:pt idx="5">
                  <c:v>令和元年度</c:v>
                </c:pt>
              </c:strCache>
            </c:strRef>
          </c:cat>
          <c:val>
            <c:numRef>
              <c:f>グラフ!$K$37:$K$42</c:f>
              <c:numCache>
                <c:formatCode>#,##0;[Red]#,##0</c:formatCode>
                <c:ptCount val="6"/>
                <c:pt idx="0">
                  <c:v>1282572</c:v>
                </c:pt>
                <c:pt idx="1">
                  <c:v>1262962</c:v>
                </c:pt>
                <c:pt idx="2">
                  <c:v>1232748</c:v>
                </c:pt>
                <c:pt idx="3">
                  <c:v>1204616</c:v>
                </c:pt>
                <c:pt idx="4">
                  <c:v>1253504</c:v>
                </c:pt>
                <c:pt idx="5">
                  <c:v>1455463</c:v>
                </c:pt>
              </c:numCache>
            </c:numRef>
          </c:val>
          <c:smooth val="0"/>
          <c:extLst>
            <c:ext xmlns:c16="http://schemas.microsoft.com/office/drawing/2014/chart" uri="{C3380CC4-5D6E-409C-BE32-E72D297353CC}">
              <c16:uniqueId val="{00000002-D528-409D-9263-B2C0F362E0E4}"/>
            </c:ext>
          </c:extLst>
        </c:ser>
        <c:dLbls>
          <c:showLegendKey val="0"/>
          <c:showVal val="0"/>
          <c:showCatName val="0"/>
          <c:showSerName val="0"/>
          <c:showPercent val="0"/>
          <c:showBubbleSize val="0"/>
        </c:dLbls>
        <c:marker val="1"/>
        <c:smooth val="0"/>
        <c:axId val="247768632"/>
        <c:axId val="247769416"/>
      </c:lineChart>
      <c:catAx>
        <c:axId val="247768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69416"/>
        <c:crossesAt val="0"/>
        <c:auto val="1"/>
        <c:lblAlgn val="ctr"/>
        <c:lblOffset val="100"/>
        <c:tickLblSkip val="2"/>
        <c:tickMarkSkip val="1"/>
        <c:noMultiLvlLbl val="0"/>
      </c:catAx>
      <c:valAx>
        <c:axId val="2477694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7768632"/>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令和元年度</a:t>
            </a:r>
          </a:p>
        </c:rich>
      </c:tx>
      <c:layout>
        <c:manualLayout>
          <c:xMode val="edge"/>
          <c:yMode val="edge"/>
          <c:x val="0.51483679525221093"/>
          <c:y val="3.779069767441860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462908011869472"/>
          <c:y val="0.13953488372093326"/>
          <c:w val="0.85459940652821242"/>
          <c:h val="0.75581395348839076"/>
        </c:manualLayout>
      </c:layout>
      <c:barChart>
        <c:barDir val="col"/>
        <c:grouping val="clustered"/>
        <c:varyColors val="0"/>
        <c:ser>
          <c:idx val="0"/>
          <c:order val="0"/>
          <c:tx>
            <c:strRef>
              <c:f>グラフ!$I$4</c:f>
              <c:strCache>
                <c:ptCount val="1"/>
              </c:strCache>
            </c:strRef>
          </c:tx>
          <c:spPr>
            <a:pattFill prst="smCheck">
              <a:fgClr>
                <a:schemeClr val="bg1">
                  <a:lumMod val="75000"/>
                </a:schemeClr>
              </a:fgClr>
              <a:bgClr>
                <a:schemeClr val="bg1"/>
              </a:bgClr>
            </a:pattFill>
            <a:ln w="6350">
              <a:solidFill>
                <a:srgbClr val="000000"/>
              </a:solidFill>
              <a:prstDash val="solid"/>
            </a:ln>
          </c:spPr>
          <c:invertIfNegative val="0"/>
          <c:dLbls>
            <c:dLbl>
              <c:idx val="0"/>
              <c:layout>
                <c:manualLayout>
                  <c:x val="-1.685924309952246E-4"/>
                  <c:y val="-1.1856216307927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55-4CA8-BF36-25768F0573D6}"/>
                </c:ext>
              </c:extLst>
            </c:dLbl>
            <c:dLbl>
              <c:idx val="1"/>
              <c:layout>
                <c:manualLayout>
                  <c:x val="2.31958855336933E-3"/>
                  <c:y val="-1.4876259958200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5-4CA8-BF36-25768F0573D6}"/>
                </c:ext>
              </c:extLst>
            </c:dLbl>
            <c:dLbl>
              <c:idx val="2"/>
              <c:layout>
                <c:manualLayout>
                  <c:x val="8.3173305688950155E-4"/>
                  <c:y val="-2.1379071004958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55-4CA8-BF36-25768F0573D6}"/>
                </c:ext>
              </c:extLst>
            </c:dLbl>
            <c:dLbl>
              <c:idx val="3"/>
              <c:layout>
                <c:manualLayout>
                  <c:x val="8.2752214510708425E-4"/>
                  <c:y val="-1.0771283364310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5-4CA8-BF36-25768F0573D6}"/>
                </c:ext>
              </c:extLst>
            </c:dLbl>
            <c:dLbl>
              <c:idx val="4"/>
              <c:layout>
                <c:manualLayout>
                  <c:x val="-1.6469343860404844E-3"/>
                  <c:y val="-1.59173883871764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55-4CA8-BF36-25768F0573D6}"/>
                </c:ext>
              </c:extLst>
            </c:dLbl>
            <c:dLbl>
              <c:idx val="5"/>
              <c:layout>
                <c:manualLayout>
                  <c:x val="-1.6882637053872169E-3"/>
                  <c:y val="-1.700633160326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5-4CA8-BF36-25768F0573D6}"/>
                </c:ext>
              </c:extLst>
            </c:dLbl>
            <c:dLbl>
              <c:idx val="6"/>
              <c:layout>
                <c:manualLayout>
                  <c:x val="1.282144657920343E-3"/>
                  <c:y val="-2.1285292325726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55-4CA8-BF36-25768F0573D6}"/>
                </c:ext>
              </c:extLst>
            </c:dLbl>
            <c:dLbl>
              <c:idx val="7"/>
              <c:layout>
                <c:manualLayout>
                  <c:x val="-2.5075199866250418E-3"/>
                  <c:y val="-1.5110398173783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55-4CA8-BF36-25768F0573D6}"/>
                </c:ext>
              </c:extLst>
            </c:dLbl>
            <c:dLbl>
              <c:idx val="8"/>
              <c:layout>
                <c:manualLayout>
                  <c:x val="-3.1845410254318796E-3"/>
                  <c:y val="-1.2623412279145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55-4CA8-BF36-25768F0573D6}"/>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38524</c:v>
                </c:pt>
                <c:pt idx="1">
                  <c:v>19610</c:v>
                </c:pt>
                <c:pt idx="2">
                  <c:v>13886</c:v>
                </c:pt>
                <c:pt idx="3">
                  <c:v>14111</c:v>
                </c:pt>
                <c:pt idx="4">
                  <c:v>10766</c:v>
                </c:pt>
                <c:pt idx="5">
                  <c:v>6855</c:v>
                </c:pt>
                <c:pt idx="6">
                  <c:v>6742</c:v>
                </c:pt>
                <c:pt idx="7">
                  <c:v>4721</c:v>
                </c:pt>
                <c:pt idx="8">
                  <c:v>2040</c:v>
                </c:pt>
              </c:numCache>
            </c:numRef>
          </c:val>
          <c:extLst>
            <c:ext xmlns:c16="http://schemas.microsoft.com/office/drawing/2014/chart" uri="{C3380CC4-5D6E-409C-BE32-E72D297353CC}">
              <c16:uniqueId val="{00000009-6C55-4CA8-BF36-25768F0573D6}"/>
            </c:ext>
          </c:extLst>
        </c:ser>
        <c:dLbls>
          <c:showLegendKey val="0"/>
          <c:showVal val="0"/>
          <c:showCatName val="0"/>
          <c:showSerName val="0"/>
          <c:showPercent val="0"/>
          <c:showBubbleSize val="0"/>
        </c:dLbls>
        <c:gapWidth val="30"/>
        <c:axId val="466033152"/>
        <c:axId val="466030408"/>
      </c:barChart>
      <c:catAx>
        <c:axId val="4660331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0408"/>
        <c:crossesAt val="0"/>
        <c:auto val="1"/>
        <c:lblAlgn val="ctr"/>
        <c:lblOffset val="100"/>
        <c:noMultiLvlLbl val="0"/>
      </c:catAx>
      <c:valAx>
        <c:axId val="46603040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3"/>
              <c:y val="0.14244186046511895"/>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33152"/>
        <c:crosses val="autoZero"/>
        <c:crossBetween val="between"/>
        <c:majorUnit val="10000"/>
        <c:minorUnit val="10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r>
              <a:rPr lang="ja-JP" altLang="en-US" sz="1050">
                <a:solidFill>
                  <a:sysClr val="windowText" lastClr="000000"/>
                </a:solidFill>
              </a:rPr>
              <a:t>令和元年度</a:t>
            </a:r>
          </a:p>
        </c:rich>
      </c:tx>
      <c:layout>
        <c:manualLayout>
          <c:xMode val="edge"/>
          <c:yMode val="edge"/>
          <c:x val="0.40002876187673664"/>
          <c:y val="4.1269841269841269E-2"/>
        </c:manualLayout>
      </c:layout>
      <c:overlay val="0"/>
      <c:spPr>
        <a:noFill/>
        <a:ln>
          <a:solidFill>
            <a:schemeClr val="tx1"/>
          </a:solid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9-4BD9-A811-E687CE38D4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9-4BD9-A811-E687CE38D4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9-4BD9-A811-E687CE38D4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9-4BD9-A811-E687CE38D4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9-4BD9-A811-E687CE38D4C9}"/>
              </c:ext>
            </c:extLst>
          </c:dPt>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グラフ!$I$119:$I$123</c:f>
              <c:strCache>
                <c:ptCount val="5"/>
                <c:pt idx="0">
                  <c:v>家庭用・その他</c:v>
                </c:pt>
                <c:pt idx="1">
                  <c:v>業務用</c:v>
                </c:pt>
                <c:pt idx="2">
                  <c:v>産業用・その他</c:v>
                </c:pt>
                <c:pt idx="3">
                  <c:v>業務用特別高圧</c:v>
                </c:pt>
                <c:pt idx="4">
                  <c:v>産業用・その他</c:v>
                </c:pt>
              </c:strCache>
            </c:strRef>
          </c:cat>
          <c:val>
            <c:numRef>
              <c:f>グラフ!$J$119:$J$123</c:f>
              <c:numCache>
                <c:formatCode>General</c:formatCode>
                <c:ptCount val="5"/>
              </c:numCache>
            </c:numRef>
          </c:val>
          <c:extLst>
            <c:ext xmlns:c16="http://schemas.microsoft.com/office/drawing/2014/chart" uri="{C3380CC4-5D6E-409C-BE32-E72D297353CC}">
              <c16:uniqueId val="{00000000-0C88-42C9-B36D-CA1E1914E360}"/>
            </c:ext>
          </c:extLst>
        </c:ser>
        <c:ser>
          <c:idx val="1"/>
          <c:order val="1"/>
          <c:dPt>
            <c:idx val="0"/>
            <c:bubble3D val="0"/>
            <c:spPr>
              <a:pattFill prst="pct90">
                <a:fgClr>
                  <a:schemeClr val="tx1"/>
                </a:fgClr>
                <a:bgClr>
                  <a:schemeClr val="bg1"/>
                </a:bgClr>
              </a:pattFill>
              <a:ln w="19050">
                <a:solidFill>
                  <a:schemeClr val="lt1"/>
                </a:solidFill>
              </a:ln>
              <a:effectLst/>
            </c:spPr>
            <c:extLst>
              <c:ext xmlns:c16="http://schemas.microsoft.com/office/drawing/2014/chart" uri="{C3380CC4-5D6E-409C-BE32-E72D297353CC}">
                <c16:uniqueId val="{00000007-0C88-42C9-B36D-CA1E1914E360}"/>
              </c:ext>
            </c:extLst>
          </c:dPt>
          <c:dPt>
            <c:idx val="1"/>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8-0C88-42C9-B36D-CA1E1914E3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0C88-42C9-B36D-CA1E1914E360}"/>
              </c:ext>
            </c:extLst>
          </c:dPt>
          <c:dPt>
            <c:idx val="3"/>
            <c:bubble3D val="0"/>
            <c:spPr>
              <a:solidFill>
                <a:schemeClr val="tx1">
                  <a:lumMod val="85000"/>
                  <a:lumOff val="15000"/>
                </a:schemeClr>
              </a:solidFill>
              <a:ln w="19050">
                <a:solidFill>
                  <a:schemeClr val="lt1"/>
                </a:solidFill>
              </a:ln>
              <a:effectLst/>
            </c:spPr>
            <c:extLst>
              <c:ext xmlns:c16="http://schemas.microsoft.com/office/drawing/2014/chart" uri="{C3380CC4-5D6E-409C-BE32-E72D297353CC}">
                <c16:uniqueId val="{0000000A-0C88-42C9-B36D-CA1E1914E3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0C88-42C9-B36D-CA1E1914E360}"/>
              </c:ext>
            </c:extLst>
          </c:dPt>
          <c:dLbls>
            <c:dLbl>
              <c:idx val="0"/>
              <c:layout>
                <c:manualLayout>
                  <c:x val="2.8735632183908053E-2"/>
                  <c:y val="4.7281323877068487E-3"/>
                </c:manualLayout>
              </c:layout>
              <c:tx>
                <c:rich>
                  <a:bodyPr/>
                  <a:lstStyle/>
                  <a:p>
                    <a:fld id="{B4995740-C32B-42CE-B458-7EE2AAF4A8AD}" type="CELLRANGE">
                      <a:rPr lang="ja-JP" altLang="en-US"/>
                      <a:pPr/>
                      <a:t>[CELLRANGE]</a:t>
                    </a:fld>
                    <a:endParaRPr lang="ja-JP" altLang="en-US" baseline="0"/>
                  </a:p>
                  <a:p>
                    <a:fld id="{7A5C0D72-6CB8-437A-B5E7-F2031AF842D2}"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layout>
                    <c:manualLayout>
                      <c:w val="0.12277762693456423"/>
                      <c:h val="7.4531250969515322E-2"/>
                    </c:manualLayout>
                  </c15:layout>
                  <c15:dlblFieldTable/>
                  <c15:showDataLabelsRange val="1"/>
                </c:ext>
                <c:ext xmlns:c16="http://schemas.microsoft.com/office/drawing/2014/chart" uri="{C3380CC4-5D6E-409C-BE32-E72D297353CC}">
                  <c16:uniqueId val="{00000007-0C88-42C9-B36D-CA1E1914E360}"/>
                </c:ext>
              </c:extLst>
            </c:dLbl>
            <c:dLbl>
              <c:idx val="1"/>
              <c:tx>
                <c:rich>
                  <a:bodyPr/>
                  <a:lstStyle/>
                  <a:p>
                    <a:fld id="{AB5E6B52-20BB-4110-B34A-A3094CF8A5CE}" type="CELLRANGE">
                      <a:rPr lang="ja-JP" altLang="en-US"/>
                      <a:pPr/>
                      <a:t>[CELLRANGE]</a:t>
                    </a:fld>
                    <a:endParaRPr lang="ja-JP" altLang="en-US" baseline="0"/>
                  </a:p>
                  <a:p>
                    <a:fld id="{E4E46E6F-8930-46CC-958B-4D48F4EDCDEF}"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0C88-42C9-B36D-CA1E1914E360}"/>
                </c:ext>
              </c:extLst>
            </c:dLbl>
            <c:dLbl>
              <c:idx val="2"/>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0C88-42C9-B36D-CA1E1914E360}"/>
                </c:ext>
              </c:extLst>
            </c:dLbl>
            <c:dLbl>
              <c:idx val="3"/>
              <c:layout>
                <c:manualLayout>
                  <c:x val="1.1494252873563218E-2"/>
                  <c:y val="9.4562647754137114E-3"/>
                </c:manualLayout>
              </c:layout>
              <c:tx>
                <c:rich>
                  <a:bodyPr/>
                  <a:lstStyle/>
                  <a:p>
                    <a:fld id="{34671AC1-4740-4119-B65D-95002B5FAAA6}" type="CELLRANGE">
                      <a:rPr lang="ja-JP" altLang="en-US"/>
                      <a:pPr/>
                      <a:t>[CELLRANGE]</a:t>
                    </a:fld>
                    <a:endParaRPr lang="ja-JP" altLang="en-US" baseline="0"/>
                  </a:p>
                  <a:p>
                    <a:fld id="{7CFCDADD-83BD-4038-9705-6DA3B61AC5E9}"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0C88-42C9-B36D-CA1E1914E360}"/>
                </c:ext>
              </c:extLst>
            </c:dLbl>
            <c:dLbl>
              <c:idx val="4"/>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0C88-42C9-B36D-CA1E1914E360}"/>
                </c:ext>
              </c:extLst>
            </c:dLbl>
            <c:spPr>
              <a:solidFill>
                <a:schemeClr val="bg1"/>
              </a:solidFill>
              <a:ln>
                <a:solidFill>
                  <a:schemeClr val="tx1"/>
                </a:solid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グラフ!$I$119:$I$123</c:f>
              <c:strCache>
                <c:ptCount val="5"/>
                <c:pt idx="0">
                  <c:v>家庭用・その他</c:v>
                </c:pt>
                <c:pt idx="1">
                  <c:v>業務用</c:v>
                </c:pt>
                <c:pt idx="2">
                  <c:v>産業用・その他</c:v>
                </c:pt>
                <c:pt idx="3">
                  <c:v>業務用特別高圧</c:v>
                </c:pt>
                <c:pt idx="4">
                  <c:v>産業用・その他</c:v>
                </c:pt>
              </c:strCache>
            </c:strRef>
          </c:cat>
          <c:val>
            <c:numRef>
              <c:f>グラフ!$K$119:$K$123</c:f>
              <c:numCache>
                <c:formatCode>#,##0_);[Red]\(#,##0\)</c:formatCode>
                <c:ptCount val="5"/>
                <c:pt idx="0">
                  <c:v>241961</c:v>
                </c:pt>
                <c:pt idx="1">
                  <c:v>247105</c:v>
                </c:pt>
                <c:pt idx="3">
                  <c:v>85776</c:v>
                </c:pt>
              </c:numCache>
            </c:numRef>
          </c:val>
          <c:extLst>
            <c:ext xmlns:c15="http://schemas.microsoft.com/office/drawing/2012/chart" uri="{02D57815-91ED-43cb-92C2-25804820EDAC}">
              <c15:datalabelsRange>
                <c15:f>グラフ!$H$119:$H$123</c15:f>
                <c15:dlblRangeCache>
                  <c:ptCount val="5"/>
                  <c:pt idx="0">
                    <c:v>低圧</c:v>
                  </c:pt>
                  <c:pt idx="1">
                    <c:v>高圧</c:v>
                  </c:pt>
                  <c:pt idx="3">
                    <c:v>特別高圧</c:v>
                  </c:pt>
                </c15:dlblRangeCache>
              </c15:datalabelsRange>
            </c:ext>
            <c:ext xmlns:c16="http://schemas.microsoft.com/office/drawing/2014/chart" uri="{C3380CC4-5D6E-409C-BE32-E72D297353CC}">
              <c16:uniqueId val="{00000001-0C88-42C9-B36D-CA1E1914E360}"/>
            </c:ext>
          </c:extLst>
        </c:ser>
        <c:ser>
          <c:idx val="2"/>
          <c:order val="2"/>
          <c:dPt>
            <c:idx val="0"/>
            <c:bubble3D val="0"/>
            <c:spPr>
              <a:pattFill prst="pct9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3-0C88-42C9-B36D-CA1E1914E360}"/>
              </c:ext>
            </c:extLst>
          </c:dPt>
          <c:dPt>
            <c:idx val="1"/>
            <c:bubble3D val="0"/>
            <c:spPr>
              <a:pattFill prst="pct3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4-0C88-42C9-B36D-CA1E1914E360}"/>
              </c:ext>
            </c:extLst>
          </c:dPt>
          <c:dPt>
            <c:idx val="2"/>
            <c:bubble3D val="0"/>
            <c:spPr>
              <a:pattFill prst="pct30">
                <a:fgClr>
                  <a:schemeClr val="bg1">
                    <a:lumMod val="85000"/>
                  </a:schemeClr>
                </a:fgClr>
                <a:bgClr>
                  <a:schemeClr val="bg1"/>
                </a:bgClr>
              </a:pattFill>
              <a:ln w="19050">
                <a:solidFill>
                  <a:schemeClr val="lt1"/>
                </a:solidFill>
              </a:ln>
              <a:effectLst/>
            </c:spPr>
            <c:extLst>
              <c:ext xmlns:c16="http://schemas.microsoft.com/office/drawing/2014/chart" uri="{C3380CC4-5D6E-409C-BE32-E72D297353CC}">
                <c16:uniqueId val="{00000005-0C88-42C9-B36D-CA1E1914E360}"/>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C-0C88-42C9-B36D-CA1E1914E360}"/>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0C88-42C9-B36D-CA1E1914E360}"/>
              </c:ext>
            </c:extLst>
          </c:dPt>
          <c:dLbls>
            <c:dLbl>
              <c:idx val="0"/>
              <c:layout>
                <c:manualLayout>
                  <c:x val="4.9604187407608517E-2"/>
                  <c:y val="-0.1609535687471690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38712402329016"/>
                      <c:h val="0.12811675136352638"/>
                    </c:manualLayout>
                  </c15:layout>
                </c:ext>
                <c:ext xmlns:c16="http://schemas.microsoft.com/office/drawing/2014/chart" uri="{C3380CC4-5D6E-409C-BE32-E72D297353CC}">
                  <c16:uniqueId val="{00000003-0C88-42C9-B36D-CA1E1914E360}"/>
                </c:ext>
              </c:extLst>
            </c:dLbl>
            <c:dLbl>
              <c:idx val="1"/>
              <c:layout>
                <c:manualLayout>
                  <c:x val="-0.10459785199263884"/>
                  <c:y val="2.83689184242039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73164992306995"/>
                      <c:h val="0.12811675136352638"/>
                    </c:manualLayout>
                  </c15:layout>
                </c:ext>
                <c:ext xmlns:c16="http://schemas.microsoft.com/office/drawing/2014/chart" uri="{C3380CC4-5D6E-409C-BE32-E72D297353CC}">
                  <c16:uniqueId val="{00000004-0C88-42C9-B36D-CA1E1914E360}"/>
                </c:ext>
              </c:extLst>
            </c:dLbl>
            <c:dLbl>
              <c:idx val="2"/>
              <c:layout>
                <c:manualLayout>
                  <c:x val="-7.1840588891905754E-2"/>
                  <c:y val="-6.107108951806613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C88-42C9-B36D-CA1E1914E360}"/>
                </c:ext>
              </c:extLst>
            </c:dLbl>
            <c:dLbl>
              <c:idx val="3"/>
              <c:layout>
                <c:manualLayout>
                  <c:x val="-0.10727969348659004"/>
                  <c:y val="-4.412911152063438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21072796934865"/>
                      <c:h val="0.10636734238007482"/>
                    </c:manualLayout>
                  </c15:layout>
                </c:ext>
                <c:ext xmlns:c16="http://schemas.microsoft.com/office/drawing/2014/chart" uri="{C3380CC4-5D6E-409C-BE32-E72D297353CC}">
                  <c16:uniqueId val="{0000000C-0C88-42C9-B36D-CA1E1914E360}"/>
                </c:ext>
              </c:extLst>
            </c:dLbl>
            <c:dLbl>
              <c:idx val="4"/>
              <c:layout>
                <c:manualLayout>
                  <c:x val="-2.389839201134341E-2"/>
                  <c:y val="-7.93070369749880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075346185175129"/>
                      <c:h val="0.13770853111446177"/>
                    </c:manualLayout>
                  </c15:layout>
                </c:ext>
                <c:ext xmlns:c16="http://schemas.microsoft.com/office/drawing/2014/chart" uri="{C3380CC4-5D6E-409C-BE32-E72D297353CC}">
                  <c16:uniqueId val="{00000006-0C88-42C9-B36D-CA1E1914E3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グラフ!$I$119:$I$123</c:f>
              <c:strCache>
                <c:ptCount val="5"/>
                <c:pt idx="0">
                  <c:v>家庭用・その他</c:v>
                </c:pt>
                <c:pt idx="1">
                  <c:v>業務用</c:v>
                </c:pt>
                <c:pt idx="2">
                  <c:v>産業用・その他</c:v>
                </c:pt>
                <c:pt idx="3">
                  <c:v>業務用特別高圧</c:v>
                </c:pt>
                <c:pt idx="4">
                  <c:v>産業用・その他</c:v>
                </c:pt>
              </c:strCache>
            </c:strRef>
          </c:cat>
          <c:val>
            <c:numRef>
              <c:f>グラフ!$L$119:$L$123</c:f>
              <c:numCache>
                <c:formatCode>#,##0_);[Red]\(#,##0\)</c:formatCode>
                <c:ptCount val="5"/>
                <c:pt idx="0">
                  <c:v>241961</c:v>
                </c:pt>
                <c:pt idx="1">
                  <c:v>168382</c:v>
                </c:pt>
                <c:pt idx="2">
                  <c:v>78723</c:v>
                </c:pt>
                <c:pt idx="3">
                  <c:v>39199</c:v>
                </c:pt>
                <c:pt idx="4">
                  <c:v>46577</c:v>
                </c:pt>
              </c:numCache>
            </c:numRef>
          </c:val>
          <c:extLst>
            <c:ext xmlns:c16="http://schemas.microsoft.com/office/drawing/2014/chart" uri="{C3380CC4-5D6E-409C-BE32-E72D297353CC}">
              <c16:uniqueId val="{00000002-0C88-42C9-B36D-CA1E1914E360}"/>
            </c:ext>
          </c:extLst>
        </c:ser>
        <c:dLbls>
          <c:showLegendKey val="0"/>
          <c:showVal val="1"/>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グラフ!$I$43:$L$43</c:f>
              <c:strCache>
                <c:ptCount val="1"/>
                <c:pt idx="0">
                  <c:v>令和2年版更新済み</c:v>
                </c:pt>
              </c:strCache>
            </c:strRef>
          </c:cat>
          <c:val>
            <c:numRef>
              <c:f>グラフ!$I$44:$M$44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C89-4C84-BB51-504C7DD2C34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96.177370999740134</c:v>
                </c:pt>
                <c:pt idx="1">
                  <c:v>81.604821186328763</c:v>
                </c:pt>
                <c:pt idx="2">
                  <c:v>82.376611128575917</c:v>
                </c:pt>
                <c:pt idx="3">
                  <c:v>78.227732908656577</c:v>
                </c:pt>
                <c:pt idx="4">
                  <c:v>94.974311153353</c:v>
                </c:pt>
                <c:pt idx="5">
                  <c:v>84.265446224256294</c:v>
                </c:pt>
                <c:pt idx="6">
                  <c:v>85.421831833959061</c:v>
                </c:pt>
                <c:pt idx="7">
                  <c:v>88.253112213177559</c:v>
                </c:pt>
                <c:pt idx="8">
                  <c:v>87.819992307363563</c:v>
                </c:pt>
                <c:pt idx="9">
                  <c:v>63.266967192587032</c:v>
                </c:pt>
              </c:numCache>
            </c:numRef>
          </c:val>
          <c:extLst>
            <c:ext xmlns:c16="http://schemas.microsoft.com/office/drawing/2014/chart" uri="{C3380CC4-5D6E-409C-BE32-E72D297353CC}">
              <c16:uniqueId val="{00000000-78B6-4595-927D-89F5AC2DF63F}"/>
            </c:ext>
          </c:extLst>
        </c:ser>
        <c:dLbls>
          <c:showLegendKey val="0"/>
          <c:showVal val="0"/>
          <c:showCatName val="0"/>
          <c:showSerName val="0"/>
          <c:showPercent val="0"/>
          <c:showBubbleSize val="0"/>
        </c:dLbls>
        <c:gapWidth val="30"/>
        <c:axId val="247775296"/>
        <c:axId val="247767848"/>
      </c:barChart>
      <c:catAx>
        <c:axId val="247775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7767848"/>
        <c:crossesAt val="0"/>
        <c:auto val="1"/>
        <c:lblAlgn val="ctr"/>
        <c:lblOffset val="100"/>
        <c:tickLblSkip val="1"/>
        <c:tickMarkSkip val="1"/>
        <c:noMultiLvlLbl val="0"/>
      </c:catAx>
      <c:valAx>
        <c:axId val="24776784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75296"/>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高圧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グラフ!$H$106:$H$106</c:f>
              <c:numCache>
                <c:formatCode>"平""成"##"年度"</c:formatCode>
                <c:ptCount val="1"/>
                <c:pt idx="0">
                  <c:v>30</c:v>
                </c:pt>
              </c:numCache>
            </c:numRef>
          </c:cat>
          <c:val>
            <c:numRef>
              <c:f>グラフ!$I$106:$I$106</c:f>
              <c:numCache>
                <c:formatCode>#,##0;[Red]#,##0</c:formatCode>
                <c:ptCount val="1"/>
                <c:pt idx="0">
                  <c:v>239398</c:v>
                </c:pt>
              </c:numCache>
            </c:numRef>
          </c:val>
          <c:extLst>
            <c:ext xmlns:c16="http://schemas.microsoft.com/office/drawing/2014/chart" uri="{C3380CC4-5D6E-409C-BE32-E72D297353CC}">
              <c16:uniqueId val="{00000000-CB4E-4032-B6CD-9C0CDF136DEA}"/>
            </c:ext>
          </c:extLst>
        </c:ser>
        <c:ser>
          <c:idx val="1"/>
          <c:order val="1"/>
          <c:tx>
            <c:strRef>
              <c:f>グラフ!$I$105</c:f>
              <c:strCache>
                <c:ptCount val="1"/>
                <c:pt idx="0">
                  <c:v>低圧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グラフ!$H$106:$H$106</c:f>
              <c:numCache>
                <c:formatCode>"平""成"##"年度"</c:formatCode>
                <c:ptCount val="1"/>
                <c:pt idx="0">
                  <c:v>30</c:v>
                </c:pt>
              </c:numCache>
            </c:numRef>
          </c:cat>
          <c:val>
            <c:numRef>
              <c:f>グラフ!$J$106:$J$106</c:f>
              <c:numCache>
                <c:formatCode>#,##0;[Red]#,##0</c:formatCode>
                <c:ptCount val="1"/>
                <c:pt idx="0">
                  <c:v>246536</c:v>
                </c:pt>
              </c:numCache>
            </c:numRef>
          </c:val>
          <c:extLst>
            <c:ext xmlns:c16="http://schemas.microsoft.com/office/drawing/2014/chart" uri="{C3380CC4-5D6E-409C-BE32-E72D297353CC}">
              <c16:uniqueId val="{00000001-CB4E-4032-B6CD-9C0CDF136DEA}"/>
            </c:ext>
          </c:extLst>
        </c:ser>
        <c:dLbls>
          <c:showLegendKey val="0"/>
          <c:showVal val="0"/>
          <c:showCatName val="0"/>
          <c:showSerName val="0"/>
          <c:showPercent val="0"/>
          <c:showBubbleSize val="0"/>
        </c:dLbls>
        <c:gapWidth val="30"/>
        <c:overlap val="100"/>
        <c:axId val="247769024"/>
        <c:axId val="247770592"/>
      </c:barChart>
      <c:catAx>
        <c:axId val="247769024"/>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70592"/>
        <c:crossesAt val="0"/>
        <c:auto val="1"/>
        <c:lblAlgn val="ctr"/>
        <c:lblOffset val="100"/>
        <c:tickLblSkip val="2"/>
        <c:tickMarkSkip val="1"/>
        <c:noMultiLvlLbl val="0"/>
      </c:catAx>
      <c:valAx>
        <c:axId val="24777059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69024"/>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38524</c:v>
                </c:pt>
                <c:pt idx="1">
                  <c:v>19610</c:v>
                </c:pt>
                <c:pt idx="2">
                  <c:v>13886</c:v>
                </c:pt>
                <c:pt idx="3">
                  <c:v>14111</c:v>
                </c:pt>
                <c:pt idx="4">
                  <c:v>10766</c:v>
                </c:pt>
                <c:pt idx="5">
                  <c:v>6855</c:v>
                </c:pt>
                <c:pt idx="6">
                  <c:v>6742</c:v>
                </c:pt>
                <c:pt idx="7">
                  <c:v>4721</c:v>
                </c:pt>
              </c:numCache>
            </c:numRef>
          </c:val>
          <c:extLst>
            <c:ext xmlns:c16="http://schemas.microsoft.com/office/drawing/2014/chart" uri="{C3380CC4-5D6E-409C-BE32-E72D297353CC}">
              <c16:uniqueId val="{00000000-9D5F-4BEB-80D4-2AB701017AED}"/>
            </c:ext>
          </c:extLst>
        </c:ser>
        <c:dLbls>
          <c:showLegendKey val="0"/>
          <c:showVal val="0"/>
          <c:showCatName val="0"/>
          <c:showSerName val="0"/>
          <c:showPercent val="0"/>
          <c:showBubbleSize val="0"/>
        </c:dLbls>
        <c:gapWidth val="30"/>
        <c:shape val="box"/>
        <c:axId val="466032368"/>
        <c:axId val="466034720"/>
        <c:axId val="0"/>
      </c:bar3DChart>
      <c:catAx>
        <c:axId val="4660323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4720"/>
        <c:crossesAt val="0"/>
        <c:auto val="1"/>
        <c:lblAlgn val="ctr"/>
        <c:lblOffset val="100"/>
        <c:tickLblSkip val="1"/>
        <c:tickMarkSkip val="1"/>
        <c:noMultiLvlLbl val="0"/>
      </c:catAx>
      <c:valAx>
        <c:axId val="466034720"/>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2368"/>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平成26年度</c:v>
                </c:pt>
                <c:pt idx="1">
                  <c:v>平成27年度</c:v>
                </c:pt>
                <c:pt idx="2">
                  <c:v>平成28年度</c:v>
                </c:pt>
                <c:pt idx="3">
                  <c:v>平成29年度</c:v>
                </c:pt>
                <c:pt idx="4">
                  <c:v>平成30年度</c:v>
                </c:pt>
                <c:pt idx="5">
                  <c:v>令和元年度</c:v>
                </c:pt>
              </c:strCache>
            </c:strRef>
          </c:cat>
          <c:val>
            <c:numRef>
              <c:f>グラフ!$I$37:$I$42</c:f>
              <c:numCache>
                <c:formatCode>#,##0;[Red]#,##0</c:formatCode>
                <c:ptCount val="6"/>
                <c:pt idx="0">
                  <c:v>8947788</c:v>
                </c:pt>
                <c:pt idx="1">
                  <c:v>8923502</c:v>
                </c:pt>
                <c:pt idx="2">
                  <c:v>8972116</c:v>
                </c:pt>
                <c:pt idx="3">
                  <c:v>8921605</c:v>
                </c:pt>
                <c:pt idx="4">
                  <c:v>8843345</c:v>
                </c:pt>
                <c:pt idx="5">
                  <c:v>8943742</c:v>
                </c:pt>
              </c:numCache>
            </c:numRef>
          </c:val>
          <c:smooth val="0"/>
          <c:extLst>
            <c:ext xmlns:c16="http://schemas.microsoft.com/office/drawing/2014/chart" uri="{C3380CC4-5D6E-409C-BE32-E72D297353CC}">
              <c16:uniqueId val="{00000000-E668-4A4D-8C77-52D2D67DCD81}"/>
            </c:ext>
          </c:extLst>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平成26年度</c:v>
                </c:pt>
                <c:pt idx="1">
                  <c:v>平成27年度</c:v>
                </c:pt>
                <c:pt idx="2">
                  <c:v>平成28年度</c:v>
                </c:pt>
                <c:pt idx="3">
                  <c:v>平成29年度</c:v>
                </c:pt>
                <c:pt idx="4">
                  <c:v>平成30年度</c:v>
                </c:pt>
                <c:pt idx="5">
                  <c:v>令和元年度</c:v>
                </c:pt>
              </c:strCache>
            </c:strRef>
          </c:cat>
          <c:val>
            <c:numRef>
              <c:f>グラフ!$J$37:$J$42</c:f>
              <c:numCache>
                <c:formatCode>#,##0;[Red]#,##0</c:formatCode>
                <c:ptCount val="6"/>
                <c:pt idx="0">
                  <c:v>2376228</c:v>
                </c:pt>
                <c:pt idx="1">
                  <c:v>2436007</c:v>
                </c:pt>
                <c:pt idx="2">
                  <c:v>2450934</c:v>
                </c:pt>
                <c:pt idx="3">
                  <c:v>2452507</c:v>
                </c:pt>
                <c:pt idx="4">
                  <c:v>2497331</c:v>
                </c:pt>
                <c:pt idx="5">
                  <c:v>2629286</c:v>
                </c:pt>
              </c:numCache>
            </c:numRef>
          </c:val>
          <c:smooth val="0"/>
          <c:extLst>
            <c:ext xmlns:c16="http://schemas.microsoft.com/office/drawing/2014/chart" uri="{C3380CC4-5D6E-409C-BE32-E72D297353CC}">
              <c16:uniqueId val="{00000001-E668-4A4D-8C77-52D2D67DCD81}"/>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平成26年度</c:v>
                </c:pt>
                <c:pt idx="1">
                  <c:v>平成27年度</c:v>
                </c:pt>
                <c:pt idx="2">
                  <c:v>平成28年度</c:v>
                </c:pt>
                <c:pt idx="3">
                  <c:v>平成29年度</c:v>
                </c:pt>
                <c:pt idx="4">
                  <c:v>平成30年度</c:v>
                </c:pt>
                <c:pt idx="5">
                  <c:v>令和元年度</c:v>
                </c:pt>
              </c:strCache>
            </c:strRef>
          </c:cat>
          <c:val>
            <c:numRef>
              <c:f>グラフ!$K$37:$K$42</c:f>
              <c:numCache>
                <c:formatCode>#,##0;[Red]#,##0</c:formatCode>
                <c:ptCount val="6"/>
                <c:pt idx="0">
                  <c:v>1282572</c:v>
                </c:pt>
                <c:pt idx="1">
                  <c:v>1262962</c:v>
                </c:pt>
                <c:pt idx="2">
                  <c:v>1232748</c:v>
                </c:pt>
                <c:pt idx="3">
                  <c:v>1204616</c:v>
                </c:pt>
                <c:pt idx="4">
                  <c:v>1253504</c:v>
                </c:pt>
                <c:pt idx="5">
                  <c:v>1455463</c:v>
                </c:pt>
              </c:numCache>
            </c:numRef>
          </c:val>
          <c:smooth val="0"/>
          <c:extLst>
            <c:ext xmlns:c16="http://schemas.microsoft.com/office/drawing/2014/chart" uri="{C3380CC4-5D6E-409C-BE32-E72D297353CC}">
              <c16:uniqueId val="{00000002-E668-4A4D-8C77-52D2D67DCD81}"/>
            </c:ext>
          </c:extLst>
        </c:ser>
        <c:dLbls>
          <c:showLegendKey val="0"/>
          <c:showVal val="1"/>
          <c:showCatName val="0"/>
          <c:showSerName val="0"/>
          <c:showPercent val="0"/>
          <c:showBubbleSize val="0"/>
        </c:dLbls>
        <c:marker val="1"/>
        <c:smooth val="0"/>
        <c:axId val="466033936"/>
        <c:axId val="466034328"/>
      </c:lineChart>
      <c:catAx>
        <c:axId val="466033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4328"/>
        <c:crossesAt val="0"/>
        <c:auto val="1"/>
        <c:lblAlgn val="ctr"/>
        <c:lblOffset val="100"/>
        <c:tickLblSkip val="1"/>
        <c:tickMarkSkip val="1"/>
        <c:noMultiLvlLbl val="0"/>
      </c:catAx>
      <c:valAx>
        <c:axId val="46603432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3936"/>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令和元年度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C6D-4B58-A10B-79D236CC1002}"/>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C6D-4B58-A10B-79D236CC1002}"/>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C6D-4B58-A10B-79D236CC1002}"/>
              </c:ext>
            </c:extLst>
          </c:dPt>
          <c:dLbls>
            <c:dLbl>
              <c:idx val="0"/>
              <c:tx>
                <c:rich>
                  <a:bodyPr vertOverflow="overflow" horzOverflow="overflow">
                    <a:spAutoFit/>
                  </a:bodyPr>
                  <a:lstStyle/>
                  <a:p>
                    <a:pPr>
                      <a:defRPr sz="1000" b="0" i="0" u="none" strike="noStrike" baseline="0">
                        <a:solidFill>
                          <a:srgbClr val="000000"/>
                        </a:solidFill>
                        <a:latin typeface="ＭＳ Ｐゴシック"/>
                        <a:ea typeface="ＭＳ Ｐゴシック"/>
                        <a:cs typeface="ＭＳ Ｐゴシック"/>
                      </a:defRPr>
                    </a:pPr>
                    <a:fld id="{E13F0E81-4057-43D9-9326-53BCDB5433DF}"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68.40</a:t>
                    </a:r>
                    <a:r>
                      <a:rPr lang="ja-JP" altLang="en-US" baseline="0"/>
                      <a:t>％</a:t>
                    </a:r>
                  </a:p>
                </c:rich>
              </c:tx>
              <c:numFmt formatCode="#,##0;[Red]#,##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C6D-4B58-A10B-79D236CC1002}"/>
                </c:ext>
              </c:extLst>
            </c:dLbl>
            <c:dLbl>
              <c:idx val="1"/>
              <c:layout>
                <c:manualLayout>
                  <c:x val="-7.992007992007992E-3"/>
                  <c:y val="2.7456023746217639E-2"/>
                </c:manualLayout>
              </c:layout>
              <c:tx>
                <c:rich>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fld id="{6A5FF948-9F47-4DA5-9684-BCC3986490F6}"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20.11</a:t>
                    </a:r>
                    <a:r>
                      <a:rPr lang="ja-JP" altLang="en-US"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manualLayout>
                      <c:w val="0.18817182817182818"/>
                      <c:h val="0.12355210685797967"/>
                    </c:manualLayout>
                  </c15:layout>
                  <c15:dlblFieldTable/>
                  <c15:showDataLabelsRange val="0"/>
                </c:ext>
                <c:ext xmlns:c16="http://schemas.microsoft.com/office/drawing/2014/chart" uri="{C3380CC4-5D6E-409C-BE32-E72D297353CC}">
                  <c16:uniqueId val="{00000003-AC6D-4B58-A10B-79D236CC1002}"/>
                </c:ext>
              </c:extLst>
            </c:dLbl>
            <c:dLbl>
              <c:idx val="2"/>
              <c:layout>
                <c:manualLayout>
                  <c:x val="-0.17753225855352311"/>
                  <c:y val="-0.20005690407364501"/>
                </c:manualLayout>
              </c:layout>
              <c:numFmt formatCode="0.00%" sourceLinked="0"/>
              <c:spPr>
                <a:solidFill>
                  <a:srgbClr val="FFFFFF"/>
                </a:solidFill>
                <a:ln w="12700">
                  <a:solidFill>
                    <a:srgbClr val="000000"/>
                  </a:solidFill>
                  <a:prstDash val="solid"/>
                </a:ln>
              </c:spPr>
              <c:txPr>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015984015984015"/>
                      <c:h val="0.12355210685797967"/>
                    </c:manualLayout>
                  </c15:layout>
                </c:ext>
                <c:ext xmlns:c16="http://schemas.microsoft.com/office/drawing/2014/chart" uri="{C3380CC4-5D6E-409C-BE32-E72D297353CC}">
                  <c16:uniqueId val="{00000005-AC6D-4B58-A10B-79D236CC1002}"/>
                </c:ext>
              </c:extLst>
            </c:dLbl>
            <c:dLbl>
              <c:idx val="3"/>
              <c:layout>
                <c:manualLayout>
                  <c:x val="-8.6774482531001718E-3"/>
                  <c:y val="-0.19094528568544317"/>
                </c:manualLayout>
              </c:layout>
              <c:tx>
                <c:rich>
                  <a:bodyPr vertOverflow="overflow" horzOverflow="overflow">
                    <a:spAutoFit/>
                  </a:bodyPr>
                  <a:lstStyle/>
                  <a:p>
                    <a:pPr>
                      <a:defRPr sz="800" b="0" i="0" u="none" strike="noStrike" baseline="0">
                        <a:solidFill>
                          <a:srgbClr val="000000"/>
                        </a:solidFill>
                        <a:latin typeface="ＭＳ Ｐゴシック"/>
                        <a:ea typeface="ＭＳ Ｐゴシック"/>
                        <a:cs typeface="ＭＳ Ｐゴシック"/>
                      </a:defRPr>
                    </a:pPr>
                    <a:r>
                      <a:rPr lang="ja-JP" altLang="en-US" sz="900"/>
                      <a:t>官公署用</a:t>
                    </a:r>
                    <a:r>
                      <a:rPr lang="en-US" altLang="ja-JP" sz="900"/>
                      <a:t>+</a:t>
                    </a:r>
                  </a:p>
                  <a:p>
                    <a:pPr>
                      <a:defRPr sz="800" b="0" i="0" u="none" strike="noStrike" baseline="0">
                        <a:solidFill>
                          <a:srgbClr val="000000"/>
                        </a:solidFill>
                        <a:latin typeface="ＭＳ Ｐゴシック"/>
                        <a:ea typeface="ＭＳ Ｐゴシック"/>
                        <a:cs typeface="ＭＳ Ｐゴシック"/>
                      </a:defRPr>
                    </a:pPr>
                    <a:r>
                      <a:rPr lang="ja-JP" altLang="en-US" sz="900"/>
                      <a:t>基地用
</a:t>
                    </a:r>
                    <a:r>
                      <a:rPr lang="en-US" altLang="ja-JP" sz="900"/>
                      <a:t>11.13%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6-AC6D-4B58-A10B-79D236CC1002}"/>
                </c:ext>
              </c:extLst>
            </c:dLbl>
            <c:dLbl>
              <c:idx val="4"/>
              <c:layout>
                <c:manualLayout>
                  <c:x val="0.28372328160625571"/>
                  <c:y val="-0.16055250486142555"/>
                </c:manualLayout>
              </c:layout>
              <c:tx>
                <c:rich>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fld id="{E64429B0-E649-41F1-93E6-3E4E5BA29981}"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0.31</a:t>
                    </a:r>
                    <a:r>
                      <a:rPr lang="ja-JP" altLang="en-US"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manualLayout>
                      <c:w val="0.19216783216783218"/>
                      <c:h val="0.11668810092142524"/>
                    </c:manualLayout>
                  </c15:layout>
                  <c15:dlblFieldTable/>
                  <c15:showDataLabelsRange val="0"/>
                </c:ext>
                <c:ext xmlns:c16="http://schemas.microsoft.com/office/drawing/2014/chart" uri="{C3380CC4-5D6E-409C-BE32-E72D297353CC}">
                  <c16:uniqueId val="{00000007-AC6D-4B58-A10B-79D236CC1002}"/>
                </c:ext>
              </c:extLst>
            </c:dLbl>
            <c:numFmt formatCode="0.0%" sourceLinked="0"/>
            <c:spPr>
              <a:solidFill>
                <a:srgbClr val="FFFFFF"/>
              </a:solidFill>
              <a:ln w="12700">
                <a:solidFill>
                  <a:srgbClr val="000000"/>
                </a:solidFill>
                <a:prstDash val="solid"/>
              </a:ln>
            </c:spPr>
            <c:txPr>
              <a:bodyPr vertOverflow="overflow" horzOverflow="overflow">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8943742</c:v>
                </c:pt>
                <c:pt idx="1">
                  <c:v>2629286</c:v>
                </c:pt>
                <c:pt idx="2">
                  <c:v>6912</c:v>
                </c:pt>
                <c:pt idx="3">
                  <c:v>1455463</c:v>
                </c:pt>
                <c:pt idx="4">
                  <c:v>41165</c:v>
                </c:pt>
              </c:numCache>
            </c:numRef>
          </c:val>
          <c:extLst>
            <c:ext xmlns:c16="http://schemas.microsoft.com/office/drawing/2014/chart" uri="{C3380CC4-5D6E-409C-BE32-E72D297353CC}">
              <c16:uniqueId val="{00000008-AC6D-4B58-A10B-79D236CC1002}"/>
            </c:ext>
          </c:extLst>
        </c:ser>
        <c:dLbls>
          <c:showLegendKey val="0"/>
          <c:showVal val="0"/>
          <c:showCatName val="1"/>
          <c:showSerName val="0"/>
          <c:showPercent val="1"/>
          <c:showBubbleSize val="0"/>
          <c:showLeaderLines val="1"/>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2</a:t>
            </a:r>
            <a:r>
              <a:rPr lang="ja-JP" altLang="en-US"/>
              <a:t>年</a:t>
            </a:r>
            <a:r>
              <a:rPr lang="en-US" altLang="ja-JP"/>
              <a:t>3</a:t>
            </a:r>
            <a:r>
              <a:rPr lang="ja-JP" altLang="en-US"/>
              <a:t>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dkDnDiag">
              <a:fgClr>
                <a:schemeClr val="bg1">
                  <a:lumMod val="75000"/>
                </a:schemeClr>
              </a:fgClr>
              <a:bgClr>
                <a:schemeClr val="bg1"/>
              </a:bgClr>
            </a:pattFill>
            <a:ln w="9525">
              <a:solidFill>
                <a:srgbClr val="000000"/>
              </a:solidFill>
              <a:prstDash val="solid"/>
            </a:ln>
          </c:spPr>
          <c:invertIfNegative val="0"/>
          <c:dLbls>
            <c:spPr>
              <a:no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96.177370999740134</c:v>
                </c:pt>
                <c:pt idx="1">
                  <c:v>81.604821186328763</c:v>
                </c:pt>
                <c:pt idx="2">
                  <c:v>82.376611128575917</c:v>
                </c:pt>
                <c:pt idx="3">
                  <c:v>78.227732908656577</c:v>
                </c:pt>
                <c:pt idx="4">
                  <c:v>94.974311153353</c:v>
                </c:pt>
                <c:pt idx="5">
                  <c:v>84.265446224256294</c:v>
                </c:pt>
                <c:pt idx="6">
                  <c:v>85.421831833959061</c:v>
                </c:pt>
                <c:pt idx="7">
                  <c:v>88.253112213177559</c:v>
                </c:pt>
                <c:pt idx="8">
                  <c:v>87.819992307363563</c:v>
                </c:pt>
                <c:pt idx="9">
                  <c:v>63.266967192587032</c:v>
                </c:pt>
                <c:pt idx="10">
                  <c:v>65.266885909435871</c:v>
                </c:pt>
              </c:numCache>
            </c:numRef>
          </c:val>
          <c:extLst>
            <c:ext xmlns:c16="http://schemas.microsoft.com/office/drawing/2014/chart" uri="{C3380CC4-5D6E-409C-BE32-E72D297353CC}">
              <c16:uniqueId val="{00000000-B404-4C07-B703-4501B7054C16}"/>
            </c:ext>
          </c:extLst>
        </c:ser>
        <c:dLbls>
          <c:showLegendKey val="0"/>
          <c:showVal val="0"/>
          <c:showCatName val="0"/>
          <c:showSerName val="0"/>
          <c:showPercent val="0"/>
          <c:showBubbleSize val="0"/>
        </c:dLbls>
        <c:gapWidth val="30"/>
        <c:axId val="466028056"/>
        <c:axId val="466032760"/>
      </c:barChart>
      <c:catAx>
        <c:axId val="466028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66032760"/>
        <c:crossesAt val="0"/>
        <c:auto val="1"/>
        <c:lblAlgn val="ctr"/>
        <c:lblOffset val="100"/>
        <c:tickLblSkip val="1"/>
        <c:tickMarkSkip val="1"/>
        <c:noMultiLvlLbl val="0"/>
      </c:catAx>
      <c:valAx>
        <c:axId val="46603276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28056"/>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5647743248"/>
          <c:y val="5.1923358700028378E-2"/>
          <c:w val="0.85282657354042768"/>
          <c:h val="0.78894472361810852"/>
        </c:manualLayout>
      </c:layout>
      <c:barChart>
        <c:barDir val="col"/>
        <c:grouping val="stacked"/>
        <c:varyColors val="0"/>
        <c:ser>
          <c:idx val="0"/>
          <c:order val="0"/>
          <c:tx>
            <c:strRef>
              <c:f>グラフ!$I$105</c:f>
              <c:strCache>
                <c:ptCount val="1"/>
                <c:pt idx="0">
                  <c:v>低圧</c:v>
                </c:pt>
              </c:strCache>
            </c:strRef>
          </c:tx>
          <c:spPr>
            <a:pattFill prst="pct90">
              <a:fgClr>
                <a:schemeClr val="tx1">
                  <a:lumMod val="85000"/>
                  <a:lumOff val="15000"/>
                </a:schemeClr>
              </a:fgClr>
              <a:bgClr>
                <a:schemeClr val="bg1"/>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グラフ!$H$106:$H$107</c:f>
              <c:strCache>
                <c:ptCount val="2"/>
                <c:pt idx="0">
                  <c:v>平成30年度</c:v>
                </c:pt>
                <c:pt idx="1">
                  <c:v>令和元年度</c:v>
                </c:pt>
              </c:strCache>
            </c:strRef>
          </c:cat>
          <c:val>
            <c:numRef>
              <c:f>グラフ!$I$106:$I$107</c:f>
              <c:numCache>
                <c:formatCode>#,##0;[Red]#,##0</c:formatCode>
                <c:ptCount val="2"/>
                <c:pt idx="0">
                  <c:v>239398</c:v>
                </c:pt>
                <c:pt idx="1">
                  <c:v>241961</c:v>
                </c:pt>
              </c:numCache>
            </c:numRef>
          </c:val>
          <c:extLst>
            <c:ext xmlns:c16="http://schemas.microsoft.com/office/drawing/2014/chart" uri="{C3380CC4-5D6E-409C-BE32-E72D297353CC}">
              <c16:uniqueId val="{00000000-7E06-4745-BA8B-20844BA2205E}"/>
            </c:ext>
          </c:extLst>
        </c:ser>
        <c:ser>
          <c:idx val="1"/>
          <c:order val="1"/>
          <c:tx>
            <c:strRef>
              <c:f>グラフ!$J$105</c:f>
              <c:strCache>
                <c:ptCount val="1"/>
                <c:pt idx="0">
                  <c:v>高圧</c:v>
                </c:pt>
              </c:strCache>
            </c:strRef>
          </c:tx>
          <c:spPr>
            <a:pattFill prst="pct30">
              <a:fgClr>
                <a:srgbClr val="000000"/>
              </a:fgClr>
              <a:bgClr>
                <a:srgbClr val="FFFFFF"/>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グラフ!$H$106:$H$107</c:f>
              <c:strCache>
                <c:ptCount val="2"/>
                <c:pt idx="0">
                  <c:v>平成30年度</c:v>
                </c:pt>
                <c:pt idx="1">
                  <c:v>令和元年度</c:v>
                </c:pt>
              </c:strCache>
            </c:strRef>
          </c:cat>
          <c:val>
            <c:numRef>
              <c:f>グラフ!$J$106:$J$107</c:f>
              <c:numCache>
                <c:formatCode>#,##0;[Red]#,##0</c:formatCode>
                <c:ptCount val="2"/>
                <c:pt idx="0">
                  <c:v>246536</c:v>
                </c:pt>
                <c:pt idx="1">
                  <c:v>247105</c:v>
                </c:pt>
              </c:numCache>
            </c:numRef>
          </c:val>
          <c:extLst>
            <c:ext xmlns:c16="http://schemas.microsoft.com/office/drawing/2014/chart" uri="{C3380CC4-5D6E-409C-BE32-E72D297353CC}">
              <c16:uniqueId val="{00000001-7E06-4745-BA8B-20844BA2205E}"/>
            </c:ext>
          </c:extLst>
        </c:ser>
        <c:ser>
          <c:idx val="2"/>
          <c:order val="2"/>
          <c:tx>
            <c:strRef>
              <c:f>グラフ!$K$105</c:f>
              <c:strCache>
                <c:ptCount val="1"/>
                <c:pt idx="0">
                  <c:v>特別高圧</c:v>
                </c:pt>
              </c:strCache>
            </c:strRef>
          </c:tx>
          <c:spPr>
            <a:pattFill prst="pct90">
              <a:fgClr>
                <a:schemeClr val="tx1">
                  <a:lumMod val="85000"/>
                  <a:lumOff val="15000"/>
                </a:schemeClr>
              </a:fgClr>
              <a:bgClr>
                <a:schemeClr val="bg1"/>
              </a:bgClr>
            </a:pattFill>
            <a:ln w="6350">
              <a:solidFill>
                <a:schemeClr val="tx1"/>
              </a:solidFill>
            </a:ln>
          </c:spPr>
          <c:invertIfNegative val="0"/>
          <c:dPt>
            <c:idx val="0"/>
            <c:invertIfNegative val="0"/>
            <c:bubble3D val="0"/>
            <c:spPr>
              <a:solidFill>
                <a:schemeClr val="tx1">
                  <a:lumMod val="65000"/>
                  <a:lumOff val="35000"/>
                </a:schemeClr>
              </a:solidFill>
              <a:ln w="6350">
                <a:solidFill>
                  <a:schemeClr val="tx1"/>
                </a:solidFill>
              </a:ln>
            </c:spPr>
            <c:extLst>
              <c:ext xmlns:c16="http://schemas.microsoft.com/office/drawing/2014/chart" uri="{C3380CC4-5D6E-409C-BE32-E72D297353CC}">
                <c16:uniqueId val="{00000000-D537-4188-ADB0-61F0D12E7268}"/>
              </c:ext>
            </c:extLst>
          </c:dPt>
          <c:dPt>
            <c:idx val="1"/>
            <c:invertIfNegative val="0"/>
            <c:bubble3D val="0"/>
            <c:spPr>
              <a:solidFill>
                <a:schemeClr val="tx1">
                  <a:lumMod val="65000"/>
                  <a:lumOff val="35000"/>
                </a:schemeClr>
              </a:solidFill>
              <a:ln w="6350">
                <a:solidFill>
                  <a:schemeClr val="tx1"/>
                </a:solidFill>
              </a:ln>
            </c:spPr>
            <c:extLst>
              <c:ext xmlns:c16="http://schemas.microsoft.com/office/drawing/2014/chart" uri="{C3380CC4-5D6E-409C-BE32-E72D297353CC}">
                <c16:uniqueId val="{00000000-7D10-4FFE-8AD2-0BC8B762FAFB}"/>
              </c:ext>
            </c:extLst>
          </c:dPt>
          <c:dLbls>
            <c:dLbl>
              <c:idx val="0"/>
              <c:tx>
                <c:rich>
                  <a:bodyPr/>
                  <a:lstStyle/>
                  <a:p>
                    <a:fld id="{FB8F129D-23F9-483D-8621-84FBC9FD7C40}"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537-4188-ADB0-61F0D12E7268}"/>
                </c:ext>
              </c:extLst>
            </c:dLbl>
            <c:dLbl>
              <c:idx val="1"/>
              <c:tx>
                <c:rich>
                  <a:bodyPr/>
                  <a:lstStyle/>
                  <a:p>
                    <a:fld id="{1A3827E9-4BA0-4A70-AF7A-80B7741ECA77}"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D10-4FFE-8AD2-0BC8B762FAFB}"/>
                </c:ext>
              </c:extLst>
            </c:dLbl>
            <c:spPr>
              <a:ln w="6350"/>
            </c:spPr>
            <c:txPr>
              <a:bodyPr wrap="square" lIns="38100" tIns="19050" rIns="38100" bIns="19050" anchor="ctr">
                <a:spAutoFit/>
              </a:bodyPr>
              <a:lstStyle/>
              <a:p>
                <a:pPr>
                  <a:defRPr baseline="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グラフ!$H$106:$H$107</c:f>
              <c:strCache>
                <c:ptCount val="2"/>
                <c:pt idx="0">
                  <c:v>平成30年度</c:v>
                </c:pt>
                <c:pt idx="1">
                  <c:v>令和元年度</c:v>
                </c:pt>
              </c:strCache>
            </c:strRef>
          </c:cat>
          <c:val>
            <c:numRef>
              <c:f>グラフ!$K$106:$K$107</c:f>
              <c:numCache>
                <c:formatCode>#,##0;[Red]#,##0</c:formatCode>
                <c:ptCount val="2"/>
                <c:pt idx="0">
                  <c:v>60771</c:v>
                </c:pt>
                <c:pt idx="1">
                  <c:v>85776</c:v>
                </c:pt>
              </c:numCache>
            </c:numRef>
          </c:val>
          <c:extLst>
            <c:ext xmlns:c16="http://schemas.microsoft.com/office/drawing/2014/chart" uri="{C3380CC4-5D6E-409C-BE32-E72D297353CC}">
              <c16:uniqueId val="{00000001-D537-4188-ADB0-61F0D12E7268}"/>
            </c:ext>
          </c:extLst>
        </c:ser>
        <c:dLbls>
          <c:showLegendKey val="0"/>
          <c:showVal val="0"/>
          <c:showCatName val="0"/>
          <c:showSerName val="0"/>
          <c:showPercent val="0"/>
          <c:showBubbleSize val="0"/>
        </c:dLbls>
        <c:gapWidth val="30"/>
        <c:overlap val="100"/>
        <c:axId val="466031192"/>
        <c:axId val="466031584"/>
      </c:barChart>
      <c:catAx>
        <c:axId val="46603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584"/>
        <c:crossesAt val="0"/>
        <c:auto val="1"/>
        <c:lblAlgn val="ctr"/>
        <c:lblOffset val="100"/>
        <c:tickLblSkip val="1"/>
        <c:tickMarkSkip val="1"/>
        <c:noMultiLvlLbl val="0"/>
      </c:catAx>
      <c:valAx>
        <c:axId val="46603158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192"/>
        <c:crosses val="autoZero"/>
        <c:crossBetween val="between"/>
        <c:majorUnit val="100000"/>
      </c:valAx>
      <c:spPr>
        <a:noFill/>
        <a:ln w="3175">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1729488588607997"/>
          <c:h val="5.4970530192527282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a:extLst>
            <a:ext uri="{FF2B5EF4-FFF2-40B4-BE49-F238E27FC236}">
              <a16:creationId xmlns:a16="http://schemas.microsoft.com/office/drawing/2014/main" id="{00000000-0008-0000-0000-000001780100}"/>
            </a:ext>
          </a:extLst>
        </xdr:cNvPr>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a:extLst>
            <a:ext uri="{FF2B5EF4-FFF2-40B4-BE49-F238E27FC236}">
              <a16:creationId xmlns:a16="http://schemas.microsoft.com/office/drawing/2014/main" id="{00000000-0008-0000-0100-00004D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a:extLst>
            <a:ext uri="{FF2B5EF4-FFF2-40B4-BE49-F238E27FC236}">
              <a16:creationId xmlns:a16="http://schemas.microsoft.com/office/drawing/2014/main" id="{00000000-0008-0000-0100-00004F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a:extLst>
            <a:ext uri="{FF2B5EF4-FFF2-40B4-BE49-F238E27FC236}">
              <a16:creationId xmlns:a16="http://schemas.microsoft.com/office/drawing/2014/main" id="{00000000-0008-0000-0100-000050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a:extLst>
            <a:ext uri="{FF2B5EF4-FFF2-40B4-BE49-F238E27FC236}">
              <a16:creationId xmlns:a16="http://schemas.microsoft.com/office/drawing/2014/main" id="{00000000-0008-0000-0100-000051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a:extLst>
            <a:ext uri="{FF2B5EF4-FFF2-40B4-BE49-F238E27FC236}">
              <a16:creationId xmlns:a16="http://schemas.microsoft.com/office/drawing/2014/main" id="{00000000-0008-0000-0100-0000080000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a:extLst>
            <a:ext uri="{FF2B5EF4-FFF2-40B4-BE49-F238E27FC236}">
              <a16:creationId xmlns:a16="http://schemas.microsoft.com/office/drawing/2014/main" id="{00000000-0008-0000-0100-0000090000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 name="Line 22">
          <a:extLst>
            <a:ext uri="{FF2B5EF4-FFF2-40B4-BE49-F238E27FC236}">
              <a16:creationId xmlns:a16="http://schemas.microsoft.com/office/drawing/2014/main" id="{DA4D9127-965C-4275-8A5F-B32705298B24}"/>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 name="Line 26">
          <a:extLst>
            <a:ext uri="{FF2B5EF4-FFF2-40B4-BE49-F238E27FC236}">
              <a16:creationId xmlns:a16="http://schemas.microsoft.com/office/drawing/2014/main" id="{A9F117B4-3EB7-499E-8A40-8E76B5F82D1D}"/>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a:extLst>
            <a:ext uri="{FF2B5EF4-FFF2-40B4-BE49-F238E27FC236}">
              <a16:creationId xmlns:a16="http://schemas.microsoft.com/office/drawing/2014/main" id="{AC1ABC05-E02A-42E5-9B58-EFE57F65A4AF}"/>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a:extLst>
            <a:ext uri="{FF2B5EF4-FFF2-40B4-BE49-F238E27FC236}">
              <a16:creationId xmlns:a16="http://schemas.microsoft.com/office/drawing/2014/main" id="{6D4A687F-F278-4E50-9F62-CDB6958023A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a:extLst>
            <a:ext uri="{FF2B5EF4-FFF2-40B4-BE49-F238E27FC236}">
              <a16:creationId xmlns:a16="http://schemas.microsoft.com/office/drawing/2014/main" id="{ABC1D255-F314-4D65-8AE4-71DEBFE1FD85}"/>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a:extLst>
            <a:ext uri="{FF2B5EF4-FFF2-40B4-BE49-F238E27FC236}">
              <a16:creationId xmlns:a16="http://schemas.microsoft.com/office/drawing/2014/main" id="{D2062D2C-5BD5-4D47-ADAF-50B5CC548043}"/>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240264</xdr:colOff>
      <xdr:row>49</xdr:row>
      <xdr:rowOff>25055</xdr:rowOff>
    </xdr:from>
    <xdr:to>
      <xdr:col>4</xdr:col>
      <xdr:colOff>1034152</xdr:colOff>
      <xdr:row>52</xdr:row>
      <xdr:rowOff>7179</xdr:rowOff>
    </xdr:to>
    <xdr:sp macro="" textlink="">
      <xdr:nvSpPr>
        <xdr:cNvPr id="15" name="Rectangle 187">
          <a:extLst>
            <a:ext uri="{FF2B5EF4-FFF2-40B4-BE49-F238E27FC236}">
              <a16:creationId xmlns:a16="http://schemas.microsoft.com/office/drawing/2014/main" id="{00000000-0008-0000-0700-00000F000000}"/>
            </a:ext>
          </a:extLst>
        </xdr:cNvPr>
        <xdr:cNvSpPr>
          <a:spLocks noChangeArrowheads="1"/>
        </xdr:cNvSpPr>
      </xdr:nvSpPr>
      <xdr:spPr bwMode="auto">
        <a:xfrm>
          <a:off x="4653514" y="7637118"/>
          <a:ext cx="793888" cy="434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有収水</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13,076,568㎥</a:t>
          </a:r>
        </a:p>
      </xdr:txBody>
    </xdr:sp>
    <xdr:clientData/>
  </xdr:twoCellAnchor>
  <xdr:twoCellAnchor>
    <xdr:from>
      <xdr:col>4</xdr:col>
      <xdr:colOff>160268</xdr:colOff>
      <xdr:row>124</xdr:row>
      <xdr:rowOff>142461</xdr:rowOff>
    </xdr:from>
    <xdr:to>
      <xdr:col>8</xdr:col>
      <xdr:colOff>53008</xdr:colOff>
      <xdr:row>150</xdr:row>
      <xdr:rowOff>4556</xdr:rowOff>
    </xdr:to>
    <xdr:graphicFrame macro="">
      <xdr:nvGraphicFramePr>
        <xdr:cNvPr id="27" name="グラフ 26">
          <a:extLst>
            <a:ext uri="{FF2B5EF4-FFF2-40B4-BE49-F238E27FC236}">
              <a16:creationId xmlns:a16="http://schemas.microsoft.com/office/drawing/2014/main" id="{00000000-0008-0000-07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103</xdr:row>
      <xdr:rowOff>1587</xdr:rowOff>
    </xdr:from>
    <xdr:to>
      <xdr:col>6</xdr:col>
      <xdr:colOff>0</xdr:colOff>
      <xdr:row>129</xdr:row>
      <xdr:rowOff>1587</xdr:rowOff>
    </xdr:to>
    <xdr:graphicFrame macro="">
      <xdr:nvGraphicFramePr>
        <xdr:cNvPr id="16" name="グラフ 15">
          <a:extLst>
            <a:ext uri="{FF2B5EF4-FFF2-40B4-BE49-F238E27FC236}">
              <a16:creationId xmlns:a16="http://schemas.microsoft.com/office/drawing/2014/main" id="{8564E4FA-0BFE-4721-A0E6-377B3F666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85725</xdr:colOff>
      <xdr:row>113</xdr:row>
      <xdr:rowOff>161925</xdr:rowOff>
    </xdr:from>
    <xdr:to>
      <xdr:col>4</xdr:col>
      <xdr:colOff>1038225</xdr:colOff>
      <xdr:row>115</xdr:row>
      <xdr:rowOff>104775</xdr:rowOff>
    </xdr:to>
    <xdr:sp macro="" textlink="">
      <xdr:nvSpPr>
        <xdr:cNvPr id="18" name="テキスト ボックス 17">
          <a:extLst>
            <a:ext uri="{FF2B5EF4-FFF2-40B4-BE49-F238E27FC236}">
              <a16:creationId xmlns:a16="http://schemas.microsoft.com/office/drawing/2014/main" id="{29AF677D-07CE-4AF4-ACF4-62E58F86404A}"/>
            </a:ext>
          </a:extLst>
        </xdr:cNvPr>
        <xdr:cNvSpPr txBox="1"/>
      </xdr:nvSpPr>
      <xdr:spPr>
        <a:xfrm>
          <a:off x="4505325" y="17611725"/>
          <a:ext cx="9525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使用電力量</a:t>
          </a:r>
        </a:p>
      </xdr:txBody>
    </xdr:sp>
    <xdr:clientData/>
  </xdr:twoCellAnchor>
  <xdr:twoCellAnchor>
    <xdr:from>
      <xdr:col>4</xdr:col>
      <xdr:colOff>219075</xdr:colOff>
      <xdr:row>117</xdr:row>
      <xdr:rowOff>133350</xdr:rowOff>
    </xdr:from>
    <xdr:to>
      <xdr:col>4</xdr:col>
      <xdr:colOff>866775</xdr:colOff>
      <xdr:row>119</xdr:row>
      <xdr:rowOff>85725</xdr:rowOff>
    </xdr:to>
    <xdr:sp macro="" textlink="">
      <xdr:nvSpPr>
        <xdr:cNvPr id="19" name="テキスト ボックス 18">
          <a:extLst>
            <a:ext uri="{FF2B5EF4-FFF2-40B4-BE49-F238E27FC236}">
              <a16:creationId xmlns:a16="http://schemas.microsoft.com/office/drawing/2014/main" id="{5EFC822B-FE2F-4265-BA95-61213C66C8D0}"/>
            </a:ext>
          </a:extLst>
        </xdr:cNvPr>
        <xdr:cNvSpPr txBox="1"/>
      </xdr:nvSpPr>
      <xdr:spPr>
        <a:xfrm>
          <a:off x="4638675" y="18221325"/>
          <a:ext cx="6477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千</a:t>
          </a:r>
          <a:r>
            <a:rPr kumimoji="1" lang="en-US" altLang="ja-JP" sz="1100"/>
            <a:t>Kwh</a:t>
          </a:r>
          <a:endParaRPr kumimoji="1" lang="ja-JP" altLang="en-US"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0.36064</cdr:x>
      <cdr:y>0.47624</cdr:y>
    </cdr:from>
    <cdr:to>
      <cdr:x>0.63255</cdr:x>
      <cdr:y>0.57523</cdr:y>
    </cdr:to>
    <cdr:sp macro="" textlink="グラフ!$K$124">
      <cdr:nvSpPr>
        <cdr:cNvPr id="3" name="テキスト ボックス 2">
          <a:extLst xmlns:a="http://schemas.openxmlformats.org/drawingml/2006/main">
            <a:ext uri="{FF2B5EF4-FFF2-40B4-BE49-F238E27FC236}">
              <a16:creationId xmlns:a16="http://schemas.microsoft.com/office/drawing/2014/main" id="{8DFB7489-8E3F-4586-A611-EC4B627413C9}"/>
            </a:ext>
          </a:extLst>
        </cdr:cNvPr>
        <cdr:cNvSpPr txBox="1"/>
      </cdr:nvSpPr>
      <cdr:spPr>
        <a:xfrm xmlns:a="http://schemas.openxmlformats.org/drawingml/2006/main">
          <a:off x="1195413" y="1918807"/>
          <a:ext cx="901300" cy="3988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01B0DC2-0B64-4BDD-BC47-958EA3A516AC}" type="TxLink">
            <a:rPr lang="en-US" altLang="en-US" sz="1100" b="0" i="0" u="none" strike="noStrike">
              <a:solidFill>
                <a:srgbClr val="000000"/>
              </a:solidFill>
              <a:latin typeface="ＭＳ 明朝"/>
              <a:ea typeface="ＭＳ 明朝"/>
            </a:rPr>
            <a:pPr algn="ctr"/>
            <a:t>574,842</a:t>
          </a:fld>
          <a:endParaRPr lang="ja-JP" altLang="en-US" sz="16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G57"/>
  <sheetViews>
    <sheetView view="pageBreakPreview" zoomScaleNormal="100" zoomScaleSheetLayoutView="100" workbookViewId="0">
      <selection activeCell="I19" sqref="I19"/>
    </sheetView>
  </sheetViews>
  <sheetFormatPr defaultRowHeight="16.5" customHeight="1" x14ac:dyDescent="0.15"/>
  <cols>
    <col min="1" max="1" width="18.5703125" style="38" customWidth="1"/>
    <col min="2" max="6" width="16.28515625" style="38" customWidth="1"/>
    <col min="7" max="16384" width="9.140625" style="38"/>
  </cols>
  <sheetData>
    <row r="1" spans="1:7" ht="18" customHeight="1" x14ac:dyDescent="0.15">
      <c r="A1" s="310" t="s">
        <v>0</v>
      </c>
      <c r="B1" s="310"/>
      <c r="C1" s="310"/>
      <c r="D1" s="310"/>
      <c r="E1" s="310"/>
      <c r="F1" s="310"/>
    </row>
    <row r="2" spans="1:7" ht="15" customHeight="1" x14ac:dyDescent="0.15">
      <c r="A2" s="10"/>
      <c r="B2" s="10"/>
      <c r="C2" s="10"/>
      <c r="D2" s="10"/>
      <c r="E2" s="10"/>
      <c r="F2" s="10"/>
    </row>
    <row r="3" spans="1:7" ht="15" customHeight="1" x14ac:dyDescent="0.15">
      <c r="A3" s="10" t="s">
        <v>276</v>
      </c>
      <c r="B3" s="10"/>
      <c r="C3" s="10"/>
      <c r="D3" s="10"/>
      <c r="E3" s="10"/>
      <c r="F3" s="2" t="s">
        <v>201</v>
      </c>
    </row>
    <row r="4" spans="1:7" ht="15" customHeight="1" x14ac:dyDescent="0.15">
      <c r="A4" s="311" t="s">
        <v>188</v>
      </c>
      <c r="B4" s="313" t="s">
        <v>1</v>
      </c>
      <c r="C4" s="315" t="s">
        <v>2</v>
      </c>
      <c r="D4" s="313" t="s">
        <v>3</v>
      </c>
      <c r="E4" s="317" t="s">
        <v>4</v>
      </c>
      <c r="F4" s="318"/>
    </row>
    <row r="5" spans="1:7" ht="15" customHeight="1" x14ac:dyDescent="0.15">
      <c r="A5" s="312"/>
      <c r="B5" s="314"/>
      <c r="C5" s="316"/>
      <c r="D5" s="314"/>
      <c r="E5" s="319"/>
      <c r="F5" s="320"/>
    </row>
    <row r="6" spans="1:7" ht="15" customHeight="1" x14ac:dyDescent="0.15">
      <c r="A6" s="64" t="s">
        <v>5</v>
      </c>
      <c r="B6" s="103">
        <f>SUM(B7:B17)</f>
        <v>112350</v>
      </c>
      <c r="C6" s="104">
        <f>SUM(C7:C17)</f>
        <v>105068</v>
      </c>
      <c r="D6" s="105">
        <f>C6/B6*100</f>
        <v>93.518469069870932</v>
      </c>
      <c r="E6" s="323">
        <f>SUM(E7:F17)</f>
        <v>136786.6</v>
      </c>
      <c r="F6" s="324"/>
    </row>
    <row r="7" spans="1:7" ht="15" customHeight="1" x14ac:dyDescent="0.15">
      <c r="A7" s="64" t="s">
        <v>6</v>
      </c>
      <c r="B7" s="190">
        <v>44700</v>
      </c>
      <c r="C7" s="56">
        <v>42971</v>
      </c>
      <c r="D7" s="106">
        <f>C7/B7*100</f>
        <v>96.131991051454136</v>
      </c>
      <c r="E7" s="305">
        <v>86119.9</v>
      </c>
      <c r="F7" s="306"/>
    </row>
    <row r="8" spans="1:7" ht="15" customHeight="1" x14ac:dyDescent="0.15">
      <c r="A8" s="64" t="s">
        <v>7</v>
      </c>
      <c r="B8" s="190">
        <v>600</v>
      </c>
      <c r="C8" s="56">
        <v>341</v>
      </c>
      <c r="D8" s="106">
        <f t="shared" ref="D8:D17" si="0">C8/B8*100</f>
        <v>56.833333333333336</v>
      </c>
      <c r="E8" s="321">
        <v>0</v>
      </c>
      <c r="F8" s="322"/>
    </row>
    <row r="9" spans="1:7" ht="15" customHeight="1" x14ac:dyDescent="0.15">
      <c r="A9" s="64" t="s">
        <v>8</v>
      </c>
      <c r="B9" s="190">
        <v>12600</v>
      </c>
      <c r="C9" s="56">
        <v>11414</v>
      </c>
      <c r="D9" s="106">
        <f t="shared" si="0"/>
        <v>90.587301587301582</v>
      </c>
      <c r="E9" s="321">
        <v>0</v>
      </c>
      <c r="F9" s="322"/>
    </row>
    <row r="10" spans="1:7" ht="15" customHeight="1" x14ac:dyDescent="0.15">
      <c r="A10" s="64" t="s">
        <v>9</v>
      </c>
      <c r="B10" s="190">
        <v>950</v>
      </c>
      <c r="C10" s="56">
        <v>606</v>
      </c>
      <c r="D10" s="106">
        <f t="shared" si="0"/>
        <v>63.789473684210527</v>
      </c>
      <c r="E10" s="321">
        <v>0</v>
      </c>
      <c r="F10" s="322"/>
    </row>
    <row r="11" spans="1:7" ht="15" customHeight="1" x14ac:dyDescent="0.15">
      <c r="A11" s="64" t="s">
        <v>10</v>
      </c>
      <c r="B11" s="190">
        <v>1600</v>
      </c>
      <c r="C11" s="56">
        <v>1299</v>
      </c>
      <c r="D11" s="106">
        <f t="shared" si="0"/>
        <v>81.1875</v>
      </c>
      <c r="E11" s="321">
        <v>0</v>
      </c>
      <c r="F11" s="322"/>
      <c r="G11" s="10"/>
    </row>
    <row r="12" spans="1:7" ht="15" customHeight="1" x14ac:dyDescent="0.15">
      <c r="A12" s="64" t="s">
        <v>11</v>
      </c>
      <c r="B12" s="190">
        <v>6650</v>
      </c>
      <c r="C12" s="56">
        <v>6342</v>
      </c>
      <c r="D12" s="106">
        <f t="shared" si="0"/>
        <v>95.368421052631575</v>
      </c>
      <c r="E12" s="305">
        <v>4078.1</v>
      </c>
      <c r="F12" s="306"/>
    </row>
    <row r="13" spans="1:7" ht="15" customHeight="1" x14ac:dyDescent="0.15">
      <c r="A13" s="64" t="s">
        <v>12</v>
      </c>
      <c r="B13" s="190">
        <v>15600</v>
      </c>
      <c r="C13" s="56">
        <v>15057</v>
      </c>
      <c r="D13" s="106">
        <f t="shared" si="0"/>
        <v>96.519230769230774</v>
      </c>
      <c r="E13" s="305">
        <v>4383</v>
      </c>
      <c r="F13" s="306"/>
    </row>
    <row r="14" spans="1:7" ht="15" customHeight="1" x14ac:dyDescent="0.15">
      <c r="A14" s="64" t="s">
        <v>207</v>
      </c>
      <c r="B14" s="190">
        <v>17200</v>
      </c>
      <c r="C14" s="56">
        <v>16455</v>
      </c>
      <c r="D14" s="106">
        <f t="shared" si="0"/>
        <v>95.668604651162795</v>
      </c>
      <c r="E14" s="305">
        <v>22191</v>
      </c>
      <c r="F14" s="306"/>
    </row>
    <row r="15" spans="1:7" ht="15" customHeight="1" x14ac:dyDescent="0.15">
      <c r="A15" s="64" t="s">
        <v>214</v>
      </c>
      <c r="B15" s="1">
        <v>5360</v>
      </c>
      <c r="C15" s="154">
        <v>4830</v>
      </c>
      <c r="D15" s="106">
        <f>C15/B15*100</f>
        <v>90.111940298507463</v>
      </c>
      <c r="E15" s="305">
        <v>8876.9</v>
      </c>
      <c r="F15" s="306"/>
    </row>
    <row r="16" spans="1:7" ht="15" customHeight="1" x14ac:dyDescent="0.15">
      <c r="A16" s="64" t="s">
        <v>14</v>
      </c>
      <c r="B16" s="190">
        <v>1190</v>
      </c>
      <c r="C16" s="56">
        <v>1060</v>
      </c>
      <c r="D16" s="106">
        <f>C16/B16*100</f>
        <v>89.075630252100851</v>
      </c>
      <c r="E16" s="305">
        <v>3415</v>
      </c>
      <c r="F16" s="306"/>
    </row>
    <row r="17" spans="1:6" ht="15" customHeight="1" thickBot="1" x14ac:dyDescent="0.2">
      <c r="A17" s="66" t="s">
        <v>15</v>
      </c>
      <c r="B17" s="191">
        <v>5900</v>
      </c>
      <c r="C17" s="192">
        <v>4693</v>
      </c>
      <c r="D17" s="107">
        <f t="shared" si="0"/>
        <v>79.542372881355931</v>
      </c>
      <c r="E17" s="307">
        <v>7722.7</v>
      </c>
      <c r="F17" s="308"/>
    </row>
    <row r="18" spans="1:6" ht="15" customHeight="1" x14ac:dyDescent="0.15">
      <c r="A18" s="10" t="s">
        <v>16</v>
      </c>
      <c r="B18" s="10"/>
      <c r="C18" s="10"/>
      <c r="D18" s="10"/>
      <c r="E18" s="10"/>
      <c r="F18" s="144" t="s">
        <v>17</v>
      </c>
    </row>
    <row r="19" spans="1:6" ht="15" customHeight="1" x14ac:dyDescent="0.15">
      <c r="A19" s="10" t="s">
        <v>18</v>
      </c>
      <c r="B19" s="10"/>
      <c r="C19" s="10"/>
      <c r="D19" s="10"/>
      <c r="E19" s="309" t="s">
        <v>215</v>
      </c>
      <c r="F19" s="309"/>
    </row>
    <row r="20" spans="1:6" ht="15" customHeight="1" x14ac:dyDescent="0.15">
      <c r="A20" s="10" t="s">
        <v>211</v>
      </c>
      <c r="B20" s="28"/>
      <c r="C20" s="28"/>
      <c r="D20" s="28"/>
      <c r="E20" s="10"/>
      <c r="F20" s="2" t="s">
        <v>216</v>
      </c>
    </row>
    <row r="21" spans="1:6" ht="15" customHeight="1" x14ac:dyDescent="0.15">
      <c r="A21" s="10" t="s">
        <v>212</v>
      </c>
      <c r="B21" s="28"/>
      <c r="C21" s="28"/>
      <c r="D21" s="28"/>
      <c r="E21" s="10"/>
      <c r="F21" s="2"/>
    </row>
    <row r="22" spans="1:6" ht="15" customHeight="1" x14ac:dyDescent="0.15">
      <c r="A22" s="10" t="s">
        <v>213</v>
      </c>
      <c r="B22" s="28"/>
      <c r="C22" s="28"/>
      <c r="D22" s="28"/>
      <c r="E22" s="10"/>
      <c r="F22" s="10" t="s">
        <v>189</v>
      </c>
    </row>
    <row r="23" spans="1:6" ht="15" customHeight="1" x14ac:dyDescent="0.15">
      <c r="A23" s="10"/>
      <c r="B23" s="28"/>
      <c r="C23" s="28"/>
      <c r="D23" s="28"/>
      <c r="E23" s="10"/>
      <c r="F23" s="10"/>
    </row>
    <row r="24" spans="1:6" ht="15" customHeight="1" thickBot="1" x14ac:dyDescent="0.2">
      <c r="A24" s="10" t="s">
        <v>190</v>
      </c>
      <c r="B24" s="10"/>
      <c r="C24" s="10"/>
      <c r="D24" s="10"/>
      <c r="E24" s="10"/>
      <c r="F24" s="2" t="s">
        <v>201</v>
      </c>
    </row>
    <row r="25" spans="1:6" ht="20.100000000000001" customHeight="1" x14ac:dyDescent="0.15">
      <c r="A25" s="145" t="s">
        <v>191</v>
      </c>
      <c r="B25" s="146" t="s">
        <v>257</v>
      </c>
      <c r="C25" s="146" t="s">
        <v>258</v>
      </c>
      <c r="D25" s="146" t="s">
        <v>259</v>
      </c>
      <c r="E25" s="79" t="s">
        <v>277</v>
      </c>
      <c r="F25" s="108" t="s">
        <v>278</v>
      </c>
    </row>
    <row r="26" spans="1:6" ht="15" customHeight="1" x14ac:dyDescent="0.15">
      <c r="A26" s="92" t="s">
        <v>5</v>
      </c>
      <c r="B26" s="56">
        <f>SUM(B27:B37)</f>
        <v>87940</v>
      </c>
      <c r="C26" s="104">
        <f>SUM(C27:C37)</f>
        <v>95328</v>
      </c>
      <c r="D26" s="104">
        <f>SUM(D27:D37)</f>
        <v>79429</v>
      </c>
      <c r="E26" s="56">
        <f>SUM(E27:E37)</f>
        <v>90720</v>
      </c>
      <c r="F26" s="93">
        <f>SUM(F27:F37)</f>
        <v>105068</v>
      </c>
    </row>
    <row r="27" spans="1:6" ht="15" customHeight="1" x14ac:dyDescent="0.15">
      <c r="A27" s="92" t="s">
        <v>6</v>
      </c>
      <c r="B27" s="56">
        <v>35053</v>
      </c>
      <c r="C27" s="56">
        <v>38915</v>
      </c>
      <c r="D27" s="56">
        <v>30951</v>
      </c>
      <c r="E27" s="56">
        <v>35160</v>
      </c>
      <c r="F27" s="93">
        <v>42971</v>
      </c>
    </row>
    <row r="28" spans="1:6" ht="15" customHeight="1" x14ac:dyDescent="0.15">
      <c r="A28" s="92" t="s">
        <v>7</v>
      </c>
      <c r="B28" s="56">
        <v>165</v>
      </c>
      <c r="C28" s="56">
        <v>240</v>
      </c>
      <c r="D28" s="56">
        <v>170</v>
      </c>
      <c r="E28" s="56">
        <v>230</v>
      </c>
      <c r="F28" s="93">
        <v>341</v>
      </c>
    </row>
    <row r="29" spans="1:6" ht="15" customHeight="1" x14ac:dyDescent="0.15">
      <c r="A29" s="92" t="s">
        <v>8</v>
      </c>
      <c r="B29" s="56">
        <v>8780</v>
      </c>
      <c r="C29" s="56">
        <v>10147</v>
      </c>
      <c r="D29" s="56">
        <v>8357</v>
      </c>
      <c r="E29" s="56">
        <v>9988</v>
      </c>
      <c r="F29" s="93">
        <v>11414</v>
      </c>
    </row>
    <row r="30" spans="1:6" ht="15" customHeight="1" x14ac:dyDescent="0.15">
      <c r="A30" s="92" t="s">
        <v>9</v>
      </c>
      <c r="B30" s="56">
        <v>270</v>
      </c>
      <c r="C30" s="56">
        <v>463</v>
      </c>
      <c r="D30" s="56">
        <v>278</v>
      </c>
      <c r="E30" s="56">
        <v>353</v>
      </c>
      <c r="F30" s="93">
        <v>606</v>
      </c>
    </row>
    <row r="31" spans="1:6" ht="15" customHeight="1" x14ac:dyDescent="0.15">
      <c r="A31" s="92" t="s">
        <v>10</v>
      </c>
      <c r="B31" s="56">
        <v>852</v>
      </c>
      <c r="C31" s="56">
        <v>1060</v>
      </c>
      <c r="D31" s="56">
        <v>877</v>
      </c>
      <c r="E31" s="56">
        <v>1028</v>
      </c>
      <c r="F31" s="93">
        <v>1299</v>
      </c>
    </row>
    <row r="32" spans="1:6" ht="15" customHeight="1" x14ac:dyDescent="0.15">
      <c r="A32" s="92" t="s">
        <v>11</v>
      </c>
      <c r="B32" s="56">
        <v>5819</v>
      </c>
      <c r="C32" s="56">
        <v>5718</v>
      </c>
      <c r="D32" s="56">
        <v>5433</v>
      </c>
      <c r="E32" s="56">
        <v>5991</v>
      </c>
      <c r="F32" s="93">
        <v>6342</v>
      </c>
    </row>
    <row r="33" spans="1:6" ht="15" customHeight="1" x14ac:dyDescent="0.15">
      <c r="A33" s="92" t="s">
        <v>12</v>
      </c>
      <c r="B33" s="56">
        <v>13047</v>
      </c>
      <c r="C33" s="56">
        <v>14188</v>
      </c>
      <c r="D33" s="56">
        <v>12913</v>
      </c>
      <c r="E33" s="56">
        <v>13438</v>
      </c>
      <c r="F33" s="93">
        <v>15057</v>
      </c>
    </row>
    <row r="34" spans="1:6" ht="15" customHeight="1" x14ac:dyDescent="0.15">
      <c r="A34" s="92" t="s">
        <v>207</v>
      </c>
      <c r="B34" s="56">
        <v>14839</v>
      </c>
      <c r="C34" s="56">
        <v>14527</v>
      </c>
      <c r="D34" s="56">
        <v>11350</v>
      </c>
      <c r="E34" s="56">
        <v>14449</v>
      </c>
      <c r="F34" s="93">
        <v>16455</v>
      </c>
    </row>
    <row r="35" spans="1:6" ht="15" customHeight="1" x14ac:dyDescent="0.15">
      <c r="A35" s="92" t="s">
        <v>13</v>
      </c>
      <c r="B35" s="154">
        <v>3766</v>
      </c>
      <c r="C35" s="154">
        <v>4389</v>
      </c>
      <c r="D35" s="154">
        <v>3459</v>
      </c>
      <c r="E35" s="154">
        <v>4191</v>
      </c>
      <c r="F35" s="193">
        <v>4830</v>
      </c>
    </row>
    <row r="36" spans="1:6" ht="15" customHeight="1" x14ac:dyDescent="0.15">
      <c r="A36" s="92" t="s">
        <v>14</v>
      </c>
      <c r="B36" s="57">
        <v>1000</v>
      </c>
      <c r="C36" s="57">
        <v>919</v>
      </c>
      <c r="D36" s="57">
        <v>1044</v>
      </c>
      <c r="E36" s="57">
        <v>1089</v>
      </c>
      <c r="F36" s="194">
        <v>1060</v>
      </c>
    </row>
    <row r="37" spans="1:6" ht="15" customHeight="1" thickBot="1" x14ac:dyDescent="0.2">
      <c r="A37" s="94" t="s">
        <v>15</v>
      </c>
      <c r="B37" s="62">
        <v>4349</v>
      </c>
      <c r="C37" s="62">
        <v>4762</v>
      </c>
      <c r="D37" s="62">
        <v>4597</v>
      </c>
      <c r="E37" s="62">
        <v>4803</v>
      </c>
      <c r="F37" s="195">
        <v>4693</v>
      </c>
    </row>
    <row r="38" spans="1:6" ht="15" customHeight="1" x14ac:dyDescent="0.15">
      <c r="A38" s="10" t="s">
        <v>20</v>
      </c>
      <c r="B38" s="10"/>
      <c r="C38" s="10"/>
      <c r="D38" s="150"/>
      <c r="E38" s="150"/>
      <c r="F38" s="144" t="s">
        <v>17</v>
      </c>
    </row>
    <row r="39" spans="1:6" ht="15" customHeight="1" x14ac:dyDescent="0.15">
      <c r="A39" s="10"/>
      <c r="B39" s="28"/>
      <c r="C39" s="28"/>
      <c r="D39" s="28"/>
      <c r="E39" s="10"/>
      <c r="F39" s="2" t="s">
        <v>19</v>
      </c>
    </row>
    <row r="40" spans="1:6" ht="15" customHeight="1" x14ac:dyDescent="0.15">
      <c r="A40" s="10"/>
      <c r="B40" s="28"/>
      <c r="C40" s="28"/>
      <c r="D40" s="28"/>
      <c r="E40" s="10"/>
      <c r="F40" s="2" t="s">
        <v>217</v>
      </c>
    </row>
    <row r="41" spans="1:6" ht="15" customHeight="1" thickBot="1" x14ac:dyDescent="0.2">
      <c r="A41" s="10" t="s">
        <v>192</v>
      </c>
      <c r="B41" s="10"/>
      <c r="C41" s="10"/>
      <c r="D41" s="10"/>
      <c r="E41" s="10"/>
      <c r="F41" s="2" t="s">
        <v>201</v>
      </c>
    </row>
    <row r="42" spans="1:6" ht="20.100000000000001" customHeight="1" x14ac:dyDescent="0.15">
      <c r="A42" s="151" t="s">
        <v>21</v>
      </c>
      <c r="B42" s="147" t="s">
        <v>257</v>
      </c>
      <c r="C42" s="147" t="s">
        <v>258</v>
      </c>
      <c r="D42" s="147" t="s">
        <v>259</v>
      </c>
      <c r="E42" s="80" t="s">
        <v>277</v>
      </c>
      <c r="F42" s="109" t="s">
        <v>278</v>
      </c>
    </row>
    <row r="43" spans="1:6" ht="15" customHeight="1" x14ac:dyDescent="0.15">
      <c r="A43" s="166" t="s">
        <v>22</v>
      </c>
      <c r="B43" s="104">
        <f>SUM(B44:B52)</f>
        <v>117610</v>
      </c>
      <c r="C43" s="104">
        <f>SUM(C44:C52)</f>
        <v>116751</v>
      </c>
      <c r="D43" s="104">
        <f>SUM(D44:D52)</f>
        <v>116712</v>
      </c>
      <c r="E43" s="104">
        <f>SUM(E44:E52)</f>
        <v>116493</v>
      </c>
      <c r="F43" s="110">
        <f>SUM(F44:F52)</f>
        <v>117255</v>
      </c>
    </row>
    <row r="44" spans="1:6" ht="15" customHeight="1" x14ac:dyDescent="0.15">
      <c r="A44" s="166" t="s">
        <v>23</v>
      </c>
      <c r="B44" s="56">
        <v>2165</v>
      </c>
      <c r="C44" s="56">
        <v>2053</v>
      </c>
      <c r="D44" s="56">
        <v>2278</v>
      </c>
      <c r="E44" s="56">
        <v>2203</v>
      </c>
      <c r="F44" s="196">
        <v>2040</v>
      </c>
    </row>
    <row r="45" spans="1:6" ht="15" customHeight="1" x14ac:dyDescent="0.15">
      <c r="A45" s="166" t="s">
        <v>24</v>
      </c>
      <c r="B45" s="56">
        <v>13692</v>
      </c>
      <c r="C45" s="56">
        <v>13717</v>
      </c>
      <c r="D45" s="56">
        <v>13755</v>
      </c>
      <c r="E45" s="56">
        <v>13797</v>
      </c>
      <c r="F45" s="196">
        <v>13886</v>
      </c>
    </row>
    <row r="46" spans="1:6" ht="15" customHeight="1" x14ac:dyDescent="0.15">
      <c r="A46" s="166" t="s">
        <v>25</v>
      </c>
      <c r="B46" s="56">
        <v>21191</v>
      </c>
      <c r="C46" s="56">
        <v>20202</v>
      </c>
      <c r="D46" s="56">
        <v>19358</v>
      </c>
      <c r="E46" s="56">
        <v>19402</v>
      </c>
      <c r="F46" s="196">
        <v>19610</v>
      </c>
    </row>
    <row r="47" spans="1:6" ht="15" customHeight="1" x14ac:dyDescent="0.15">
      <c r="A47" s="166" t="s">
        <v>26</v>
      </c>
      <c r="B47" s="56">
        <v>10519</v>
      </c>
      <c r="C47" s="56">
        <v>10702</v>
      </c>
      <c r="D47" s="56">
        <v>10740</v>
      </c>
      <c r="E47" s="56">
        <v>10633</v>
      </c>
      <c r="F47" s="196">
        <v>10766</v>
      </c>
    </row>
    <row r="48" spans="1:6" ht="15" customHeight="1" x14ac:dyDescent="0.15">
      <c r="A48" s="166" t="s">
        <v>27</v>
      </c>
      <c r="B48" s="56">
        <v>13451</v>
      </c>
      <c r="C48" s="56">
        <v>13491</v>
      </c>
      <c r="D48" s="56">
        <v>13793</v>
      </c>
      <c r="E48" s="56">
        <v>13642</v>
      </c>
      <c r="F48" s="196">
        <v>14111</v>
      </c>
    </row>
    <row r="49" spans="1:6" ht="15" customHeight="1" x14ac:dyDescent="0.15">
      <c r="A49" s="166" t="s">
        <v>28</v>
      </c>
      <c r="B49" s="56">
        <v>39117</v>
      </c>
      <c r="C49" s="56">
        <v>38990</v>
      </c>
      <c r="D49" s="56">
        <v>38795</v>
      </c>
      <c r="E49" s="56">
        <v>38453</v>
      </c>
      <c r="F49" s="196">
        <v>38524</v>
      </c>
    </row>
    <row r="50" spans="1:6" ht="15" customHeight="1" x14ac:dyDescent="0.15">
      <c r="A50" s="166" t="s">
        <v>29</v>
      </c>
      <c r="B50" s="56">
        <v>6437</v>
      </c>
      <c r="C50" s="56">
        <v>6522</v>
      </c>
      <c r="D50" s="56">
        <v>6633</v>
      </c>
      <c r="E50" s="56">
        <v>6679</v>
      </c>
      <c r="F50" s="196">
        <v>6742</v>
      </c>
    </row>
    <row r="51" spans="1:6" ht="15" customHeight="1" x14ac:dyDescent="0.15">
      <c r="A51" s="166" t="s">
        <v>30</v>
      </c>
      <c r="B51" s="56">
        <v>4540</v>
      </c>
      <c r="C51" s="56">
        <v>4559</v>
      </c>
      <c r="D51" s="56">
        <v>4647</v>
      </c>
      <c r="E51" s="56">
        <v>4691</v>
      </c>
      <c r="F51" s="196">
        <v>4721</v>
      </c>
    </row>
    <row r="52" spans="1:6" ht="15" customHeight="1" x14ac:dyDescent="0.15">
      <c r="A52" s="167" t="s">
        <v>31</v>
      </c>
      <c r="B52" s="63">
        <v>6498</v>
      </c>
      <c r="C52" s="63">
        <v>6515</v>
      </c>
      <c r="D52" s="63">
        <v>6713</v>
      </c>
      <c r="E52" s="63">
        <v>6993</v>
      </c>
      <c r="F52" s="197">
        <v>6855</v>
      </c>
    </row>
    <row r="53" spans="1:6" ht="15" customHeight="1" x14ac:dyDescent="0.15">
      <c r="A53" s="10"/>
      <c r="B53" s="10"/>
      <c r="C53" s="10"/>
      <c r="D53" s="10"/>
      <c r="E53" s="150"/>
      <c r="F53" s="144" t="s">
        <v>32</v>
      </c>
    </row>
    <row r="54" spans="1:6" ht="15" customHeight="1" x14ac:dyDescent="0.15"/>
    <row r="57" spans="1:6" ht="17.100000000000001" customHeight="1" x14ac:dyDescent="0.15"/>
  </sheetData>
  <sheetProtection sheet="1" selectLockedCells="1" selectUnlockedCells="1"/>
  <mergeCells count="19">
    <mergeCell ref="E11:F11"/>
    <mergeCell ref="E12:F12"/>
    <mergeCell ref="E13:F13"/>
    <mergeCell ref="E6:F6"/>
    <mergeCell ref="E7:F7"/>
    <mergeCell ref="E8:F8"/>
    <mergeCell ref="E9:F9"/>
    <mergeCell ref="E10:F10"/>
    <mergeCell ref="A1:F1"/>
    <mergeCell ref="A4:A5"/>
    <mergeCell ref="B4:B5"/>
    <mergeCell ref="C4:C5"/>
    <mergeCell ref="D4:D5"/>
    <mergeCell ref="E4:F5"/>
    <mergeCell ref="E14:F14"/>
    <mergeCell ref="E15:F15"/>
    <mergeCell ref="E16:F16"/>
    <mergeCell ref="E17:F17"/>
    <mergeCell ref="E19:F19"/>
  </mergeCells>
  <phoneticPr fontId="19"/>
  <printOptions horizontalCentered="1"/>
  <pageMargins left="0.59055118110236227" right="0.59055118110236227" top="0.59055118110236227" bottom="0.59055118110236227" header="0.39370078740157483" footer="0.39370078740157483"/>
  <pageSetup paperSize="9" firstPageNumber="95" orientation="portrait" useFirstPageNumber="1"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Z43"/>
  <sheetViews>
    <sheetView view="pageBreakPreview" zoomScaleNormal="100" zoomScaleSheetLayoutView="100" workbookViewId="0">
      <selection activeCell="AM16" sqref="AM16"/>
    </sheetView>
  </sheetViews>
  <sheetFormatPr defaultRowHeight="18" customHeight="1" x14ac:dyDescent="0.15"/>
  <cols>
    <col min="1" max="1" width="13.28515625" style="10" customWidth="1"/>
    <col min="2" max="3" width="14.28515625" style="10" customWidth="1"/>
    <col min="4" max="5" width="14.42578125" style="10" customWidth="1"/>
    <col min="6" max="6" width="15" style="10" customWidth="1"/>
    <col min="7" max="7" width="14.85546875" style="10" customWidth="1"/>
    <col min="8" max="8" width="1.5703125" style="10" customWidth="1"/>
    <col min="9" max="9" width="6.5703125" style="10" hidden="1" customWidth="1"/>
    <col min="10" max="10" width="5.5703125" style="10" hidden="1" customWidth="1"/>
    <col min="11" max="11" width="5.42578125" style="10" hidden="1" customWidth="1"/>
    <col min="12" max="12" width="4.28515625" style="10" hidden="1" customWidth="1"/>
    <col min="13" max="16" width="3.28515625" style="10" hidden="1" customWidth="1"/>
    <col min="17" max="17" width="3.5703125" style="10" hidden="1" customWidth="1"/>
    <col min="18" max="18" width="2.7109375" style="10" hidden="1" customWidth="1"/>
    <col min="19" max="19" width="3.140625" style="10" hidden="1" customWidth="1"/>
    <col min="20" max="20" width="1.28515625" style="10" hidden="1" customWidth="1"/>
    <col min="21" max="21" width="6.7109375" style="10" hidden="1" customWidth="1"/>
    <col min="22" max="22" width="2" style="10" hidden="1" customWidth="1"/>
    <col min="23" max="23" width="10.7109375" style="10" hidden="1" customWidth="1"/>
    <col min="24" max="26" width="12.7109375" style="10" hidden="1" customWidth="1"/>
    <col min="27" max="16384" width="9.140625" style="10"/>
  </cols>
  <sheetData>
    <row r="1" spans="1:26" ht="5.0999999999999996" customHeight="1" x14ac:dyDescent="0.15"/>
    <row r="2" spans="1:26" ht="15" customHeight="1" x14ac:dyDescent="0.15">
      <c r="A2" s="325" t="s">
        <v>33</v>
      </c>
      <c r="B2" s="325"/>
      <c r="C2" s="325"/>
      <c r="D2" s="325"/>
      <c r="E2" s="325"/>
      <c r="F2" s="325"/>
      <c r="G2" s="325"/>
    </row>
    <row r="3" spans="1:26" ht="5.0999999999999996" customHeight="1" x14ac:dyDescent="0.15"/>
    <row r="4" spans="1:26" ht="64.5" customHeight="1" x14ac:dyDescent="0.15">
      <c r="A4" s="326" t="s">
        <v>301</v>
      </c>
      <c r="B4" s="326"/>
      <c r="C4" s="326"/>
      <c r="D4" s="326"/>
      <c r="E4" s="326"/>
      <c r="F4" s="326"/>
      <c r="G4" s="326"/>
      <c r="I4" s="327" t="s">
        <v>239</v>
      </c>
      <c r="J4" s="327"/>
      <c r="K4" s="327"/>
      <c r="L4" s="327"/>
      <c r="M4" s="327"/>
      <c r="N4" s="327"/>
      <c r="O4" s="327"/>
      <c r="P4" s="327"/>
      <c r="Q4" s="327"/>
      <c r="R4" s="327"/>
      <c r="S4" s="327"/>
      <c r="T4" s="327"/>
      <c r="U4" s="327"/>
      <c r="V4" s="327"/>
      <c r="W4" s="327"/>
      <c r="X4" s="327"/>
      <c r="Y4" s="327"/>
      <c r="Z4" s="327"/>
    </row>
    <row r="5" spans="1:26" ht="15" customHeight="1" x14ac:dyDescent="0.15"/>
    <row r="6" spans="1:26" ht="15" customHeight="1" thickBot="1" x14ac:dyDescent="0.2">
      <c r="A6" s="10" t="s">
        <v>193</v>
      </c>
      <c r="Z6" s="2" t="s">
        <v>34</v>
      </c>
    </row>
    <row r="7" spans="1:26" ht="24.95" customHeight="1" thickBot="1" x14ac:dyDescent="0.2">
      <c r="A7" s="328" t="s">
        <v>35</v>
      </c>
      <c r="B7" s="168" t="s">
        <v>36</v>
      </c>
      <c r="C7" s="152" t="s">
        <v>37</v>
      </c>
      <c r="D7" s="9" t="s">
        <v>38</v>
      </c>
      <c r="E7" s="316" t="s">
        <v>39</v>
      </c>
      <c r="F7" s="316"/>
      <c r="G7" s="316"/>
      <c r="H7" s="12"/>
      <c r="I7" s="329" t="s">
        <v>40</v>
      </c>
      <c r="J7" s="329"/>
      <c r="K7" s="329"/>
      <c r="L7" s="329"/>
      <c r="M7" s="329"/>
      <c r="N7" s="329"/>
      <c r="O7" s="329"/>
      <c r="P7" s="329"/>
      <c r="Q7" s="329"/>
      <c r="R7" s="329"/>
      <c r="S7" s="329"/>
      <c r="T7" s="330" t="s">
        <v>41</v>
      </c>
      <c r="U7" s="330"/>
      <c r="V7" s="330"/>
      <c r="W7" s="168" t="s">
        <v>42</v>
      </c>
      <c r="X7" s="168" t="s">
        <v>43</v>
      </c>
      <c r="Y7" s="168" t="s">
        <v>44</v>
      </c>
      <c r="Z7" s="159" t="s">
        <v>45</v>
      </c>
    </row>
    <row r="8" spans="1:26" s="13" customFormat="1" ht="24.95" customHeight="1" x14ac:dyDescent="0.15">
      <c r="A8" s="328"/>
      <c r="B8" s="175" t="s">
        <v>46</v>
      </c>
      <c r="C8" s="175" t="s">
        <v>47</v>
      </c>
      <c r="D8" s="175" t="s">
        <v>48</v>
      </c>
      <c r="E8" s="155" t="s">
        <v>49</v>
      </c>
      <c r="F8" s="155" t="s">
        <v>50</v>
      </c>
      <c r="G8" s="155" t="s">
        <v>51</v>
      </c>
      <c r="H8" s="60"/>
      <c r="I8" s="331" t="s">
        <v>52</v>
      </c>
      <c r="J8" s="332"/>
      <c r="K8" s="332" t="s">
        <v>53</v>
      </c>
      <c r="L8" s="332"/>
      <c r="M8" s="338" t="s">
        <v>54</v>
      </c>
      <c r="N8" s="338"/>
      <c r="O8" s="338"/>
      <c r="P8" s="338"/>
      <c r="Q8" s="339" t="s">
        <v>55</v>
      </c>
      <c r="R8" s="339"/>
      <c r="S8" s="339"/>
      <c r="T8" s="340" t="s">
        <v>56</v>
      </c>
      <c r="U8" s="340"/>
      <c r="V8" s="340"/>
      <c r="W8" s="175" t="s">
        <v>57</v>
      </c>
      <c r="X8" s="175" t="s">
        <v>58</v>
      </c>
      <c r="Y8" s="175" t="s">
        <v>59</v>
      </c>
      <c r="Z8" s="160" t="s">
        <v>60</v>
      </c>
    </row>
    <row r="9" spans="1:26" ht="18" customHeight="1" x14ac:dyDescent="0.15">
      <c r="A9" s="165" t="s">
        <v>279</v>
      </c>
      <c r="B9" s="1">
        <v>113001</v>
      </c>
      <c r="C9" s="154">
        <v>112998</v>
      </c>
      <c r="D9" s="154">
        <v>13815318</v>
      </c>
      <c r="E9" s="154">
        <v>13073848</v>
      </c>
      <c r="F9" s="154">
        <v>9106608</v>
      </c>
      <c r="G9" s="154">
        <v>2548396</v>
      </c>
      <c r="H9" s="180"/>
      <c r="I9" s="341">
        <v>4888</v>
      </c>
      <c r="J9" s="341"/>
      <c r="K9" s="342">
        <v>0</v>
      </c>
      <c r="L9" s="342"/>
      <c r="M9" s="343">
        <v>1392629</v>
      </c>
      <c r="N9" s="343"/>
      <c r="O9" s="343"/>
      <c r="P9" s="343"/>
      <c r="Q9" s="341">
        <v>21327</v>
      </c>
      <c r="R9" s="341"/>
      <c r="S9" s="341"/>
      <c r="T9" s="333">
        <v>277743</v>
      </c>
      <c r="U9" s="333"/>
      <c r="V9" s="333"/>
      <c r="W9" s="56">
        <v>463727</v>
      </c>
      <c r="X9" s="4">
        <v>99.9</v>
      </c>
      <c r="Y9" s="4">
        <v>3.3566147373516846</v>
      </c>
      <c r="Z9" s="15">
        <v>94.632986370635848</v>
      </c>
    </row>
    <row r="10" spans="1:26" ht="18" customHeight="1" x14ac:dyDescent="0.15">
      <c r="A10" s="165" t="s">
        <v>205</v>
      </c>
      <c r="B10" s="1">
        <v>113752</v>
      </c>
      <c r="C10" s="154">
        <v>113749</v>
      </c>
      <c r="D10" s="154">
        <v>13792857</v>
      </c>
      <c r="E10" s="154">
        <v>12938952</v>
      </c>
      <c r="F10" s="154">
        <v>9122148</v>
      </c>
      <c r="G10" s="154">
        <v>2458349</v>
      </c>
      <c r="H10" s="180"/>
      <c r="I10" s="335">
        <v>4159</v>
      </c>
      <c r="J10" s="335"/>
      <c r="K10" s="336">
        <v>0</v>
      </c>
      <c r="L10" s="336"/>
      <c r="M10" s="337">
        <v>1330328</v>
      </c>
      <c r="N10" s="337"/>
      <c r="O10" s="337"/>
      <c r="P10" s="337"/>
      <c r="Q10" s="335">
        <v>23968</v>
      </c>
      <c r="R10" s="335"/>
      <c r="S10" s="335"/>
      <c r="T10" s="334">
        <v>308927</v>
      </c>
      <c r="U10" s="334"/>
      <c r="V10" s="334"/>
      <c r="W10" s="56">
        <v>544978</v>
      </c>
      <c r="X10" s="4">
        <v>100</v>
      </c>
      <c r="Y10" s="4">
        <v>3.9511610973709073</v>
      </c>
      <c r="Z10" s="15">
        <v>93.809078133703551</v>
      </c>
    </row>
    <row r="11" spans="1:26" ht="18" customHeight="1" x14ac:dyDescent="0.15">
      <c r="A11" s="165" t="s">
        <v>206</v>
      </c>
      <c r="B11" s="1">
        <v>113893</v>
      </c>
      <c r="C11" s="154">
        <v>113890</v>
      </c>
      <c r="D11" s="154">
        <v>13651564</v>
      </c>
      <c r="E11" s="154">
        <v>12910943</v>
      </c>
      <c r="F11" s="154">
        <v>9092862</v>
      </c>
      <c r="G11" s="154">
        <v>2417520</v>
      </c>
      <c r="H11" s="180"/>
      <c r="I11" s="335">
        <v>6115</v>
      </c>
      <c r="J11" s="335"/>
      <c r="K11" s="336">
        <v>0</v>
      </c>
      <c r="L11" s="336"/>
      <c r="M11" s="337">
        <v>1362735</v>
      </c>
      <c r="N11" s="337"/>
      <c r="O11" s="337"/>
      <c r="P11" s="337"/>
      <c r="Q11" s="335">
        <v>31711</v>
      </c>
      <c r="R11" s="335"/>
      <c r="S11" s="335"/>
      <c r="T11" s="334">
        <v>304042</v>
      </c>
      <c r="U11" s="334"/>
      <c r="V11" s="334"/>
      <c r="W11" s="56">
        <v>436579</v>
      </c>
      <c r="X11" s="5">
        <v>100</v>
      </c>
      <c r="Y11" s="4">
        <v>3.1980145278592254</v>
      </c>
      <c r="Z11" s="15">
        <v>94.57482673780089</v>
      </c>
    </row>
    <row r="12" spans="1:26" ht="18" customHeight="1" x14ac:dyDescent="0.15">
      <c r="A12" s="165" t="s">
        <v>218</v>
      </c>
      <c r="B12" s="1">
        <v>113974</v>
      </c>
      <c r="C12" s="154">
        <v>113971</v>
      </c>
      <c r="D12" s="154">
        <v>13381814</v>
      </c>
      <c r="E12" s="154">
        <v>12652096</v>
      </c>
      <c r="F12" s="154">
        <v>8947788</v>
      </c>
      <c r="G12" s="154">
        <v>2376228</v>
      </c>
      <c r="H12" s="180"/>
      <c r="I12" s="335">
        <v>5148</v>
      </c>
      <c r="J12" s="335"/>
      <c r="K12" s="336">
        <v>0</v>
      </c>
      <c r="L12" s="336"/>
      <c r="M12" s="337">
        <v>1282572</v>
      </c>
      <c r="N12" s="337"/>
      <c r="O12" s="337"/>
      <c r="P12" s="337"/>
      <c r="Q12" s="335">
        <v>40360</v>
      </c>
      <c r="R12" s="335"/>
      <c r="S12" s="335"/>
      <c r="T12" s="334">
        <v>299277</v>
      </c>
      <c r="U12" s="334"/>
      <c r="V12" s="334"/>
      <c r="W12" s="56">
        <v>430441</v>
      </c>
      <c r="X12" s="5">
        <v>99.997367820731043</v>
      </c>
      <c r="Y12" s="4">
        <v>3.2166117388868201</v>
      </c>
      <c r="Z12" s="15">
        <v>94.546942589397815</v>
      </c>
    </row>
    <row r="13" spans="1:26" ht="18" customHeight="1" x14ac:dyDescent="0.15">
      <c r="A13" s="165" t="s">
        <v>219</v>
      </c>
      <c r="B13" s="1">
        <v>113580</v>
      </c>
      <c r="C13" s="154">
        <v>113577</v>
      </c>
      <c r="D13" s="154">
        <v>13451333</v>
      </c>
      <c r="E13" s="154">
        <v>12675201</v>
      </c>
      <c r="F13" s="154">
        <v>8923502</v>
      </c>
      <c r="G13" s="154">
        <v>2436007</v>
      </c>
      <c r="H13" s="180"/>
      <c r="I13" s="335">
        <v>6454</v>
      </c>
      <c r="J13" s="335"/>
      <c r="K13" s="336">
        <v>0</v>
      </c>
      <c r="L13" s="336"/>
      <c r="M13" s="337">
        <v>1262962</v>
      </c>
      <c r="N13" s="337"/>
      <c r="O13" s="337"/>
      <c r="P13" s="337"/>
      <c r="Q13" s="335">
        <v>46276</v>
      </c>
      <c r="R13" s="335"/>
      <c r="S13" s="335"/>
      <c r="T13" s="334">
        <v>278702</v>
      </c>
      <c r="U13" s="334"/>
      <c r="V13" s="334"/>
      <c r="W13" s="56">
        <v>497430</v>
      </c>
      <c r="X13" s="5">
        <v>99.9973586899102</v>
      </c>
      <c r="Y13" s="4">
        <v>3.6979978118153789</v>
      </c>
      <c r="Z13" s="15">
        <v>94.23007370347608</v>
      </c>
    </row>
    <row r="14" spans="1:26" ht="18" customHeight="1" x14ac:dyDescent="0.15">
      <c r="A14" s="165" t="s">
        <v>238</v>
      </c>
      <c r="B14" s="1">
        <v>113578</v>
      </c>
      <c r="C14" s="154">
        <v>113575</v>
      </c>
      <c r="D14" s="154">
        <v>13491024</v>
      </c>
      <c r="E14" s="154">
        <v>12705738</v>
      </c>
      <c r="F14" s="154">
        <v>8972116</v>
      </c>
      <c r="G14" s="154">
        <v>2450934</v>
      </c>
      <c r="H14" s="180"/>
      <c r="I14" s="335">
        <v>10472</v>
      </c>
      <c r="J14" s="335"/>
      <c r="K14" s="336">
        <v>0</v>
      </c>
      <c r="L14" s="336"/>
      <c r="M14" s="337">
        <v>1232748</v>
      </c>
      <c r="N14" s="337"/>
      <c r="O14" s="337"/>
      <c r="P14" s="337"/>
      <c r="Q14" s="335">
        <v>39468</v>
      </c>
      <c r="R14" s="335"/>
      <c r="S14" s="335"/>
      <c r="T14" s="334">
        <v>299969</v>
      </c>
      <c r="U14" s="334"/>
      <c r="V14" s="334"/>
      <c r="W14" s="56">
        <v>485317</v>
      </c>
      <c r="X14" s="5">
        <v>99.997358643399252</v>
      </c>
      <c r="Y14" s="5">
        <v>3.5973325671943064</v>
      </c>
      <c r="Z14" s="15">
        <v>94.179196479081213</v>
      </c>
    </row>
    <row r="15" spans="1:26" ht="18" customHeight="1" x14ac:dyDescent="0.15">
      <c r="A15" s="165" t="s">
        <v>260</v>
      </c>
      <c r="B15" s="1">
        <v>113447</v>
      </c>
      <c r="C15" s="154">
        <v>113446</v>
      </c>
      <c r="D15" s="154">
        <f>+E15+T15+W15</f>
        <v>13793427</v>
      </c>
      <c r="E15" s="154">
        <f t="shared" ref="E15" si="0">SUM(F15:S15)</f>
        <v>12621348</v>
      </c>
      <c r="F15" s="154">
        <v>8921605</v>
      </c>
      <c r="G15" s="154">
        <v>2452507</v>
      </c>
      <c r="H15" s="180"/>
      <c r="I15" s="335">
        <v>7193</v>
      </c>
      <c r="J15" s="335"/>
      <c r="K15" s="336">
        <v>0</v>
      </c>
      <c r="L15" s="336"/>
      <c r="M15" s="337">
        <v>1204616</v>
      </c>
      <c r="N15" s="337"/>
      <c r="O15" s="337"/>
      <c r="P15" s="337"/>
      <c r="Q15" s="335">
        <v>35427</v>
      </c>
      <c r="R15" s="335"/>
      <c r="S15" s="335"/>
      <c r="T15" s="334">
        <v>307061</v>
      </c>
      <c r="U15" s="334"/>
      <c r="V15" s="334"/>
      <c r="W15" s="56">
        <v>865018</v>
      </c>
      <c r="X15" s="5">
        <f>C15/B15*100</f>
        <v>99.99911853112026</v>
      </c>
      <c r="Y15" s="5">
        <f>W15/D15*100</f>
        <v>6.271233392542694</v>
      </c>
      <c r="Z15" s="15">
        <f>E15/D15*100</f>
        <v>91.502626577137065</v>
      </c>
    </row>
    <row r="16" spans="1:26" ht="18" customHeight="1" x14ac:dyDescent="0.15">
      <c r="A16" s="165" t="s">
        <v>262</v>
      </c>
      <c r="B16" s="1">
        <v>114059</v>
      </c>
      <c r="C16" s="154">
        <v>114059</v>
      </c>
      <c r="D16" s="154">
        <f>+E16+T16+W16</f>
        <v>13641809</v>
      </c>
      <c r="E16" s="154">
        <f>SUM(F16:S16)</f>
        <v>12651021</v>
      </c>
      <c r="F16" s="154">
        <v>8843345</v>
      </c>
      <c r="G16" s="154">
        <v>2497331</v>
      </c>
      <c r="H16" s="180"/>
      <c r="I16" s="335">
        <v>6692</v>
      </c>
      <c r="J16" s="335"/>
      <c r="K16" s="336">
        <v>0</v>
      </c>
      <c r="L16" s="336"/>
      <c r="M16" s="337">
        <v>1253504</v>
      </c>
      <c r="N16" s="337"/>
      <c r="O16" s="337"/>
      <c r="P16" s="337"/>
      <c r="Q16" s="335">
        <v>50149</v>
      </c>
      <c r="R16" s="335"/>
      <c r="S16" s="335"/>
      <c r="T16" s="334">
        <v>303565</v>
      </c>
      <c r="U16" s="334"/>
      <c r="V16" s="334"/>
      <c r="W16" s="56">
        <v>687223</v>
      </c>
      <c r="X16" s="5">
        <f>C16/B16*100</f>
        <v>100</v>
      </c>
      <c r="Y16" s="5">
        <f>W16/D16*100</f>
        <v>5.03762367586293</v>
      </c>
      <c r="Z16" s="67">
        <f>E16/D16*100</f>
        <v>92.737121594357461</v>
      </c>
    </row>
    <row r="17" spans="1:26" ht="18" customHeight="1" thickBot="1" x14ac:dyDescent="0.2">
      <c r="A17" s="164" t="s">
        <v>280</v>
      </c>
      <c r="B17" s="198">
        <v>114830</v>
      </c>
      <c r="C17" s="199">
        <v>114830</v>
      </c>
      <c r="D17" s="111">
        <f>+E17+T17+W17</f>
        <v>14110932</v>
      </c>
      <c r="E17" s="111">
        <f>SUM(F17:S17)</f>
        <v>13076568</v>
      </c>
      <c r="F17" s="199">
        <f>4984802+3958940</f>
        <v>8943742</v>
      </c>
      <c r="G17" s="199">
        <v>2629286</v>
      </c>
      <c r="H17" s="200"/>
      <c r="I17" s="346">
        <v>6912</v>
      </c>
      <c r="J17" s="346"/>
      <c r="K17" s="347" t="s">
        <v>299</v>
      </c>
      <c r="L17" s="347"/>
      <c r="M17" s="348">
        <f>611948+843515</f>
        <v>1455463</v>
      </c>
      <c r="N17" s="348"/>
      <c r="O17" s="348"/>
      <c r="P17" s="348"/>
      <c r="Q17" s="349">
        <v>41165</v>
      </c>
      <c r="R17" s="349"/>
      <c r="S17" s="349"/>
      <c r="T17" s="350">
        <v>314436</v>
      </c>
      <c r="U17" s="350"/>
      <c r="V17" s="350"/>
      <c r="W17" s="63">
        <v>719928</v>
      </c>
      <c r="X17" s="95">
        <f>C17/B17*100</f>
        <v>100</v>
      </c>
      <c r="Y17" s="143">
        <f>ROUND(W17/D17*100,1)</f>
        <v>5.0999999999999996</v>
      </c>
      <c r="Z17" s="96">
        <f>E17/D17*100</f>
        <v>92.66976837532772</v>
      </c>
    </row>
    <row r="18" spans="1:26" ht="15" customHeight="1" x14ac:dyDescent="0.15">
      <c r="A18" s="10" t="s">
        <v>61</v>
      </c>
      <c r="Z18" s="2" t="s">
        <v>283</v>
      </c>
    </row>
    <row r="19" spans="1:26" ht="12" customHeight="1" x14ac:dyDescent="0.15">
      <c r="E19" s="37"/>
      <c r="F19" s="150"/>
      <c r="K19" s="14"/>
    </row>
    <row r="20" spans="1:26" ht="15" customHeight="1" thickBot="1" x14ac:dyDescent="0.2">
      <c r="A20" s="10" t="s">
        <v>183</v>
      </c>
      <c r="Z20" s="2" t="s">
        <v>62</v>
      </c>
    </row>
    <row r="21" spans="1:26" ht="24.95" customHeight="1" x14ac:dyDescent="0.15">
      <c r="A21" s="158" t="s">
        <v>35</v>
      </c>
      <c r="B21" s="148" t="s">
        <v>63</v>
      </c>
      <c r="C21" s="148" t="s">
        <v>64</v>
      </c>
      <c r="D21" s="148" t="s">
        <v>65</v>
      </c>
      <c r="E21" s="148" t="s">
        <v>66</v>
      </c>
      <c r="F21" s="148" t="s">
        <v>67</v>
      </c>
      <c r="G21" s="148" t="s">
        <v>68</v>
      </c>
      <c r="H21" s="61"/>
      <c r="I21" s="351" t="s">
        <v>220</v>
      </c>
      <c r="J21" s="329"/>
      <c r="K21" s="314" t="s">
        <v>69</v>
      </c>
      <c r="L21" s="314"/>
      <c r="M21" s="316"/>
      <c r="N21" s="329" t="s">
        <v>70</v>
      </c>
      <c r="O21" s="329"/>
      <c r="P21" s="329"/>
      <c r="Q21" s="329"/>
      <c r="R21" s="329" t="s">
        <v>71</v>
      </c>
      <c r="S21" s="329"/>
      <c r="T21" s="329"/>
      <c r="U21" s="329"/>
      <c r="V21" s="314" t="s">
        <v>72</v>
      </c>
      <c r="W21" s="314"/>
      <c r="X21" s="148" t="s">
        <v>73</v>
      </c>
      <c r="Y21" s="148" t="s">
        <v>74</v>
      </c>
      <c r="Z21" s="149" t="s">
        <v>75</v>
      </c>
    </row>
    <row r="22" spans="1:26" ht="18" customHeight="1" x14ac:dyDescent="0.15">
      <c r="A22" s="68" t="s">
        <v>281</v>
      </c>
      <c r="B22" s="115">
        <f t="shared" ref="B22:B26" si="1">SUM(C22:Y22)</f>
        <v>13651564</v>
      </c>
      <c r="C22" s="156">
        <v>1109120</v>
      </c>
      <c r="D22" s="156">
        <v>1168913</v>
      </c>
      <c r="E22" s="156">
        <v>1174526</v>
      </c>
      <c r="F22" s="156">
        <v>1255893</v>
      </c>
      <c r="G22" s="156">
        <v>1218198</v>
      </c>
      <c r="H22" s="90"/>
      <c r="I22" s="344">
        <v>1142459</v>
      </c>
      <c r="J22" s="344"/>
      <c r="K22" s="345">
        <v>1146996</v>
      </c>
      <c r="L22" s="345"/>
      <c r="M22" s="345"/>
      <c r="N22" s="345">
        <v>1100727</v>
      </c>
      <c r="O22" s="345"/>
      <c r="P22" s="345"/>
      <c r="Q22" s="345"/>
      <c r="R22" s="345">
        <v>1126176</v>
      </c>
      <c r="S22" s="345"/>
      <c r="T22" s="345"/>
      <c r="U22" s="345"/>
      <c r="V22" s="345">
        <v>1114362</v>
      </c>
      <c r="W22" s="345"/>
      <c r="X22" s="117">
        <v>1000929</v>
      </c>
      <c r="Y22" s="117">
        <v>1093265</v>
      </c>
      <c r="Z22" s="118">
        <v>1137630.3333333333</v>
      </c>
    </row>
    <row r="23" spans="1:26" ht="18" customHeight="1" x14ac:dyDescent="0.15">
      <c r="A23" s="68">
        <v>26</v>
      </c>
      <c r="B23" s="115">
        <f t="shared" si="1"/>
        <v>13381814</v>
      </c>
      <c r="C23" s="156">
        <v>1075453</v>
      </c>
      <c r="D23" s="156">
        <v>1118730</v>
      </c>
      <c r="E23" s="156">
        <v>1107988</v>
      </c>
      <c r="F23" s="156">
        <v>1194860</v>
      </c>
      <c r="G23" s="156">
        <v>1151566</v>
      </c>
      <c r="H23" s="90"/>
      <c r="I23" s="344">
        <v>1134438</v>
      </c>
      <c r="J23" s="344"/>
      <c r="K23" s="345">
        <v>1159019</v>
      </c>
      <c r="L23" s="345"/>
      <c r="M23" s="345"/>
      <c r="N23" s="345">
        <v>1097849</v>
      </c>
      <c r="O23" s="345"/>
      <c r="P23" s="345"/>
      <c r="Q23" s="345"/>
      <c r="R23" s="345">
        <v>1133027</v>
      </c>
      <c r="S23" s="345"/>
      <c r="T23" s="345"/>
      <c r="U23" s="345"/>
      <c r="V23" s="345">
        <v>1103113</v>
      </c>
      <c r="W23" s="345"/>
      <c r="X23" s="117">
        <v>997852</v>
      </c>
      <c r="Y23" s="117">
        <v>1107919</v>
      </c>
      <c r="Z23" s="118">
        <v>1115151.1666666667</v>
      </c>
    </row>
    <row r="24" spans="1:26" ht="18" customHeight="1" x14ac:dyDescent="0.15">
      <c r="A24" s="68">
        <v>27</v>
      </c>
      <c r="B24" s="115">
        <f t="shared" si="1"/>
        <v>13451333</v>
      </c>
      <c r="C24" s="156">
        <v>1073131</v>
      </c>
      <c r="D24" s="156">
        <v>1125677</v>
      </c>
      <c r="E24" s="156">
        <v>1149470</v>
      </c>
      <c r="F24" s="156">
        <v>1189048</v>
      </c>
      <c r="G24" s="156">
        <v>1164336</v>
      </c>
      <c r="H24" s="90"/>
      <c r="I24" s="344">
        <v>1141370</v>
      </c>
      <c r="J24" s="344"/>
      <c r="K24" s="345">
        <v>1168659</v>
      </c>
      <c r="L24" s="345"/>
      <c r="M24" s="345"/>
      <c r="N24" s="345">
        <v>1114825</v>
      </c>
      <c r="O24" s="345"/>
      <c r="P24" s="345"/>
      <c r="Q24" s="345"/>
      <c r="R24" s="345">
        <v>1126817</v>
      </c>
      <c r="S24" s="345"/>
      <c r="T24" s="345"/>
      <c r="U24" s="345"/>
      <c r="V24" s="345">
        <v>1087239</v>
      </c>
      <c r="W24" s="345"/>
      <c r="X24" s="117">
        <v>1026748</v>
      </c>
      <c r="Y24" s="117">
        <v>1084013</v>
      </c>
      <c r="Z24" s="118">
        <v>1120944.4166666667</v>
      </c>
    </row>
    <row r="25" spans="1:26" ht="18" customHeight="1" x14ac:dyDescent="0.15">
      <c r="A25" s="68">
        <v>28</v>
      </c>
      <c r="B25" s="115">
        <f t="shared" si="1"/>
        <v>13491024</v>
      </c>
      <c r="C25" s="156">
        <v>1064811</v>
      </c>
      <c r="D25" s="156">
        <v>1142326</v>
      </c>
      <c r="E25" s="156">
        <v>1147101</v>
      </c>
      <c r="F25" s="156">
        <v>1197879</v>
      </c>
      <c r="G25" s="156">
        <v>1168423</v>
      </c>
      <c r="H25" s="119"/>
      <c r="I25" s="344">
        <v>1127171</v>
      </c>
      <c r="J25" s="344"/>
      <c r="K25" s="345">
        <v>1161233</v>
      </c>
      <c r="L25" s="345"/>
      <c r="M25" s="345"/>
      <c r="N25" s="345">
        <v>1105927</v>
      </c>
      <c r="O25" s="345"/>
      <c r="P25" s="345"/>
      <c r="Q25" s="345"/>
      <c r="R25" s="345">
        <v>1111727</v>
      </c>
      <c r="S25" s="345"/>
      <c r="T25" s="345"/>
      <c r="U25" s="345"/>
      <c r="V25" s="345">
        <v>1083777</v>
      </c>
      <c r="W25" s="345"/>
      <c r="X25" s="117">
        <v>1042431</v>
      </c>
      <c r="Y25" s="117">
        <v>1138218</v>
      </c>
      <c r="Z25" s="118">
        <v>1124252</v>
      </c>
    </row>
    <row r="26" spans="1:26" ht="18" customHeight="1" x14ac:dyDescent="0.15">
      <c r="A26" s="68">
        <v>29</v>
      </c>
      <c r="B26" s="115">
        <f t="shared" si="1"/>
        <v>13793427</v>
      </c>
      <c r="C26" s="156">
        <v>1108864</v>
      </c>
      <c r="D26" s="156">
        <v>1143836</v>
      </c>
      <c r="E26" s="156">
        <v>1125985</v>
      </c>
      <c r="F26" s="156">
        <v>1212435</v>
      </c>
      <c r="G26" s="156">
        <v>1220150</v>
      </c>
      <c r="H26" s="120"/>
      <c r="I26" s="344">
        <v>1154107</v>
      </c>
      <c r="J26" s="344"/>
      <c r="K26" s="345">
        <v>1181689</v>
      </c>
      <c r="L26" s="345"/>
      <c r="M26" s="345"/>
      <c r="N26" s="345">
        <v>1131386</v>
      </c>
      <c r="O26" s="345"/>
      <c r="P26" s="345"/>
      <c r="Q26" s="345"/>
      <c r="R26" s="345">
        <v>1180568</v>
      </c>
      <c r="S26" s="345"/>
      <c r="T26" s="345"/>
      <c r="U26" s="345"/>
      <c r="V26" s="345">
        <v>1149815</v>
      </c>
      <c r="W26" s="345"/>
      <c r="X26" s="117">
        <v>1044708</v>
      </c>
      <c r="Y26" s="117">
        <v>1139884</v>
      </c>
      <c r="Z26" s="118">
        <f>SUM(B26/12)</f>
        <v>1149452.25</v>
      </c>
    </row>
    <row r="27" spans="1:26" ht="18" customHeight="1" x14ac:dyDescent="0.15">
      <c r="A27" s="68">
        <v>30</v>
      </c>
      <c r="B27" s="112">
        <f>SUM(C27:Y27)</f>
        <v>13641809</v>
      </c>
      <c r="C27" s="112">
        <v>1104011</v>
      </c>
      <c r="D27" s="112">
        <v>1168644</v>
      </c>
      <c r="E27" s="112">
        <v>1115569</v>
      </c>
      <c r="F27" s="112">
        <v>1163877</v>
      </c>
      <c r="G27" s="112">
        <v>1155788</v>
      </c>
      <c r="H27" s="90"/>
      <c r="I27" s="344">
        <v>1126369</v>
      </c>
      <c r="J27" s="344"/>
      <c r="K27" s="345">
        <v>1177021</v>
      </c>
      <c r="L27" s="345"/>
      <c r="M27" s="345"/>
      <c r="N27" s="345">
        <v>1122248</v>
      </c>
      <c r="O27" s="345"/>
      <c r="P27" s="345"/>
      <c r="Q27" s="345"/>
      <c r="R27" s="345">
        <v>1160605</v>
      </c>
      <c r="S27" s="345"/>
      <c r="T27" s="345"/>
      <c r="U27" s="345"/>
      <c r="V27" s="345">
        <v>1165175</v>
      </c>
      <c r="W27" s="345"/>
      <c r="X27" s="117">
        <v>1044358</v>
      </c>
      <c r="Y27" s="117">
        <v>1138144</v>
      </c>
      <c r="Z27" s="121">
        <f>SUM(B27/12)</f>
        <v>1136817.4166666667</v>
      </c>
    </row>
    <row r="28" spans="1:26" ht="18" customHeight="1" thickBot="1" x14ac:dyDescent="0.2">
      <c r="A28" s="113" t="s">
        <v>282</v>
      </c>
      <c r="B28" s="116">
        <f>SUM(C28:Y28)</f>
        <v>14110932</v>
      </c>
      <c r="C28" s="201">
        <v>1118050</v>
      </c>
      <c r="D28" s="201">
        <v>1160575</v>
      </c>
      <c r="E28" s="201">
        <v>1133565</v>
      </c>
      <c r="F28" s="201">
        <v>1225884</v>
      </c>
      <c r="G28" s="201">
        <v>1202273</v>
      </c>
      <c r="H28" s="202"/>
      <c r="I28" s="356">
        <v>1168365</v>
      </c>
      <c r="J28" s="356"/>
      <c r="K28" s="357">
        <v>1211149</v>
      </c>
      <c r="L28" s="357"/>
      <c r="M28" s="357"/>
      <c r="N28" s="357">
        <v>1165777</v>
      </c>
      <c r="O28" s="357"/>
      <c r="P28" s="357"/>
      <c r="Q28" s="357"/>
      <c r="R28" s="357">
        <v>1202704</v>
      </c>
      <c r="S28" s="357"/>
      <c r="T28" s="357"/>
      <c r="U28" s="357"/>
      <c r="V28" s="357">
        <v>1192269</v>
      </c>
      <c r="W28" s="357"/>
      <c r="X28" s="203">
        <v>1138294</v>
      </c>
      <c r="Y28" s="203">
        <v>1192027</v>
      </c>
      <c r="Z28" s="204">
        <f>SUM(B28/12)</f>
        <v>1175911</v>
      </c>
    </row>
    <row r="29" spans="1:26" ht="15" customHeight="1" x14ac:dyDescent="0.15">
      <c r="Z29" s="2" t="s">
        <v>283</v>
      </c>
    </row>
    <row r="30" spans="1:26" ht="12" customHeight="1" x14ac:dyDescent="0.15">
      <c r="K30" s="180"/>
    </row>
    <row r="31" spans="1:26" ht="15" customHeight="1" thickBot="1" x14ac:dyDescent="0.2">
      <c r="A31" s="42" t="s">
        <v>300</v>
      </c>
      <c r="G31" s="10" t="s">
        <v>76</v>
      </c>
      <c r="I31" s="10" t="s">
        <v>194</v>
      </c>
      <c r="Z31" s="2" t="s">
        <v>77</v>
      </c>
    </row>
    <row r="32" spans="1:26" ht="24.95" customHeight="1" thickBot="1" x14ac:dyDescent="0.2">
      <c r="A32" s="328" t="s">
        <v>78</v>
      </c>
      <c r="B32" s="314" t="s">
        <v>79</v>
      </c>
      <c r="C32" s="314"/>
      <c r="D32" s="314" t="s">
        <v>240</v>
      </c>
      <c r="E32" s="314"/>
      <c r="F32" s="361" t="s">
        <v>241</v>
      </c>
      <c r="G32" s="361"/>
      <c r="H32" s="150"/>
      <c r="I32" s="358" t="s">
        <v>80</v>
      </c>
      <c r="J32" s="358"/>
      <c r="K32" s="366" t="s">
        <v>81</v>
      </c>
      <c r="L32" s="366"/>
      <c r="M32" s="366"/>
      <c r="N32" s="366"/>
      <c r="O32" s="366"/>
      <c r="P32" s="366"/>
      <c r="Q32" s="366"/>
      <c r="R32" s="366"/>
      <c r="S32" s="314" t="s">
        <v>82</v>
      </c>
      <c r="T32" s="314"/>
      <c r="U32" s="314"/>
      <c r="V32" s="314"/>
      <c r="W32" s="314"/>
      <c r="X32" s="314"/>
      <c r="Y32" s="314"/>
      <c r="Z32" s="319" t="s">
        <v>83</v>
      </c>
    </row>
    <row r="33" spans="1:26" ht="24.95" customHeight="1" x14ac:dyDescent="0.15">
      <c r="A33" s="328"/>
      <c r="B33" s="155" t="s">
        <v>84</v>
      </c>
      <c r="C33" s="155" t="s">
        <v>85</v>
      </c>
      <c r="D33" s="155" t="s">
        <v>84</v>
      </c>
      <c r="E33" s="155" t="s">
        <v>85</v>
      </c>
      <c r="F33" s="362" t="s">
        <v>86</v>
      </c>
      <c r="G33" s="362"/>
      <c r="H33" s="150"/>
      <c r="I33" s="358"/>
      <c r="J33" s="358"/>
      <c r="K33" s="332" t="s">
        <v>87</v>
      </c>
      <c r="L33" s="332"/>
      <c r="M33" s="332" t="s">
        <v>88</v>
      </c>
      <c r="N33" s="332"/>
      <c r="O33" s="332"/>
      <c r="P33" s="339" t="s">
        <v>89</v>
      </c>
      <c r="Q33" s="339"/>
      <c r="R33" s="339"/>
      <c r="S33" s="332" t="s">
        <v>90</v>
      </c>
      <c r="T33" s="332"/>
      <c r="U33" s="332"/>
      <c r="V33" s="332"/>
      <c r="W33" s="155" t="s">
        <v>91</v>
      </c>
      <c r="X33" s="155" t="s">
        <v>92</v>
      </c>
      <c r="Y33" s="155" t="s">
        <v>93</v>
      </c>
      <c r="Z33" s="319"/>
    </row>
    <row r="34" spans="1:26" ht="18" customHeight="1" x14ac:dyDescent="0.15">
      <c r="A34" s="100" t="s">
        <v>281</v>
      </c>
      <c r="B34" s="99">
        <v>37402</v>
      </c>
      <c r="C34" s="161">
        <v>40513</v>
      </c>
      <c r="D34" s="161">
        <v>293</v>
      </c>
      <c r="E34" s="161">
        <v>345</v>
      </c>
      <c r="F34" s="352">
        <v>45607</v>
      </c>
      <c r="G34" s="353"/>
      <c r="H34" s="11"/>
      <c r="I34" s="354" t="s">
        <v>281</v>
      </c>
      <c r="J34" s="355"/>
      <c r="K34" s="359">
        <f>SUM(M34:R34)</f>
        <v>331581</v>
      </c>
      <c r="L34" s="360"/>
      <c r="M34" s="360">
        <v>122676</v>
      </c>
      <c r="N34" s="360"/>
      <c r="O34" s="360"/>
      <c r="P34" s="360">
        <v>208905</v>
      </c>
      <c r="Q34" s="360"/>
      <c r="R34" s="360"/>
      <c r="S34" s="352">
        <v>636</v>
      </c>
      <c r="T34" s="352"/>
      <c r="U34" s="352"/>
      <c r="V34" s="352"/>
      <c r="W34" s="161">
        <v>3932</v>
      </c>
      <c r="X34" s="161">
        <v>197</v>
      </c>
      <c r="Y34" s="161">
        <v>62</v>
      </c>
      <c r="Z34" s="65">
        <v>29817</v>
      </c>
    </row>
    <row r="35" spans="1:26" ht="18" customHeight="1" x14ac:dyDescent="0.15">
      <c r="A35" s="100">
        <v>26</v>
      </c>
      <c r="B35" s="99">
        <v>36663</v>
      </c>
      <c r="C35" s="161">
        <v>38544</v>
      </c>
      <c r="D35" s="161">
        <v>288</v>
      </c>
      <c r="E35" s="161">
        <v>333</v>
      </c>
      <c r="F35" s="365">
        <v>47111</v>
      </c>
      <c r="G35" s="371"/>
      <c r="H35" s="11"/>
      <c r="I35" s="369" t="s">
        <v>218</v>
      </c>
      <c r="J35" s="370"/>
      <c r="K35" s="363">
        <f t="shared" ref="K35:K40" si="2">SUM(M35:R35)</f>
        <v>333157</v>
      </c>
      <c r="L35" s="364"/>
      <c r="M35" s="364">
        <v>122928</v>
      </c>
      <c r="N35" s="364"/>
      <c r="O35" s="364"/>
      <c r="P35" s="364">
        <v>210229</v>
      </c>
      <c r="Q35" s="364"/>
      <c r="R35" s="364"/>
      <c r="S35" s="365">
        <v>639</v>
      </c>
      <c r="T35" s="365"/>
      <c r="U35" s="365"/>
      <c r="V35" s="365"/>
      <c r="W35" s="161">
        <v>3941</v>
      </c>
      <c r="X35" s="161">
        <v>197</v>
      </c>
      <c r="Y35" s="161">
        <v>62</v>
      </c>
      <c r="Z35" s="65">
        <v>29942</v>
      </c>
    </row>
    <row r="36" spans="1:26" ht="18" customHeight="1" x14ac:dyDescent="0.15">
      <c r="A36" s="100">
        <v>27</v>
      </c>
      <c r="B36" s="99">
        <v>36752</v>
      </c>
      <c r="C36" s="161">
        <v>38356</v>
      </c>
      <c r="D36" s="161">
        <v>288</v>
      </c>
      <c r="E36" s="161">
        <v>333</v>
      </c>
      <c r="F36" s="365">
        <v>47111</v>
      </c>
      <c r="G36" s="371"/>
      <c r="H36" s="11"/>
      <c r="I36" s="369" t="s">
        <v>219</v>
      </c>
      <c r="J36" s="370"/>
      <c r="K36" s="363">
        <f t="shared" si="2"/>
        <v>334358</v>
      </c>
      <c r="L36" s="364"/>
      <c r="M36" s="364">
        <v>123336</v>
      </c>
      <c r="N36" s="364"/>
      <c r="O36" s="364"/>
      <c r="P36" s="364">
        <v>211022</v>
      </c>
      <c r="Q36" s="364"/>
      <c r="R36" s="364"/>
      <c r="S36" s="365">
        <v>641</v>
      </c>
      <c r="T36" s="365"/>
      <c r="U36" s="365"/>
      <c r="V36" s="365"/>
      <c r="W36" s="161">
        <v>3945</v>
      </c>
      <c r="X36" s="161">
        <v>201</v>
      </c>
      <c r="Y36" s="161">
        <v>61</v>
      </c>
      <c r="Z36" s="65">
        <v>30058</v>
      </c>
    </row>
    <row r="37" spans="1:26" ht="18" customHeight="1" x14ac:dyDescent="0.15">
      <c r="A37" s="100">
        <v>28</v>
      </c>
      <c r="B37" s="99">
        <v>36962</v>
      </c>
      <c r="C37" s="161">
        <v>38641</v>
      </c>
      <c r="D37" s="161">
        <v>290</v>
      </c>
      <c r="E37" s="161">
        <v>337</v>
      </c>
      <c r="F37" s="372">
        <v>47104</v>
      </c>
      <c r="G37" s="373"/>
      <c r="H37" s="11"/>
      <c r="I37" s="369" t="s">
        <v>238</v>
      </c>
      <c r="J37" s="370"/>
      <c r="K37" s="363">
        <f t="shared" si="2"/>
        <v>335307</v>
      </c>
      <c r="L37" s="364"/>
      <c r="M37" s="364">
        <v>123875</v>
      </c>
      <c r="N37" s="364"/>
      <c r="O37" s="364"/>
      <c r="P37" s="364">
        <v>211432</v>
      </c>
      <c r="Q37" s="364"/>
      <c r="R37" s="364"/>
      <c r="S37" s="365">
        <v>643</v>
      </c>
      <c r="T37" s="365"/>
      <c r="U37" s="365"/>
      <c r="V37" s="365"/>
      <c r="W37" s="161">
        <v>3961</v>
      </c>
      <c r="X37" s="161">
        <v>206</v>
      </c>
      <c r="Y37" s="161">
        <v>61</v>
      </c>
      <c r="Z37" s="65">
        <v>30354</v>
      </c>
    </row>
    <row r="38" spans="1:26" ht="18" customHeight="1" x14ac:dyDescent="0.15">
      <c r="A38" s="100">
        <v>29</v>
      </c>
      <c r="B38" s="99">
        <v>37790</v>
      </c>
      <c r="C38" s="161">
        <v>39360</v>
      </c>
      <c r="D38" s="161">
        <v>289</v>
      </c>
      <c r="E38" s="161">
        <v>343</v>
      </c>
      <c r="F38" s="367">
        <v>47368</v>
      </c>
      <c r="G38" s="368"/>
      <c r="H38" s="11"/>
      <c r="I38" s="369" t="s">
        <v>260</v>
      </c>
      <c r="J38" s="370"/>
      <c r="K38" s="363">
        <f t="shared" si="2"/>
        <v>337195</v>
      </c>
      <c r="L38" s="364"/>
      <c r="M38" s="364">
        <v>123947</v>
      </c>
      <c r="N38" s="364"/>
      <c r="O38" s="364"/>
      <c r="P38" s="364">
        <v>213248</v>
      </c>
      <c r="Q38" s="364"/>
      <c r="R38" s="364"/>
      <c r="S38" s="365">
        <v>646</v>
      </c>
      <c r="T38" s="365"/>
      <c r="U38" s="365"/>
      <c r="V38" s="365"/>
      <c r="W38" s="161">
        <v>3986</v>
      </c>
      <c r="X38" s="161">
        <v>210</v>
      </c>
      <c r="Y38" s="161">
        <v>61</v>
      </c>
      <c r="Z38" s="65">
        <v>30890</v>
      </c>
    </row>
    <row r="39" spans="1:26" ht="18" customHeight="1" x14ac:dyDescent="0.15">
      <c r="A39" s="68">
        <v>30</v>
      </c>
      <c r="B39" s="99">
        <v>37375</v>
      </c>
      <c r="C39" s="161">
        <v>37968</v>
      </c>
      <c r="D39" s="161">
        <v>289</v>
      </c>
      <c r="E39" s="161">
        <v>333</v>
      </c>
      <c r="F39" s="365">
        <v>48191</v>
      </c>
      <c r="G39" s="371"/>
      <c r="H39" s="11"/>
      <c r="I39" s="378" t="s">
        <v>262</v>
      </c>
      <c r="J39" s="378"/>
      <c r="K39" s="363">
        <f t="shared" si="2"/>
        <v>338246</v>
      </c>
      <c r="L39" s="364"/>
      <c r="M39" s="364">
        <v>124063</v>
      </c>
      <c r="N39" s="364"/>
      <c r="O39" s="364"/>
      <c r="P39" s="364">
        <v>214183</v>
      </c>
      <c r="Q39" s="364"/>
      <c r="R39" s="364"/>
      <c r="S39" s="365">
        <v>648</v>
      </c>
      <c r="T39" s="365"/>
      <c r="U39" s="365"/>
      <c r="V39" s="365"/>
      <c r="W39" s="161">
        <v>4003</v>
      </c>
      <c r="X39" s="161">
        <v>212</v>
      </c>
      <c r="Y39" s="161">
        <v>61</v>
      </c>
      <c r="Z39" s="163">
        <v>31264</v>
      </c>
    </row>
    <row r="40" spans="1:26" ht="18" customHeight="1" thickBot="1" x14ac:dyDescent="0.2">
      <c r="A40" s="114" t="s">
        <v>284</v>
      </c>
      <c r="B40" s="205">
        <v>38554</v>
      </c>
      <c r="C40" s="206">
        <v>39545</v>
      </c>
      <c r="D40" s="206">
        <v>290</v>
      </c>
      <c r="E40" s="206">
        <v>335</v>
      </c>
      <c r="F40" s="376">
        <v>42810</v>
      </c>
      <c r="G40" s="376"/>
      <c r="H40" s="6"/>
      <c r="I40" s="377" t="s">
        <v>285</v>
      </c>
      <c r="J40" s="377"/>
      <c r="K40" s="379">
        <f t="shared" si="2"/>
        <v>341269</v>
      </c>
      <c r="L40" s="374"/>
      <c r="M40" s="374">
        <v>123911</v>
      </c>
      <c r="N40" s="374"/>
      <c r="O40" s="374"/>
      <c r="P40" s="374">
        <v>217358</v>
      </c>
      <c r="Q40" s="374"/>
      <c r="R40" s="374"/>
      <c r="S40" s="375">
        <v>664</v>
      </c>
      <c r="T40" s="375"/>
      <c r="U40" s="375"/>
      <c r="V40" s="375"/>
      <c r="W40" s="206">
        <v>4044</v>
      </c>
      <c r="X40" s="206">
        <v>215</v>
      </c>
      <c r="Y40" s="206">
        <v>61</v>
      </c>
      <c r="Z40" s="207">
        <v>31795</v>
      </c>
    </row>
    <row r="41" spans="1:26" ht="15" customHeight="1" x14ac:dyDescent="0.15">
      <c r="A41" s="10" t="s">
        <v>94</v>
      </c>
      <c r="G41" s="2" t="s">
        <v>283</v>
      </c>
      <c r="Z41" s="2" t="s">
        <v>283</v>
      </c>
    </row>
    <row r="42" spans="1:26" ht="15" customHeight="1" x14ac:dyDescent="0.15">
      <c r="A42" s="10" t="s">
        <v>209</v>
      </c>
    </row>
    <row r="43" spans="1:26" ht="15" customHeight="1" x14ac:dyDescent="0.15">
      <c r="A43" s="10" t="s">
        <v>210</v>
      </c>
    </row>
  </sheetData>
  <sheetProtection sheet="1" selectLockedCells="1" selectUnlockedCells="1"/>
  <mergeCells count="152">
    <mergeCell ref="S40:V40"/>
    <mergeCell ref="P39:R39"/>
    <mergeCell ref="S39:V39"/>
    <mergeCell ref="F40:G40"/>
    <mergeCell ref="I40:J40"/>
    <mergeCell ref="F39:G39"/>
    <mergeCell ref="I39:J39"/>
    <mergeCell ref="K39:L39"/>
    <mergeCell ref="M39:O39"/>
    <mergeCell ref="K40:L40"/>
    <mergeCell ref="M40:O40"/>
    <mergeCell ref="F35:G35"/>
    <mergeCell ref="I35:J35"/>
    <mergeCell ref="F37:G37"/>
    <mergeCell ref="I37:J37"/>
    <mergeCell ref="K37:L37"/>
    <mergeCell ref="F36:G36"/>
    <mergeCell ref="I36:J36"/>
    <mergeCell ref="K36:L36"/>
    <mergeCell ref="P40:R40"/>
    <mergeCell ref="P38:R38"/>
    <mergeCell ref="P35:R35"/>
    <mergeCell ref="S38:V38"/>
    <mergeCell ref="P37:R37"/>
    <mergeCell ref="S37:V37"/>
    <mergeCell ref="F38:G38"/>
    <mergeCell ref="I38:J38"/>
    <mergeCell ref="K38:L38"/>
    <mergeCell ref="M38:O38"/>
    <mergeCell ref="M37:O37"/>
    <mergeCell ref="M36:O36"/>
    <mergeCell ref="P36:R36"/>
    <mergeCell ref="S36:V36"/>
    <mergeCell ref="Z32:Z33"/>
    <mergeCell ref="S33:V33"/>
    <mergeCell ref="K35:L35"/>
    <mergeCell ref="M35:O35"/>
    <mergeCell ref="S35:V35"/>
    <mergeCell ref="K33:L33"/>
    <mergeCell ref="M33:O33"/>
    <mergeCell ref="K32:R32"/>
    <mergeCell ref="P34:R34"/>
    <mergeCell ref="S32:Y32"/>
    <mergeCell ref="S34:V34"/>
    <mergeCell ref="A32:A33"/>
    <mergeCell ref="B32:C32"/>
    <mergeCell ref="D32:E32"/>
    <mergeCell ref="F32:G32"/>
    <mergeCell ref="F33:G33"/>
    <mergeCell ref="K27:M27"/>
    <mergeCell ref="N27:Q27"/>
    <mergeCell ref="R27:U27"/>
    <mergeCell ref="P33:R33"/>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I21:J21"/>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T12:V12"/>
    <mergeCell ref="I13:J13"/>
    <mergeCell ref="K13:L13"/>
    <mergeCell ref="M13:P13"/>
    <mergeCell ref="Q13:S13"/>
    <mergeCell ref="T13:V13"/>
    <mergeCell ref="I12:J12"/>
    <mergeCell ref="K12:L12"/>
    <mergeCell ref="M12:P12"/>
    <mergeCell ref="Q12:S12"/>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A2:G2"/>
    <mergeCell ref="A4:G4"/>
    <mergeCell ref="I4:Z4"/>
    <mergeCell ref="A7:A8"/>
    <mergeCell ref="E7:G7"/>
    <mergeCell ref="I7:S7"/>
    <mergeCell ref="T7:V7"/>
    <mergeCell ref="I8:J8"/>
    <mergeCell ref="K8:L8"/>
  </mergeCells>
  <phoneticPr fontId="19"/>
  <printOptions horizontalCentered="1"/>
  <pageMargins left="0.59055118110236227" right="0.59055118110236227" top="0.59055118110236227" bottom="0.59055118110236227" header="0.39370078740157483" footer="0.39370078740157483"/>
  <pageSetup paperSize="9" scale="97" firstPageNumber="96" orientation="portrait" useFirstPageNumber="1" r:id="rId1"/>
  <headerFooter scaleWithDoc="0" alignWithMargins="0">
    <oddHeader>&amp;L上下水道及び電気</oddHeader>
    <oddFooter>&amp;C&amp;12&amp;A</oddFooter>
  </headerFooter>
  <colBreaks count="2" manualBreakCount="2">
    <brk id="8" max="1048575" man="1"/>
    <brk id="26" max="1048575" man="1"/>
  </colBreaks>
  <ignoredErrors>
    <ignoredError sqref="B22:B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85280-65C8-4E3E-BB26-196DC6343C31}">
  <sheetPr>
    <tabColor theme="4" tint="0.59999389629810485"/>
  </sheetPr>
  <dimension ref="A1:Z43"/>
  <sheetViews>
    <sheetView view="pageBreakPreview" topLeftCell="I1" zoomScaleNormal="100" zoomScaleSheetLayoutView="100" workbookViewId="0">
      <selection activeCell="I19" sqref="I19"/>
    </sheetView>
  </sheetViews>
  <sheetFormatPr defaultRowHeight="18" customHeight="1" x14ac:dyDescent="0.15"/>
  <cols>
    <col min="1" max="1" width="13.28515625" style="10" hidden="1" customWidth="1"/>
    <col min="2" max="3" width="14.28515625" style="10" hidden="1" customWidth="1"/>
    <col min="4" max="5" width="14.42578125" style="10" hidden="1" customWidth="1"/>
    <col min="6" max="6" width="15" style="10" hidden="1" customWidth="1"/>
    <col min="7" max="7" width="14.85546875" style="10" hidden="1" customWidth="1"/>
    <col min="8" max="8" width="1.5703125" style="10" hidden="1" customWidth="1"/>
    <col min="9" max="9" width="6.5703125" style="10" customWidth="1"/>
    <col min="10" max="10" width="5.5703125" style="10" customWidth="1"/>
    <col min="11" max="11" width="5.42578125" style="10" customWidth="1"/>
    <col min="12" max="12" width="4.28515625" style="10" customWidth="1"/>
    <col min="13" max="16" width="3.28515625" style="10" customWidth="1"/>
    <col min="17" max="17" width="3.5703125" style="10" customWidth="1"/>
    <col min="18" max="18" width="2.7109375" style="10" customWidth="1"/>
    <col min="19" max="19" width="3.140625" style="10" customWidth="1"/>
    <col min="20" max="20" width="1.28515625" style="10" customWidth="1"/>
    <col min="21" max="21" width="6.7109375" style="10" customWidth="1"/>
    <col min="22" max="22" width="2" style="10" customWidth="1"/>
    <col min="23" max="23" width="10.7109375" style="10" customWidth="1"/>
    <col min="24" max="26" width="12.7109375" style="10" customWidth="1"/>
    <col min="27" max="16384" width="9.140625" style="10"/>
  </cols>
  <sheetData>
    <row r="1" spans="1:26" ht="5.0999999999999996" customHeight="1" x14ac:dyDescent="0.15"/>
    <row r="2" spans="1:26" ht="15" customHeight="1" x14ac:dyDescent="0.15">
      <c r="A2" s="325" t="s">
        <v>33</v>
      </c>
      <c r="B2" s="325"/>
      <c r="C2" s="325"/>
      <c r="D2" s="325"/>
      <c r="E2" s="325"/>
      <c r="F2" s="325"/>
      <c r="G2" s="325"/>
    </row>
    <row r="3" spans="1:26" ht="5.0999999999999996" customHeight="1" x14ac:dyDescent="0.15"/>
    <row r="4" spans="1:26" ht="64.5" customHeight="1" x14ac:dyDescent="0.15">
      <c r="A4" s="326" t="s">
        <v>301</v>
      </c>
      <c r="B4" s="326"/>
      <c r="C4" s="326"/>
      <c r="D4" s="326"/>
      <c r="E4" s="326"/>
      <c r="F4" s="326"/>
      <c r="G4" s="326"/>
      <c r="I4" s="327" t="s">
        <v>239</v>
      </c>
      <c r="J4" s="327"/>
      <c r="K4" s="327"/>
      <c r="L4" s="327"/>
      <c r="M4" s="327"/>
      <c r="N4" s="327"/>
      <c r="O4" s="327"/>
      <c r="P4" s="327"/>
      <c r="Q4" s="327"/>
      <c r="R4" s="327"/>
      <c r="S4" s="327"/>
      <c r="T4" s="327"/>
      <c r="U4" s="327"/>
      <c r="V4" s="327"/>
      <c r="W4" s="327"/>
      <c r="X4" s="327"/>
      <c r="Y4" s="327"/>
      <c r="Z4" s="327"/>
    </row>
    <row r="5" spans="1:26" ht="15" customHeight="1" x14ac:dyDescent="0.15"/>
    <row r="6" spans="1:26" ht="15" customHeight="1" thickBot="1" x14ac:dyDescent="0.2">
      <c r="A6" s="10" t="s">
        <v>193</v>
      </c>
      <c r="Z6" s="2" t="s">
        <v>34</v>
      </c>
    </row>
    <row r="7" spans="1:26" ht="24.95" customHeight="1" thickBot="1" x14ac:dyDescent="0.2">
      <c r="A7" s="328" t="s">
        <v>35</v>
      </c>
      <c r="B7" s="168" t="s">
        <v>36</v>
      </c>
      <c r="C7" s="152" t="s">
        <v>37</v>
      </c>
      <c r="D7" s="9" t="s">
        <v>38</v>
      </c>
      <c r="E7" s="316" t="s">
        <v>39</v>
      </c>
      <c r="F7" s="316"/>
      <c r="G7" s="316"/>
      <c r="H7" s="12"/>
      <c r="I7" s="329" t="s">
        <v>40</v>
      </c>
      <c r="J7" s="329"/>
      <c r="K7" s="329"/>
      <c r="L7" s="329"/>
      <c r="M7" s="329"/>
      <c r="N7" s="329"/>
      <c r="O7" s="329"/>
      <c r="P7" s="329"/>
      <c r="Q7" s="329"/>
      <c r="R7" s="329"/>
      <c r="S7" s="329"/>
      <c r="T7" s="330" t="s">
        <v>41</v>
      </c>
      <c r="U7" s="330"/>
      <c r="V7" s="330"/>
      <c r="W7" s="168" t="s">
        <v>42</v>
      </c>
      <c r="X7" s="168" t="s">
        <v>43</v>
      </c>
      <c r="Y7" s="168" t="s">
        <v>44</v>
      </c>
      <c r="Z7" s="159" t="s">
        <v>45</v>
      </c>
    </row>
    <row r="8" spans="1:26" s="13" customFormat="1" ht="24.95" customHeight="1" x14ac:dyDescent="0.15">
      <c r="A8" s="328"/>
      <c r="B8" s="175" t="s">
        <v>46</v>
      </c>
      <c r="C8" s="175" t="s">
        <v>47</v>
      </c>
      <c r="D8" s="175" t="s">
        <v>48</v>
      </c>
      <c r="E8" s="155" t="s">
        <v>49</v>
      </c>
      <c r="F8" s="155" t="s">
        <v>50</v>
      </c>
      <c r="G8" s="155" t="s">
        <v>51</v>
      </c>
      <c r="H8" s="60"/>
      <c r="I8" s="331" t="s">
        <v>52</v>
      </c>
      <c r="J8" s="332"/>
      <c r="K8" s="332" t="s">
        <v>53</v>
      </c>
      <c r="L8" s="332"/>
      <c r="M8" s="338" t="s">
        <v>54</v>
      </c>
      <c r="N8" s="338"/>
      <c r="O8" s="338"/>
      <c r="P8" s="338"/>
      <c r="Q8" s="339" t="s">
        <v>55</v>
      </c>
      <c r="R8" s="339"/>
      <c r="S8" s="339"/>
      <c r="T8" s="340" t="s">
        <v>56</v>
      </c>
      <c r="U8" s="340"/>
      <c r="V8" s="340"/>
      <c r="W8" s="175" t="s">
        <v>57</v>
      </c>
      <c r="X8" s="175" t="s">
        <v>58</v>
      </c>
      <c r="Y8" s="175" t="s">
        <v>59</v>
      </c>
      <c r="Z8" s="160" t="s">
        <v>60</v>
      </c>
    </row>
    <row r="9" spans="1:26" ht="18" customHeight="1" x14ac:dyDescent="0.15">
      <c r="A9" s="165" t="s">
        <v>279</v>
      </c>
      <c r="B9" s="1">
        <v>113001</v>
      </c>
      <c r="C9" s="154">
        <v>112998</v>
      </c>
      <c r="D9" s="154">
        <v>13815318</v>
      </c>
      <c r="E9" s="154">
        <v>13073848</v>
      </c>
      <c r="F9" s="154">
        <v>9106608</v>
      </c>
      <c r="G9" s="154">
        <v>2548396</v>
      </c>
      <c r="H9" s="180"/>
      <c r="I9" s="341">
        <v>4888</v>
      </c>
      <c r="J9" s="341"/>
      <c r="K9" s="342">
        <v>0</v>
      </c>
      <c r="L9" s="342"/>
      <c r="M9" s="343">
        <v>1392629</v>
      </c>
      <c r="N9" s="343"/>
      <c r="O9" s="343"/>
      <c r="P9" s="343"/>
      <c r="Q9" s="341">
        <v>21327</v>
      </c>
      <c r="R9" s="341"/>
      <c r="S9" s="341"/>
      <c r="T9" s="333">
        <v>277743</v>
      </c>
      <c r="U9" s="333"/>
      <c r="V9" s="333"/>
      <c r="W9" s="56">
        <v>463727</v>
      </c>
      <c r="X9" s="4">
        <v>99.9</v>
      </c>
      <c r="Y9" s="4">
        <v>3.3566147373516846</v>
      </c>
      <c r="Z9" s="15">
        <v>94.632986370635848</v>
      </c>
    </row>
    <row r="10" spans="1:26" ht="18" customHeight="1" x14ac:dyDescent="0.15">
      <c r="A10" s="165" t="s">
        <v>205</v>
      </c>
      <c r="B10" s="1">
        <v>113752</v>
      </c>
      <c r="C10" s="154">
        <v>113749</v>
      </c>
      <c r="D10" s="154">
        <v>13792857</v>
      </c>
      <c r="E10" s="154">
        <v>12938952</v>
      </c>
      <c r="F10" s="154">
        <v>9122148</v>
      </c>
      <c r="G10" s="154">
        <v>2458349</v>
      </c>
      <c r="H10" s="180"/>
      <c r="I10" s="335">
        <v>4159</v>
      </c>
      <c r="J10" s="335"/>
      <c r="K10" s="336">
        <v>0</v>
      </c>
      <c r="L10" s="336"/>
      <c r="M10" s="337">
        <v>1330328</v>
      </c>
      <c r="N10" s="337"/>
      <c r="O10" s="337"/>
      <c r="P10" s="337"/>
      <c r="Q10" s="335">
        <v>23968</v>
      </c>
      <c r="R10" s="335"/>
      <c r="S10" s="335"/>
      <c r="T10" s="334">
        <v>308927</v>
      </c>
      <c r="U10" s="334"/>
      <c r="V10" s="334"/>
      <c r="W10" s="56">
        <v>544978</v>
      </c>
      <c r="X10" s="4">
        <v>100</v>
      </c>
      <c r="Y10" s="4">
        <v>3.9511610973709073</v>
      </c>
      <c r="Z10" s="15">
        <v>93.809078133703551</v>
      </c>
    </row>
    <row r="11" spans="1:26" ht="18" customHeight="1" x14ac:dyDescent="0.15">
      <c r="A11" s="165" t="s">
        <v>206</v>
      </c>
      <c r="B11" s="1">
        <v>113893</v>
      </c>
      <c r="C11" s="154">
        <v>113890</v>
      </c>
      <c r="D11" s="154">
        <v>13651564</v>
      </c>
      <c r="E11" s="154">
        <v>12910943</v>
      </c>
      <c r="F11" s="154">
        <v>9092862</v>
      </c>
      <c r="G11" s="154">
        <v>2417520</v>
      </c>
      <c r="H11" s="180"/>
      <c r="I11" s="335">
        <v>6115</v>
      </c>
      <c r="J11" s="335"/>
      <c r="K11" s="336">
        <v>0</v>
      </c>
      <c r="L11" s="336"/>
      <c r="M11" s="337">
        <v>1362735</v>
      </c>
      <c r="N11" s="337"/>
      <c r="O11" s="337"/>
      <c r="P11" s="337"/>
      <c r="Q11" s="335">
        <v>31711</v>
      </c>
      <c r="R11" s="335"/>
      <c r="S11" s="335"/>
      <c r="T11" s="334">
        <v>304042</v>
      </c>
      <c r="U11" s="334"/>
      <c r="V11" s="334"/>
      <c r="W11" s="56">
        <v>436579</v>
      </c>
      <c r="X11" s="5">
        <v>100</v>
      </c>
      <c r="Y11" s="4">
        <v>3.1980145278592254</v>
      </c>
      <c r="Z11" s="15">
        <v>94.57482673780089</v>
      </c>
    </row>
    <row r="12" spans="1:26" ht="18" customHeight="1" x14ac:dyDescent="0.15">
      <c r="A12" s="165" t="s">
        <v>218</v>
      </c>
      <c r="B12" s="1">
        <v>113974</v>
      </c>
      <c r="C12" s="154">
        <v>113971</v>
      </c>
      <c r="D12" s="154">
        <v>13381814</v>
      </c>
      <c r="E12" s="154">
        <v>12652096</v>
      </c>
      <c r="F12" s="154">
        <v>8947788</v>
      </c>
      <c r="G12" s="154">
        <v>2376228</v>
      </c>
      <c r="H12" s="180"/>
      <c r="I12" s="335">
        <v>5148</v>
      </c>
      <c r="J12" s="335"/>
      <c r="K12" s="336">
        <v>0</v>
      </c>
      <c r="L12" s="336"/>
      <c r="M12" s="337">
        <v>1282572</v>
      </c>
      <c r="N12" s="337"/>
      <c r="O12" s="337"/>
      <c r="P12" s="337"/>
      <c r="Q12" s="335">
        <v>40360</v>
      </c>
      <c r="R12" s="335"/>
      <c r="S12" s="335"/>
      <c r="T12" s="334">
        <v>299277</v>
      </c>
      <c r="U12" s="334"/>
      <c r="V12" s="334"/>
      <c r="W12" s="56">
        <v>430441</v>
      </c>
      <c r="X12" s="5">
        <v>99.997367820731043</v>
      </c>
      <c r="Y12" s="4">
        <v>3.2166117388868201</v>
      </c>
      <c r="Z12" s="15">
        <v>94.546942589397815</v>
      </c>
    </row>
    <row r="13" spans="1:26" ht="18" customHeight="1" x14ac:dyDescent="0.15">
      <c r="A13" s="165" t="s">
        <v>219</v>
      </c>
      <c r="B13" s="1">
        <v>113580</v>
      </c>
      <c r="C13" s="154">
        <v>113577</v>
      </c>
      <c r="D13" s="154">
        <v>13451333</v>
      </c>
      <c r="E13" s="154">
        <v>12675201</v>
      </c>
      <c r="F13" s="154">
        <v>8923502</v>
      </c>
      <c r="G13" s="154">
        <v>2436007</v>
      </c>
      <c r="H13" s="180"/>
      <c r="I13" s="335">
        <v>6454</v>
      </c>
      <c r="J13" s="335"/>
      <c r="K13" s="336">
        <v>0</v>
      </c>
      <c r="L13" s="336"/>
      <c r="M13" s="337">
        <v>1262962</v>
      </c>
      <c r="N13" s="337"/>
      <c r="O13" s="337"/>
      <c r="P13" s="337"/>
      <c r="Q13" s="335">
        <v>46276</v>
      </c>
      <c r="R13" s="335"/>
      <c r="S13" s="335"/>
      <c r="T13" s="334">
        <v>278702</v>
      </c>
      <c r="U13" s="334"/>
      <c r="V13" s="334"/>
      <c r="W13" s="56">
        <v>497430</v>
      </c>
      <c r="X13" s="5">
        <v>99.9973586899102</v>
      </c>
      <c r="Y13" s="4">
        <v>3.6979978118153789</v>
      </c>
      <c r="Z13" s="15">
        <v>94.23007370347608</v>
      </c>
    </row>
    <row r="14" spans="1:26" ht="18" customHeight="1" x14ac:dyDescent="0.15">
      <c r="A14" s="165" t="s">
        <v>238</v>
      </c>
      <c r="B14" s="1">
        <v>113578</v>
      </c>
      <c r="C14" s="154">
        <v>113575</v>
      </c>
      <c r="D14" s="154">
        <v>13491024</v>
      </c>
      <c r="E14" s="154">
        <v>12705738</v>
      </c>
      <c r="F14" s="154">
        <v>8972116</v>
      </c>
      <c r="G14" s="154">
        <v>2450934</v>
      </c>
      <c r="H14" s="180"/>
      <c r="I14" s="335">
        <v>10472</v>
      </c>
      <c r="J14" s="335"/>
      <c r="K14" s="336">
        <v>0</v>
      </c>
      <c r="L14" s="336"/>
      <c r="M14" s="337">
        <v>1232748</v>
      </c>
      <c r="N14" s="337"/>
      <c r="O14" s="337"/>
      <c r="P14" s="337"/>
      <c r="Q14" s="335">
        <v>39468</v>
      </c>
      <c r="R14" s="335"/>
      <c r="S14" s="335"/>
      <c r="T14" s="334">
        <v>299969</v>
      </c>
      <c r="U14" s="334"/>
      <c r="V14" s="334"/>
      <c r="W14" s="56">
        <v>485317</v>
      </c>
      <c r="X14" s="5">
        <v>99.997358643399252</v>
      </c>
      <c r="Y14" s="5">
        <v>3.5973325671943064</v>
      </c>
      <c r="Z14" s="15">
        <v>94.179196479081213</v>
      </c>
    </row>
    <row r="15" spans="1:26" ht="18" customHeight="1" x14ac:dyDescent="0.15">
      <c r="A15" s="165" t="s">
        <v>260</v>
      </c>
      <c r="B15" s="1">
        <v>113447</v>
      </c>
      <c r="C15" s="154">
        <v>113446</v>
      </c>
      <c r="D15" s="154">
        <f>+E15+T15+W15</f>
        <v>13793427</v>
      </c>
      <c r="E15" s="154">
        <f t="shared" ref="E15" si="0">SUM(F15:S15)</f>
        <v>12621348</v>
      </c>
      <c r="F15" s="154">
        <v>8921605</v>
      </c>
      <c r="G15" s="154">
        <v>2452507</v>
      </c>
      <c r="H15" s="180"/>
      <c r="I15" s="335">
        <v>7193</v>
      </c>
      <c r="J15" s="335"/>
      <c r="K15" s="336">
        <v>0</v>
      </c>
      <c r="L15" s="336"/>
      <c r="M15" s="337">
        <v>1204616</v>
      </c>
      <c r="N15" s="337"/>
      <c r="O15" s="337"/>
      <c r="P15" s="337"/>
      <c r="Q15" s="335">
        <v>35427</v>
      </c>
      <c r="R15" s="335"/>
      <c r="S15" s="335"/>
      <c r="T15" s="334">
        <v>307061</v>
      </c>
      <c r="U15" s="334"/>
      <c r="V15" s="334"/>
      <c r="W15" s="56">
        <v>865018</v>
      </c>
      <c r="X15" s="5">
        <f>C15/B15*100</f>
        <v>99.99911853112026</v>
      </c>
      <c r="Y15" s="5">
        <f>W15/D15*100</f>
        <v>6.271233392542694</v>
      </c>
      <c r="Z15" s="15">
        <f>E15/D15*100</f>
        <v>91.502626577137065</v>
      </c>
    </row>
    <row r="16" spans="1:26" ht="18" customHeight="1" x14ac:dyDescent="0.15">
      <c r="A16" s="165" t="s">
        <v>262</v>
      </c>
      <c r="B16" s="1">
        <v>114059</v>
      </c>
      <c r="C16" s="154">
        <v>114059</v>
      </c>
      <c r="D16" s="154">
        <f>+E16+T16+W16</f>
        <v>13641809</v>
      </c>
      <c r="E16" s="154">
        <f>SUM(F16:S16)</f>
        <v>12651021</v>
      </c>
      <c r="F16" s="154">
        <v>8843345</v>
      </c>
      <c r="G16" s="154">
        <v>2497331</v>
      </c>
      <c r="H16" s="180"/>
      <c r="I16" s="335">
        <v>6692</v>
      </c>
      <c r="J16" s="335"/>
      <c r="K16" s="336">
        <v>0</v>
      </c>
      <c r="L16" s="336"/>
      <c r="M16" s="337">
        <v>1253504</v>
      </c>
      <c r="N16" s="337"/>
      <c r="O16" s="337"/>
      <c r="P16" s="337"/>
      <c r="Q16" s="335">
        <v>50149</v>
      </c>
      <c r="R16" s="335"/>
      <c r="S16" s="335"/>
      <c r="T16" s="334">
        <v>303565</v>
      </c>
      <c r="U16" s="334"/>
      <c r="V16" s="334"/>
      <c r="W16" s="56">
        <v>687223</v>
      </c>
      <c r="X16" s="5">
        <f>C16/B16*100</f>
        <v>100</v>
      </c>
      <c r="Y16" s="5">
        <f>W16/D16*100</f>
        <v>5.03762367586293</v>
      </c>
      <c r="Z16" s="67">
        <f>E16/D16*100</f>
        <v>92.737121594357461</v>
      </c>
    </row>
    <row r="17" spans="1:26" ht="18" customHeight="1" thickBot="1" x14ac:dyDescent="0.2">
      <c r="A17" s="164" t="s">
        <v>280</v>
      </c>
      <c r="B17" s="198">
        <v>114830</v>
      </c>
      <c r="C17" s="199">
        <v>114830</v>
      </c>
      <c r="D17" s="111">
        <f>+E17+T17+W17</f>
        <v>14110932</v>
      </c>
      <c r="E17" s="111">
        <f>SUM(F17:S17)</f>
        <v>13076568</v>
      </c>
      <c r="F17" s="199">
        <f>4984802+3958940</f>
        <v>8943742</v>
      </c>
      <c r="G17" s="199">
        <v>2629286</v>
      </c>
      <c r="H17" s="200"/>
      <c r="I17" s="346">
        <v>6912</v>
      </c>
      <c r="J17" s="346"/>
      <c r="K17" s="347" t="s">
        <v>299</v>
      </c>
      <c r="L17" s="347"/>
      <c r="M17" s="348">
        <f>611948+843515</f>
        <v>1455463</v>
      </c>
      <c r="N17" s="348"/>
      <c r="O17" s="348"/>
      <c r="P17" s="348"/>
      <c r="Q17" s="349">
        <v>41165</v>
      </c>
      <c r="R17" s="349"/>
      <c r="S17" s="349"/>
      <c r="T17" s="350">
        <v>314436</v>
      </c>
      <c r="U17" s="350"/>
      <c r="V17" s="350"/>
      <c r="W17" s="63">
        <v>719928</v>
      </c>
      <c r="X17" s="95">
        <f>C17/B17*100</f>
        <v>100</v>
      </c>
      <c r="Y17" s="143">
        <f>ROUND(W17/D17*100,1)</f>
        <v>5.0999999999999996</v>
      </c>
      <c r="Z17" s="96">
        <f>E17/D17*100</f>
        <v>92.66976837532772</v>
      </c>
    </row>
    <row r="18" spans="1:26" ht="15" customHeight="1" x14ac:dyDescent="0.15">
      <c r="A18" s="10" t="s">
        <v>61</v>
      </c>
      <c r="Z18" s="2" t="s">
        <v>283</v>
      </c>
    </row>
    <row r="19" spans="1:26" ht="12" customHeight="1" x14ac:dyDescent="0.15">
      <c r="E19" s="37"/>
      <c r="F19" s="150"/>
      <c r="K19" s="14"/>
    </row>
    <row r="20" spans="1:26" ht="15" customHeight="1" thickBot="1" x14ac:dyDescent="0.2">
      <c r="A20" s="10" t="s">
        <v>183</v>
      </c>
      <c r="Z20" s="2" t="s">
        <v>62</v>
      </c>
    </row>
    <row r="21" spans="1:26" ht="24.95" customHeight="1" x14ac:dyDescent="0.15">
      <c r="A21" s="158" t="s">
        <v>35</v>
      </c>
      <c r="B21" s="148" t="s">
        <v>63</v>
      </c>
      <c r="C21" s="148" t="s">
        <v>64</v>
      </c>
      <c r="D21" s="148" t="s">
        <v>65</v>
      </c>
      <c r="E21" s="148" t="s">
        <v>66</v>
      </c>
      <c r="F21" s="148" t="s">
        <v>67</v>
      </c>
      <c r="G21" s="148" t="s">
        <v>68</v>
      </c>
      <c r="H21" s="61"/>
      <c r="I21" s="351" t="s">
        <v>220</v>
      </c>
      <c r="J21" s="329"/>
      <c r="K21" s="314" t="s">
        <v>69</v>
      </c>
      <c r="L21" s="314"/>
      <c r="M21" s="316"/>
      <c r="N21" s="329" t="s">
        <v>70</v>
      </c>
      <c r="O21" s="329"/>
      <c r="P21" s="329"/>
      <c r="Q21" s="329"/>
      <c r="R21" s="329" t="s">
        <v>71</v>
      </c>
      <c r="S21" s="329"/>
      <c r="T21" s="329"/>
      <c r="U21" s="329"/>
      <c r="V21" s="314" t="s">
        <v>72</v>
      </c>
      <c r="W21" s="314"/>
      <c r="X21" s="148" t="s">
        <v>73</v>
      </c>
      <c r="Y21" s="148" t="s">
        <v>74</v>
      </c>
      <c r="Z21" s="149" t="s">
        <v>75</v>
      </c>
    </row>
    <row r="22" spans="1:26" ht="18" customHeight="1" x14ac:dyDescent="0.15">
      <c r="A22" s="68" t="s">
        <v>281</v>
      </c>
      <c r="B22" s="115">
        <f t="shared" ref="B22:B26" si="1">SUM(C22:Y22)</f>
        <v>13651564</v>
      </c>
      <c r="C22" s="156">
        <v>1109120</v>
      </c>
      <c r="D22" s="156">
        <v>1168913</v>
      </c>
      <c r="E22" s="156">
        <v>1174526</v>
      </c>
      <c r="F22" s="156">
        <v>1255893</v>
      </c>
      <c r="G22" s="156">
        <v>1218198</v>
      </c>
      <c r="H22" s="90"/>
      <c r="I22" s="344">
        <v>1142459</v>
      </c>
      <c r="J22" s="344"/>
      <c r="K22" s="345">
        <v>1146996</v>
      </c>
      <c r="L22" s="345"/>
      <c r="M22" s="345"/>
      <c r="N22" s="345">
        <v>1100727</v>
      </c>
      <c r="O22" s="345"/>
      <c r="P22" s="345"/>
      <c r="Q22" s="345"/>
      <c r="R22" s="345">
        <v>1126176</v>
      </c>
      <c r="S22" s="345"/>
      <c r="T22" s="345"/>
      <c r="U22" s="345"/>
      <c r="V22" s="345">
        <v>1114362</v>
      </c>
      <c r="W22" s="345"/>
      <c r="X22" s="117">
        <v>1000929</v>
      </c>
      <c r="Y22" s="117">
        <v>1093265</v>
      </c>
      <c r="Z22" s="118">
        <v>1137630.3333333333</v>
      </c>
    </row>
    <row r="23" spans="1:26" ht="18" customHeight="1" x14ac:dyDescent="0.15">
      <c r="A23" s="68">
        <v>26</v>
      </c>
      <c r="B23" s="115">
        <f t="shared" si="1"/>
        <v>13381814</v>
      </c>
      <c r="C23" s="156">
        <v>1075453</v>
      </c>
      <c r="D23" s="156">
        <v>1118730</v>
      </c>
      <c r="E23" s="156">
        <v>1107988</v>
      </c>
      <c r="F23" s="156">
        <v>1194860</v>
      </c>
      <c r="G23" s="156">
        <v>1151566</v>
      </c>
      <c r="H23" s="90"/>
      <c r="I23" s="344">
        <v>1134438</v>
      </c>
      <c r="J23" s="344"/>
      <c r="K23" s="345">
        <v>1159019</v>
      </c>
      <c r="L23" s="345"/>
      <c r="M23" s="345"/>
      <c r="N23" s="345">
        <v>1097849</v>
      </c>
      <c r="O23" s="345"/>
      <c r="P23" s="345"/>
      <c r="Q23" s="345"/>
      <c r="R23" s="345">
        <v>1133027</v>
      </c>
      <c r="S23" s="345"/>
      <c r="T23" s="345"/>
      <c r="U23" s="345"/>
      <c r="V23" s="345">
        <v>1103113</v>
      </c>
      <c r="W23" s="345"/>
      <c r="X23" s="117">
        <v>997852</v>
      </c>
      <c r="Y23" s="117">
        <v>1107919</v>
      </c>
      <c r="Z23" s="118">
        <v>1115151.1666666667</v>
      </c>
    </row>
    <row r="24" spans="1:26" ht="18" customHeight="1" x14ac:dyDescent="0.15">
      <c r="A24" s="68">
        <v>27</v>
      </c>
      <c r="B24" s="115">
        <f t="shared" si="1"/>
        <v>13451333</v>
      </c>
      <c r="C24" s="156">
        <v>1073131</v>
      </c>
      <c r="D24" s="156">
        <v>1125677</v>
      </c>
      <c r="E24" s="156">
        <v>1149470</v>
      </c>
      <c r="F24" s="156">
        <v>1189048</v>
      </c>
      <c r="G24" s="156">
        <v>1164336</v>
      </c>
      <c r="H24" s="90"/>
      <c r="I24" s="344">
        <v>1141370</v>
      </c>
      <c r="J24" s="344"/>
      <c r="K24" s="345">
        <v>1168659</v>
      </c>
      <c r="L24" s="345"/>
      <c r="M24" s="345"/>
      <c r="N24" s="345">
        <v>1114825</v>
      </c>
      <c r="O24" s="345"/>
      <c r="P24" s="345"/>
      <c r="Q24" s="345"/>
      <c r="R24" s="345">
        <v>1126817</v>
      </c>
      <c r="S24" s="345"/>
      <c r="T24" s="345"/>
      <c r="U24" s="345"/>
      <c r="V24" s="345">
        <v>1087239</v>
      </c>
      <c r="W24" s="345"/>
      <c r="X24" s="117">
        <v>1026748</v>
      </c>
      <c r="Y24" s="117">
        <v>1084013</v>
      </c>
      <c r="Z24" s="118">
        <v>1120944.4166666667</v>
      </c>
    </row>
    <row r="25" spans="1:26" ht="18" customHeight="1" x14ac:dyDescent="0.15">
      <c r="A25" s="68">
        <v>28</v>
      </c>
      <c r="B25" s="115">
        <f t="shared" si="1"/>
        <v>13491024</v>
      </c>
      <c r="C25" s="156">
        <v>1064811</v>
      </c>
      <c r="D25" s="156">
        <v>1142326</v>
      </c>
      <c r="E25" s="156">
        <v>1147101</v>
      </c>
      <c r="F25" s="156">
        <v>1197879</v>
      </c>
      <c r="G25" s="156">
        <v>1168423</v>
      </c>
      <c r="H25" s="119"/>
      <c r="I25" s="344">
        <v>1127171</v>
      </c>
      <c r="J25" s="344"/>
      <c r="K25" s="345">
        <v>1161233</v>
      </c>
      <c r="L25" s="345"/>
      <c r="M25" s="345"/>
      <c r="N25" s="345">
        <v>1105927</v>
      </c>
      <c r="O25" s="345"/>
      <c r="P25" s="345"/>
      <c r="Q25" s="345"/>
      <c r="R25" s="345">
        <v>1111727</v>
      </c>
      <c r="S25" s="345"/>
      <c r="T25" s="345"/>
      <c r="U25" s="345"/>
      <c r="V25" s="345">
        <v>1083777</v>
      </c>
      <c r="W25" s="345"/>
      <c r="X25" s="117">
        <v>1042431</v>
      </c>
      <c r="Y25" s="117">
        <v>1138218</v>
      </c>
      <c r="Z25" s="118">
        <v>1124252</v>
      </c>
    </row>
    <row r="26" spans="1:26" ht="18" customHeight="1" x14ac:dyDescent="0.15">
      <c r="A26" s="68">
        <v>29</v>
      </c>
      <c r="B26" s="115">
        <f t="shared" si="1"/>
        <v>13793427</v>
      </c>
      <c r="C26" s="156">
        <v>1108864</v>
      </c>
      <c r="D26" s="156">
        <v>1143836</v>
      </c>
      <c r="E26" s="156">
        <v>1125985</v>
      </c>
      <c r="F26" s="156">
        <v>1212435</v>
      </c>
      <c r="G26" s="156">
        <v>1220150</v>
      </c>
      <c r="H26" s="120"/>
      <c r="I26" s="344">
        <v>1154107</v>
      </c>
      <c r="J26" s="344"/>
      <c r="K26" s="345">
        <v>1181689</v>
      </c>
      <c r="L26" s="345"/>
      <c r="M26" s="345"/>
      <c r="N26" s="345">
        <v>1131386</v>
      </c>
      <c r="O26" s="345"/>
      <c r="P26" s="345"/>
      <c r="Q26" s="345"/>
      <c r="R26" s="345">
        <v>1180568</v>
      </c>
      <c r="S26" s="345"/>
      <c r="T26" s="345"/>
      <c r="U26" s="345"/>
      <c r="V26" s="345">
        <v>1149815</v>
      </c>
      <c r="W26" s="345"/>
      <c r="X26" s="117">
        <v>1044708</v>
      </c>
      <c r="Y26" s="117">
        <v>1139884</v>
      </c>
      <c r="Z26" s="118">
        <f>SUM(B26/12)</f>
        <v>1149452.25</v>
      </c>
    </row>
    <row r="27" spans="1:26" ht="18" customHeight="1" x14ac:dyDescent="0.15">
      <c r="A27" s="68">
        <v>30</v>
      </c>
      <c r="B27" s="112">
        <f>SUM(C27:Y27)</f>
        <v>13641809</v>
      </c>
      <c r="C27" s="112">
        <v>1104011</v>
      </c>
      <c r="D27" s="112">
        <v>1168644</v>
      </c>
      <c r="E27" s="112">
        <v>1115569</v>
      </c>
      <c r="F27" s="112">
        <v>1163877</v>
      </c>
      <c r="G27" s="112">
        <v>1155788</v>
      </c>
      <c r="H27" s="90"/>
      <c r="I27" s="344">
        <v>1126369</v>
      </c>
      <c r="J27" s="344"/>
      <c r="K27" s="345">
        <v>1177021</v>
      </c>
      <c r="L27" s="345"/>
      <c r="M27" s="345"/>
      <c r="N27" s="345">
        <v>1122248</v>
      </c>
      <c r="O27" s="345"/>
      <c r="P27" s="345"/>
      <c r="Q27" s="345"/>
      <c r="R27" s="345">
        <v>1160605</v>
      </c>
      <c r="S27" s="345"/>
      <c r="T27" s="345"/>
      <c r="U27" s="345"/>
      <c r="V27" s="345">
        <v>1165175</v>
      </c>
      <c r="W27" s="345"/>
      <c r="X27" s="117">
        <v>1044358</v>
      </c>
      <c r="Y27" s="117">
        <v>1138144</v>
      </c>
      <c r="Z27" s="121">
        <f>SUM(B27/12)</f>
        <v>1136817.4166666667</v>
      </c>
    </row>
    <row r="28" spans="1:26" ht="18" customHeight="1" thickBot="1" x14ac:dyDescent="0.2">
      <c r="A28" s="113" t="s">
        <v>282</v>
      </c>
      <c r="B28" s="116">
        <f>SUM(C28:Y28)</f>
        <v>14110932</v>
      </c>
      <c r="C28" s="201">
        <v>1118050</v>
      </c>
      <c r="D28" s="201">
        <v>1160575</v>
      </c>
      <c r="E28" s="201">
        <v>1133565</v>
      </c>
      <c r="F28" s="201">
        <v>1225884</v>
      </c>
      <c r="G28" s="201">
        <v>1202273</v>
      </c>
      <c r="H28" s="202"/>
      <c r="I28" s="356">
        <v>1168365</v>
      </c>
      <c r="J28" s="356"/>
      <c r="K28" s="357">
        <v>1211149</v>
      </c>
      <c r="L28" s="357"/>
      <c r="M28" s="357"/>
      <c r="N28" s="357">
        <v>1165777</v>
      </c>
      <c r="O28" s="357"/>
      <c r="P28" s="357"/>
      <c r="Q28" s="357"/>
      <c r="R28" s="357">
        <v>1202704</v>
      </c>
      <c r="S28" s="357"/>
      <c r="T28" s="357"/>
      <c r="U28" s="357"/>
      <c r="V28" s="357">
        <v>1192269</v>
      </c>
      <c r="W28" s="357"/>
      <c r="X28" s="203">
        <v>1138294</v>
      </c>
      <c r="Y28" s="203">
        <v>1192027</v>
      </c>
      <c r="Z28" s="204">
        <f>SUM(B28/12)</f>
        <v>1175911</v>
      </c>
    </row>
    <row r="29" spans="1:26" ht="15" customHeight="1" x14ac:dyDescent="0.15">
      <c r="Z29" s="2" t="s">
        <v>283</v>
      </c>
    </row>
    <row r="30" spans="1:26" ht="12" customHeight="1" x14ac:dyDescent="0.15">
      <c r="K30" s="180"/>
    </row>
    <row r="31" spans="1:26" ht="15" customHeight="1" thickBot="1" x14ac:dyDescent="0.2">
      <c r="A31" s="42" t="s">
        <v>300</v>
      </c>
      <c r="G31" s="10" t="s">
        <v>76</v>
      </c>
      <c r="I31" s="10" t="s">
        <v>194</v>
      </c>
      <c r="Z31" s="2" t="s">
        <v>77</v>
      </c>
    </row>
    <row r="32" spans="1:26" ht="24.95" customHeight="1" thickBot="1" x14ac:dyDescent="0.2">
      <c r="A32" s="328" t="s">
        <v>78</v>
      </c>
      <c r="B32" s="314" t="s">
        <v>79</v>
      </c>
      <c r="C32" s="314"/>
      <c r="D32" s="314" t="s">
        <v>240</v>
      </c>
      <c r="E32" s="314"/>
      <c r="F32" s="361" t="s">
        <v>241</v>
      </c>
      <c r="G32" s="361"/>
      <c r="H32" s="150"/>
      <c r="I32" s="358" t="s">
        <v>80</v>
      </c>
      <c r="J32" s="358"/>
      <c r="K32" s="366" t="s">
        <v>81</v>
      </c>
      <c r="L32" s="366"/>
      <c r="M32" s="366"/>
      <c r="N32" s="366"/>
      <c r="O32" s="366"/>
      <c r="P32" s="366"/>
      <c r="Q32" s="366"/>
      <c r="R32" s="366"/>
      <c r="S32" s="314" t="s">
        <v>82</v>
      </c>
      <c r="T32" s="314"/>
      <c r="U32" s="314"/>
      <c r="V32" s="314"/>
      <c r="W32" s="314"/>
      <c r="X32" s="314"/>
      <c r="Y32" s="314"/>
      <c r="Z32" s="319" t="s">
        <v>83</v>
      </c>
    </row>
    <row r="33" spans="1:26" ht="24.95" customHeight="1" x14ac:dyDescent="0.15">
      <c r="A33" s="328"/>
      <c r="B33" s="155" t="s">
        <v>84</v>
      </c>
      <c r="C33" s="155" t="s">
        <v>85</v>
      </c>
      <c r="D33" s="155" t="s">
        <v>84</v>
      </c>
      <c r="E33" s="155" t="s">
        <v>85</v>
      </c>
      <c r="F33" s="362" t="s">
        <v>86</v>
      </c>
      <c r="G33" s="362"/>
      <c r="H33" s="150"/>
      <c r="I33" s="358"/>
      <c r="J33" s="358"/>
      <c r="K33" s="332" t="s">
        <v>87</v>
      </c>
      <c r="L33" s="332"/>
      <c r="M33" s="332" t="s">
        <v>88</v>
      </c>
      <c r="N33" s="332"/>
      <c r="O33" s="332"/>
      <c r="P33" s="339" t="s">
        <v>89</v>
      </c>
      <c r="Q33" s="339"/>
      <c r="R33" s="339"/>
      <c r="S33" s="332" t="s">
        <v>90</v>
      </c>
      <c r="T33" s="332"/>
      <c r="U33" s="332"/>
      <c r="V33" s="332"/>
      <c r="W33" s="155" t="s">
        <v>91</v>
      </c>
      <c r="X33" s="155" t="s">
        <v>92</v>
      </c>
      <c r="Y33" s="155" t="s">
        <v>93</v>
      </c>
      <c r="Z33" s="319"/>
    </row>
    <row r="34" spans="1:26" ht="18" customHeight="1" x14ac:dyDescent="0.15">
      <c r="A34" s="100" t="s">
        <v>281</v>
      </c>
      <c r="B34" s="99">
        <v>37402</v>
      </c>
      <c r="C34" s="161">
        <v>40513</v>
      </c>
      <c r="D34" s="161">
        <v>293</v>
      </c>
      <c r="E34" s="161">
        <v>345</v>
      </c>
      <c r="F34" s="352">
        <v>45607</v>
      </c>
      <c r="G34" s="353"/>
      <c r="H34" s="11"/>
      <c r="I34" s="354" t="s">
        <v>281</v>
      </c>
      <c r="J34" s="355"/>
      <c r="K34" s="359">
        <f>SUM(M34:R34)</f>
        <v>331581</v>
      </c>
      <c r="L34" s="360"/>
      <c r="M34" s="360">
        <v>122676</v>
      </c>
      <c r="N34" s="360"/>
      <c r="O34" s="360"/>
      <c r="P34" s="360">
        <v>208905</v>
      </c>
      <c r="Q34" s="360"/>
      <c r="R34" s="360"/>
      <c r="S34" s="352">
        <v>636</v>
      </c>
      <c r="T34" s="352"/>
      <c r="U34" s="352"/>
      <c r="V34" s="352"/>
      <c r="W34" s="161">
        <v>3932</v>
      </c>
      <c r="X34" s="161">
        <v>197</v>
      </c>
      <c r="Y34" s="161">
        <v>62</v>
      </c>
      <c r="Z34" s="65">
        <v>29817</v>
      </c>
    </row>
    <row r="35" spans="1:26" ht="18" customHeight="1" x14ac:dyDescent="0.15">
      <c r="A35" s="100">
        <v>26</v>
      </c>
      <c r="B35" s="99">
        <v>36663</v>
      </c>
      <c r="C35" s="161">
        <v>38544</v>
      </c>
      <c r="D35" s="161">
        <v>288</v>
      </c>
      <c r="E35" s="161">
        <v>333</v>
      </c>
      <c r="F35" s="365">
        <v>47111</v>
      </c>
      <c r="G35" s="371"/>
      <c r="H35" s="11"/>
      <c r="I35" s="369" t="s">
        <v>218</v>
      </c>
      <c r="J35" s="370"/>
      <c r="K35" s="363">
        <f t="shared" ref="K35:K40" si="2">SUM(M35:R35)</f>
        <v>333157</v>
      </c>
      <c r="L35" s="364"/>
      <c r="M35" s="364">
        <v>122928</v>
      </c>
      <c r="N35" s="364"/>
      <c r="O35" s="364"/>
      <c r="P35" s="364">
        <v>210229</v>
      </c>
      <c r="Q35" s="364"/>
      <c r="R35" s="364"/>
      <c r="S35" s="365">
        <v>639</v>
      </c>
      <c r="T35" s="365"/>
      <c r="U35" s="365"/>
      <c r="V35" s="365"/>
      <c r="W35" s="161">
        <v>3941</v>
      </c>
      <c r="X35" s="161">
        <v>197</v>
      </c>
      <c r="Y35" s="161">
        <v>62</v>
      </c>
      <c r="Z35" s="65">
        <v>29942</v>
      </c>
    </row>
    <row r="36" spans="1:26" ht="18" customHeight="1" x14ac:dyDescent="0.15">
      <c r="A36" s="100">
        <v>27</v>
      </c>
      <c r="B36" s="99">
        <v>36752</v>
      </c>
      <c r="C36" s="161">
        <v>38356</v>
      </c>
      <c r="D36" s="161">
        <v>288</v>
      </c>
      <c r="E36" s="161">
        <v>333</v>
      </c>
      <c r="F36" s="365">
        <v>47111</v>
      </c>
      <c r="G36" s="371"/>
      <c r="H36" s="11"/>
      <c r="I36" s="369" t="s">
        <v>219</v>
      </c>
      <c r="J36" s="370"/>
      <c r="K36" s="363">
        <f t="shared" si="2"/>
        <v>334358</v>
      </c>
      <c r="L36" s="364"/>
      <c r="M36" s="364">
        <v>123336</v>
      </c>
      <c r="N36" s="364"/>
      <c r="O36" s="364"/>
      <c r="P36" s="364">
        <v>211022</v>
      </c>
      <c r="Q36" s="364"/>
      <c r="R36" s="364"/>
      <c r="S36" s="365">
        <v>641</v>
      </c>
      <c r="T36" s="365"/>
      <c r="U36" s="365"/>
      <c r="V36" s="365"/>
      <c r="W36" s="161">
        <v>3945</v>
      </c>
      <c r="X36" s="161">
        <v>201</v>
      </c>
      <c r="Y36" s="161">
        <v>61</v>
      </c>
      <c r="Z36" s="65">
        <v>30058</v>
      </c>
    </row>
    <row r="37" spans="1:26" ht="18" customHeight="1" x14ac:dyDescent="0.15">
      <c r="A37" s="100">
        <v>28</v>
      </c>
      <c r="B37" s="99">
        <v>36962</v>
      </c>
      <c r="C37" s="161">
        <v>38641</v>
      </c>
      <c r="D37" s="161">
        <v>290</v>
      </c>
      <c r="E37" s="161">
        <v>337</v>
      </c>
      <c r="F37" s="372">
        <v>47104</v>
      </c>
      <c r="G37" s="373"/>
      <c r="H37" s="11"/>
      <c r="I37" s="369" t="s">
        <v>238</v>
      </c>
      <c r="J37" s="370"/>
      <c r="K37" s="363">
        <f t="shared" si="2"/>
        <v>335307</v>
      </c>
      <c r="L37" s="364"/>
      <c r="M37" s="364">
        <v>123875</v>
      </c>
      <c r="N37" s="364"/>
      <c r="O37" s="364"/>
      <c r="P37" s="364">
        <v>211432</v>
      </c>
      <c r="Q37" s="364"/>
      <c r="R37" s="364"/>
      <c r="S37" s="365">
        <v>643</v>
      </c>
      <c r="T37" s="365"/>
      <c r="U37" s="365"/>
      <c r="V37" s="365"/>
      <c r="W37" s="161">
        <v>3961</v>
      </c>
      <c r="X37" s="161">
        <v>206</v>
      </c>
      <c r="Y37" s="161">
        <v>61</v>
      </c>
      <c r="Z37" s="65">
        <v>30354</v>
      </c>
    </row>
    <row r="38" spans="1:26" ht="18" customHeight="1" x14ac:dyDescent="0.15">
      <c r="A38" s="100">
        <v>29</v>
      </c>
      <c r="B38" s="99">
        <v>37790</v>
      </c>
      <c r="C38" s="161">
        <v>39360</v>
      </c>
      <c r="D38" s="161">
        <v>289</v>
      </c>
      <c r="E38" s="161">
        <v>343</v>
      </c>
      <c r="F38" s="367">
        <v>47368</v>
      </c>
      <c r="G38" s="368"/>
      <c r="H38" s="11"/>
      <c r="I38" s="369" t="s">
        <v>260</v>
      </c>
      <c r="J38" s="370"/>
      <c r="K38" s="363">
        <f t="shared" si="2"/>
        <v>337195</v>
      </c>
      <c r="L38" s="364"/>
      <c r="M38" s="364">
        <v>123947</v>
      </c>
      <c r="N38" s="364"/>
      <c r="O38" s="364"/>
      <c r="P38" s="364">
        <v>213248</v>
      </c>
      <c r="Q38" s="364"/>
      <c r="R38" s="364"/>
      <c r="S38" s="365">
        <v>646</v>
      </c>
      <c r="T38" s="365"/>
      <c r="U38" s="365"/>
      <c r="V38" s="365"/>
      <c r="W38" s="161">
        <v>3986</v>
      </c>
      <c r="X38" s="161">
        <v>210</v>
      </c>
      <c r="Y38" s="161">
        <v>61</v>
      </c>
      <c r="Z38" s="65">
        <v>30890</v>
      </c>
    </row>
    <row r="39" spans="1:26" ht="18" customHeight="1" x14ac:dyDescent="0.15">
      <c r="A39" s="68">
        <v>30</v>
      </c>
      <c r="B39" s="99">
        <v>37375</v>
      </c>
      <c r="C39" s="161">
        <v>37968</v>
      </c>
      <c r="D39" s="161">
        <v>289</v>
      </c>
      <c r="E39" s="161">
        <v>333</v>
      </c>
      <c r="F39" s="365">
        <v>48191</v>
      </c>
      <c r="G39" s="371"/>
      <c r="H39" s="11"/>
      <c r="I39" s="378" t="s">
        <v>262</v>
      </c>
      <c r="J39" s="378"/>
      <c r="K39" s="363">
        <f t="shared" si="2"/>
        <v>338246</v>
      </c>
      <c r="L39" s="364"/>
      <c r="M39" s="364">
        <v>124063</v>
      </c>
      <c r="N39" s="364"/>
      <c r="O39" s="364"/>
      <c r="P39" s="364">
        <v>214183</v>
      </c>
      <c r="Q39" s="364"/>
      <c r="R39" s="364"/>
      <c r="S39" s="365">
        <v>648</v>
      </c>
      <c r="T39" s="365"/>
      <c r="U39" s="365"/>
      <c r="V39" s="365"/>
      <c r="W39" s="161">
        <v>4003</v>
      </c>
      <c r="X39" s="161">
        <v>212</v>
      </c>
      <c r="Y39" s="161">
        <v>61</v>
      </c>
      <c r="Z39" s="163">
        <v>31264</v>
      </c>
    </row>
    <row r="40" spans="1:26" ht="18" customHeight="1" thickBot="1" x14ac:dyDescent="0.2">
      <c r="A40" s="114" t="s">
        <v>284</v>
      </c>
      <c r="B40" s="205">
        <v>38554</v>
      </c>
      <c r="C40" s="206">
        <v>39545</v>
      </c>
      <c r="D40" s="206">
        <v>290</v>
      </c>
      <c r="E40" s="206">
        <v>335</v>
      </c>
      <c r="F40" s="376">
        <v>42810</v>
      </c>
      <c r="G40" s="376"/>
      <c r="H40" s="6"/>
      <c r="I40" s="377" t="s">
        <v>285</v>
      </c>
      <c r="J40" s="377"/>
      <c r="K40" s="379">
        <f t="shared" si="2"/>
        <v>341269</v>
      </c>
      <c r="L40" s="374"/>
      <c r="M40" s="374">
        <v>123911</v>
      </c>
      <c r="N40" s="374"/>
      <c r="O40" s="374"/>
      <c r="P40" s="374">
        <v>217358</v>
      </c>
      <c r="Q40" s="374"/>
      <c r="R40" s="374"/>
      <c r="S40" s="375">
        <v>664</v>
      </c>
      <c r="T40" s="375"/>
      <c r="U40" s="375"/>
      <c r="V40" s="375"/>
      <c r="W40" s="206">
        <v>4044</v>
      </c>
      <c r="X40" s="206">
        <v>215</v>
      </c>
      <c r="Y40" s="206">
        <v>61</v>
      </c>
      <c r="Z40" s="207">
        <v>31795</v>
      </c>
    </row>
    <row r="41" spans="1:26" ht="15" customHeight="1" x14ac:dyDescent="0.15">
      <c r="A41" s="10" t="s">
        <v>94</v>
      </c>
      <c r="G41" s="2" t="s">
        <v>283</v>
      </c>
      <c r="Z41" s="2" t="s">
        <v>283</v>
      </c>
    </row>
    <row r="42" spans="1:26" ht="15" customHeight="1" x14ac:dyDescent="0.15">
      <c r="A42" s="10" t="s">
        <v>209</v>
      </c>
    </row>
    <row r="43" spans="1:26" ht="15" customHeight="1" x14ac:dyDescent="0.15">
      <c r="A43" s="10" t="s">
        <v>210</v>
      </c>
    </row>
  </sheetData>
  <sheetProtection selectLockedCells="1" selectUnlockedCells="1"/>
  <mergeCells count="152">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 ref="I10:J10"/>
    <mergeCell ref="K10:L10"/>
    <mergeCell ref="M10:P10"/>
    <mergeCell ref="Q10:S10"/>
    <mergeCell ref="T10:V10"/>
    <mergeCell ref="I11:J11"/>
    <mergeCell ref="K11:L11"/>
    <mergeCell ref="M11:P11"/>
    <mergeCell ref="Q11:S11"/>
    <mergeCell ref="T11:V11"/>
    <mergeCell ref="I12:J12"/>
    <mergeCell ref="K12:L12"/>
    <mergeCell ref="M12:P12"/>
    <mergeCell ref="Q12:S12"/>
    <mergeCell ref="T12:V12"/>
    <mergeCell ref="I13:J13"/>
    <mergeCell ref="K13:L13"/>
    <mergeCell ref="M13:P13"/>
    <mergeCell ref="Q13:S13"/>
    <mergeCell ref="T13:V13"/>
    <mergeCell ref="I14:J14"/>
    <mergeCell ref="K14:L14"/>
    <mergeCell ref="M14:P14"/>
    <mergeCell ref="Q14:S14"/>
    <mergeCell ref="T14:V14"/>
    <mergeCell ref="I15:J15"/>
    <mergeCell ref="K15:L15"/>
    <mergeCell ref="M15:P15"/>
    <mergeCell ref="Q15:S15"/>
    <mergeCell ref="T15:V15"/>
    <mergeCell ref="I16:J16"/>
    <mergeCell ref="K16:L16"/>
    <mergeCell ref="M16:P16"/>
    <mergeCell ref="Q16:S16"/>
    <mergeCell ref="T16:V16"/>
    <mergeCell ref="I17:J17"/>
    <mergeCell ref="K17:L17"/>
    <mergeCell ref="M17:P17"/>
    <mergeCell ref="Q17:S17"/>
    <mergeCell ref="T17:V17"/>
    <mergeCell ref="I21:J21"/>
    <mergeCell ref="K21:M21"/>
    <mergeCell ref="N21:Q21"/>
    <mergeCell ref="R21:U21"/>
    <mergeCell ref="V21:W21"/>
    <mergeCell ref="I22:J22"/>
    <mergeCell ref="K22:M22"/>
    <mergeCell ref="N22:Q22"/>
    <mergeCell ref="R22:U22"/>
    <mergeCell ref="V22:W22"/>
    <mergeCell ref="I23:J23"/>
    <mergeCell ref="K23:M23"/>
    <mergeCell ref="N23:Q23"/>
    <mergeCell ref="R23:U23"/>
    <mergeCell ref="V23:W23"/>
    <mergeCell ref="I24:J24"/>
    <mergeCell ref="K24:M24"/>
    <mergeCell ref="N24:Q24"/>
    <mergeCell ref="R24:U24"/>
    <mergeCell ref="V24:W24"/>
    <mergeCell ref="V27:W27"/>
    <mergeCell ref="I28:J28"/>
    <mergeCell ref="K28:M28"/>
    <mergeCell ref="N28:Q28"/>
    <mergeCell ref="R28:U28"/>
    <mergeCell ref="V28:W28"/>
    <mergeCell ref="I25:J25"/>
    <mergeCell ref="K25:M25"/>
    <mergeCell ref="N25:Q25"/>
    <mergeCell ref="R25:U25"/>
    <mergeCell ref="V25:W25"/>
    <mergeCell ref="I26:J26"/>
    <mergeCell ref="K26:M26"/>
    <mergeCell ref="N26:Q26"/>
    <mergeCell ref="R26:U26"/>
    <mergeCell ref="V26:W26"/>
    <mergeCell ref="A32:A33"/>
    <mergeCell ref="B32:C32"/>
    <mergeCell ref="D32:E32"/>
    <mergeCell ref="F32:G32"/>
    <mergeCell ref="I32:J33"/>
    <mergeCell ref="K32:R32"/>
    <mergeCell ref="I27:J27"/>
    <mergeCell ref="K27:M27"/>
    <mergeCell ref="N27:Q27"/>
    <mergeCell ref="R27:U27"/>
    <mergeCell ref="F34:G34"/>
    <mergeCell ref="I34:J34"/>
    <mergeCell ref="K34:L34"/>
    <mergeCell ref="M34:O34"/>
    <mergeCell ref="P34:R34"/>
    <mergeCell ref="S34:V34"/>
    <mergeCell ref="S32:Y32"/>
    <mergeCell ref="Z32:Z33"/>
    <mergeCell ref="F33:G33"/>
    <mergeCell ref="K33:L33"/>
    <mergeCell ref="M33:O33"/>
    <mergeCell ref="P33:R33"/>
    <mergeCell ref="S33:V33"/>
    <mergeCell ref="F36:G36"/>
    <mergeCell ref="I36:J36"/>
    <mergeCell ref="K36:L36"/>
    <mergeCell ref="M36:O36"/>
    <mergeCell ref="P36:R36"/>
    <mergeCell ref="S36:V36"/>
    <mergeCell ref="F35:G35"/>
    <mergeCell ref="I35:J35"/>
    <mergeCell ref="K35:L35"/>
    <mergeCell ref="M35:O35"/>
    <mergeCell ref="P35:R35"/>
    <mergeCell ref="S35:V35"/>
    <mergeCell ref="F38:G38"/>
    <mergeCell ref="I38:J38"/>
    <mergeCell ref="K38:L38"/>
    <mergeCell ref="M38:O38"/>
    <mergeCell ref="P38:R38"/>
    <mergeCell ref="S38:V38"/>
    <mergeCell ref="F37:G37"/>
    <mergeCell ref="I37:J37"/>
    <mergeCell ref="K37:L37"/>
    <mergeCell ref="M37:O37"/>
    <mergeCell ref="P37:R37"/>
    <mergeCell ref="S37:V37"/>
    <mergeCell ref="F40:G40"/>
    <mergeCell ref="I40:J40"/>
    <mergeCell ref="K40:L40"/>
    <mergeCell ref="M40:O40"/>
    <mergeCell ref="P40:R40"/>
    <mergeCell ref="S40:V40"/>
    <mergeCell ref="F39:G39"/>
    <mergeCell ref="I39:J39"/>
    <mergeCell ref="K39:L39"/>
    <mergeCell ref="M39:O39"/>
    <mergeCell ref="P39:R39"/>
    <mergeCell ref="S39:V39"/>
  </mergeCells>
  <phoneticPr fontId="19"/>
  <printOptions horizontalCentered="1"/>
  <pageMargins left="0.59055118110236227" right="0.59055118110236227" top="0.59055118110236227" bottom="0.59055118110236227" header="0.39370078740157483" footer="0.39370078740157483"/>
  <pageSetup paperSize="9" scale="97" firstPageNumber="97" orientation="portrait" useFirstPageNumber="1" r:id="rId1"/>
  <headerFooter scaleWithDoc="0" alignWithMargins="0">
    <oddHeader>&amp;L上下水道及び電気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V45"/>
  <sheetViews>
    <sheetView view="pageBreakPreview" zoomScaleNormal="100" zoomScaleSheetLayoutView="100" workbookViewId="0">
      <selection activeCell="I19" sqref="I19:K19"/>
    </sheetView>
  </sheetViews>
  <sheetFormatPr defaultRowHeight="18" customHeight="1" x14ac:dyDescent="0.15"/>
  <cols>
    <col min="1" max="1" width="11.7109375" style="10" customWidth="1"/>
    <col min="2" max="17" width="5.5703125" style="10" customWidth="1"/>
    <col min="18" max="19" width="10.7109375" style="10" customWidth="1"/>
    <col min="20" max="20" width="10.85546875" style="10" customWidth="1"/>
    <col min="21" max="16384" width="9.140625" style="10"/>
  </cols>
  <sheetData>
    <row r="1" spans="1:17" ht="5.0999999999999996" customHeight="1" x14ac:dyDescent="0.15"/>
    <row r="2" spans="1:17" ht="15" customHeight="1" x14ac:dyDescent="0.15">
      <c r="A2" s="325" t="s">
        <v>95</v>
      </c>
      <c r="B2" s="325"/>
      <c r="C2" s="325"/>
      <c r="D2" s="325"/>
      <c r="E2" s="325"/>
      <c r="F2" s="325"/>
      <c r="G2" s="325"/>
      <c r="H2" s="325"/>
      <c r="I2" s="325"/>
      <c r="J2" s="325"/>
      <c r="K2" s="325"/>
      <c r="L2" s="325"/>
      <c r="M2" s="325"/>
      <c r="N2" s="325"/>
      <c r="O2" s="325"/>
      <c r="P2" s="325"/>
      <c r="Q2" s="325"/>
    </row>
    <row r="3" spans="1:17" ht="5.0999999999999996" customHeight="1" x14ac:dyDescent="0.15"/>
    <row r="4" spans="1:17" ht="50.1" customHeight="1" x14ac:dyDescent="0.15">
      <c r="A4" s="327" t="s">
        <v>177</v>
      </c>
      <c r="B4" s="327"/>
      <c r="C4" s="327"/>
      <c r="D4" s="327"/>
      <c r="E4" s="327"/>
      <c r="F4" s="327"/>
      <c r="G4" s="327"/>
      <c r="H4" s="327"/>
      <c r="I4" s="327"/>
      <c r="J4" s="327"/>
      <c r="K4" s="327"/>
      <c r="L4" s="327"/>
      <c r="M4" s="327"/>
      <c r="N4" s="327"/>
      <c r="O4" s="327"/>
      <c r="P4" s="327"/>
      <c r="Q4" s="327"/>
    </row>
    <row r="5" spans="1:17" ht="15" customHeight="1" x14ac:dyDescent="0.15"/>
    <row r="6" spans="1:17" ht="15" customHeight="1" thickBot="1" x14ac:dyDescent="0.2">
      <c r="A6" s="10" t="s">
        <v>286</v>
      </c>
      <c r="Q6" s="2" t="s">
        <v>96</v>
      </c>
    </row>
    <row r="7" spans="1:17" ht="24.95" customHeight="1" thickBot="1" x14ac:dyDescent="0.2">
      <c r="A7" s="328" t="s">
        <v>221</v>
      </c>
      <c r="B7" s="328"/>
      <c r="C7" s="380" t="s">
        <v>222</v>
      </c>
      <c r="D7" s="380"/>
      <c r="E7" s="380"/>
      <c r="F7" s="380" t="s">
        <v>97</v>
      </c>
      <c r="G7" s="380"/>
      <c r="H7" s="380"/>
      <c r="I7" s="380" t="s">
        <v>223</v>
      </c>
      <c r="J7" s="380"/>
      <c r="K7" s="380"/>
      <c r="L7" s="380" t="s">
        <v>98</v>
      </c>
      <c r="M7" s="380"/>
      <c r="N7" s="380"/>
      <c r="O7" s="381" t="s">
        <v>99</v>
      </c>
      <c r="P7" s="381"/>
      <c r="Q7" s="381"/>
    </row>
    <row r="8" spans="1:17" ht="24.95" customHeight="1" thickBot="1" x14ac:dyDescent="0.2">
      <c r="A8" s="328"/>
      <c r="B8" s="328"/>
      <c r="C8" s="380"/>
      <c r="D8" s="380"/>
      <c r="E8" s="380"/>
      <c r="F8" s="380"/>
      <c r="G8" s="380"/>
      <c r="H8" s="380"/>
      <c r="I8" s="380"/>
      <c r="J8" s="380"/>
      <c r="K8" s="380"/>
      <c r="L8" s="380"/>
      <c r="M8" s="380"/>
      <c r="N8" s="380"/>
      <c r="O8" s="381"/>
      <c r="P8" s="381"/>
      <c r="Q8" s="381"/>
    </row>
    <row r="9" spans="1:17" ht="24.95" customHeight="1" x14ac:dyDescent="0.15">
      <c r="A9" s="328"/>
      <c r="B9" s="328"/>
      <c r="C9" s="382" t="s">
        <v>100</v>
      </c>
      <c r="D9" s="382"/>
      <c r="E9" s="382"/>
      <c r="F9" s="382" t="s">
        <v>101</v>
      </c>
      <c r="G9" s="382"/>
      <c r="H9" s="382"/>
      <c r="I9" s="382" t="s">
        <v>102</v>
      </c>
      <c r="J9" s="382"/>
      <c r="K9" s="382"/>
      <c r="L9" s="382" t="s">
        <v>103</v>
      </c>
      <c r="M9" s="382"/>
      <c r="N9" s="382"/>
      <c r="O9" s="389" t="s">
        <v>104</v>
      </c>
      <c r="P9" s="389"/>
      <c r="Q9" s="389"/>
    </row>
    <row r="10" spans="1:17" ht="18" customHeight="1" x14ac:dyDescent="0.15">
      <c r="A10" s="391" t="s">
        <v>105</v>
      </c>
      <c r="B10" s="391"/>
      <c r="C10" s="392">
        <v>321183</v>
      </c>
      <c r="D10" s="392"/>
      <c r="E10" s="392"/>
      <c r="F10" s="333">
        <v>315542</v>
      </c>
      <c r="G10" s="333"/>
      <c r="H10" s="333"/>
      <c r="I10" s="393">
        <f t="shared" ref="I10:I17" si="0">F10/C10</f>
        <v>0.98243680394043276</v>
      </c>
      <c r="J10" s="393"/>
      <c r="K10" s="393"/>
      <c r="L10" s="386">
        <v>303480</v>
      </c>
      <c r="M10" s="386"/>
      <c r="N10" s="386"/>
      <c r="O10" s="387">
        <f>L10/F10*100</f>
        <v>96.177370999740134</v>
      </c>
      <c r="P10" s="387"/>
      <c r="Q10" s="387"/>
    </row>
    <row r="11" spans="1:17" ht="18" customHeight="1" x14ac:dyDescent="0.15">
      <c r="A11" s="383" t="s">
        <v>106</v>
      </c>
      <c r="B11" s="383"/>
      <c r="C11" s="384">
        <v>124603</v>
      </c>
      <c r="D11" s="384"/>
      <c r="E11" s="384"/>
      <c r="F11" s="334">
        <v>83299</v>
      </c>
      <c r="G11" s="334"/>
      <c r="H11" s="334"/>
      <c r="I11" s="385">
        <f t="shared" si="0"/>
        <v>0.66851520428882127</v>
      </c>
      <c r="J11" s="385"/>
      <c r="K11" s="385"/>
      <c r="L11" s="388">
        <v>67976</v>
      </c>
      <c r="M11" s="388"/>
      <c r="N11" s="388"/>
      <c r="O11" s="390">
        <f>L11/F11*100</f>
        <v>81.604821186328763</v>
      </c>
      <c r="P11" s="390"/>
      <c r="Q11" s="390"/>
    </row>
    <row r="12" spans="1:17" ht="18" customHeight="1" x14ac:dyDescent="0.15">
      <c r="A12" s="383" t="s">
        <v>107</v>
      </c>
      <c r="B12" s="383"/>
      <c r="C12" s="384">
        <v>99549</v>
      </c>
      <c r="D12" s="384"/>
      <c r="E12" s="384"/>
      <c r="F12" s="334">
        <v>95430</v>
      </c>
      <c r="G12" s="334"/>
      <c r="H12" s="334"/>
      <c r="I12" s="385">
        <f t="shared" si="0"/>
        <v>0.95862339149564535</v>
      </c>
      <c r="J12" s="385"/>
      <c r="K12" s="385"/>
      <c r="L12" s="388">
        <v>78612</v>
      </c>
      <c r="M12" s="388"/>
      <c r="N12" s="388"/>
      <c r="O12" s="390">
        <f>L12/F12*100</f>
        <v>82.376611128575917</v>
      </c>
      <c r="P12" s="390"/>
      <c r="Q12" s="390"/>
    </row>
    <row r="13" spans="1:17" ht="18" customHeight="1" x14ac:dyDescent="0.15">
      <c r="A13" s="383" t="s">
        <v>108</v>
      </c>
      <c r="B13" s="383"/>
      <c r="C13" s="384">
        <v>55043</v>
      </c>
      <c r="D13" s="384"/>
      <c r="E13" s="384"/>
      <c r="F13" s="334">
        <v>8791</v>
      </c>
      <c r="G13" s="334"/>
      <c r="H13" s="334"/>
      <c r="I13" s="385">
        <f t="shared" si="0"/>
        <v>0.15971149828316045</v>
      </c>
      <c r="J13" s="385"/>
      <c r="K13" s="385"/>
      <c r="L13" s="388">
        <v>6877</v>
      </c>
      <c r="M13" s="388"/>
      <c r="N13" s="388"/>
      <c r="O13" s="390">
        <f t="shared" ref="O13:O15" si="1">L13/F13*100</f>
        <v>78.227732908656577</v>
      </c>
      <c r="P13" s="390"/>
      <c r="Q13" s="390"/>
    </row>
    <row r="14" spans="1:17" ht="18" customHeight="1" x14ac:dyDescent="0.15">
      <c r="A14" s="383" t="s">
        <v>109</v>
      </c>
      <c r="B14" s="383"/>
      <c r="C14" s="384">
        <v>49019</v>
      </c>
      <c r="D14" s="384"/>
      <c r="E14" s="384"/>
      <c r="F14" s="334">
        <v>15972</v>
      </c>
      <c r="G14" s="334"/>
      <c r="H14" s="334"/>
      <c r="I14" s="385">
        <f t="shared" si="0"/>
        <v>0.32583284032722004</v>
      </c>
      <c r="J14" s="385"/>
      <c r="K14" s="385"/>
      <c r="L14" s="388">
        <v>10105</v>
      </c>
      <c r="M14" s="388"/>
      <c r="N14" s="388"/>
      <c r="O14" s="390">
        <f>L14/F14*100</f>
        <v>63.266967192587032</v>
      </c>
      <c r="P14" s="390"/>
      <c r="Q14" s="390"/>
    </row>
    <row r="15" spans="1:17" ht="18" customHeight="1" x14ac:dyDescent="0.15">
      <c r="A15" s="383" t="s">
        <v>110</v>
      </c>
      <c r="B15" s="383"/>
      <c r="C15" s="384">
        <v>114830</v>
      </c>
      <c r="D15" s="384"/>
      <c r="E15" s="384"/>
      <c r="F15" s="334">
        <v>111527</v>
      </c>
      <c r="G15" s="334"/>
      <c r="H15" s="334"/>
      <c r="I15" s="385">
        <f t="shared" si="0"/>
        <v>0.9712357397892537</v>
      </c>
      <c r="J15" s="385"/>
      <c r="K15" s="385"/>
      <c r="L15" s="388">
        <v>105922</v>
      </c>
      <c r="M15" s="388"/>
      <c r="N15" s="388"/>
      <c r="O15" s="390">
        <f t="shared" si="1"/>
        <v>94.974311153353</v>
      </c>
      <c r="P15" s="390"/>
      <c r="Q15" s="390"/>
    </row>
    <row r="16" spans="1:17" ht="18" customHeight="1" x14ac:dyDescent="0.15">
      <c r="A16" s="383" t="s">
        <v>111</v>
      </c>
      <c r="B16" s="383"/>
      <c r="C16" s="395">
        <v>62936</v>
      </c>
      <c r="D16" s="395"/>
      <c r="E16" s="395"/>
      <c r="F16" s="334">
        <v>43700</v>
      </c>
      <c r="G16" s="334"/>
      <c r="H16" s="334"/>
      <c r="I16" s="385">
        <f t="shared" si="0"/>
        <v>0.69435617134867167</v>
      </c>
      <c r="J16" s="385"/>
      <c r="K16" s="385"/>
      <c r="L16" s="388">
        <v>36824</v>
      </c>
      <c r="M16" s="388"/>
      <c r="N16" s="388"/>
      <c r="O16" s="390">
        <f>L16/F16*100</f>
        <v>84.265446224256294</v>
      </c>
      <c r="P16" s="390"/>
      <c r="Q16" s="390"/>
    </row>
    <row r="17" spans="1:21" ht="18" customHeight="1" x14ac:dyDescent="0.15">
      <c r="A17" s="383" t="s">
        <v>112</v>
      </c>
      <c r="B17" s="383"/>
      <c r="C17" s="384">
        <v>61938</v>
      </c>
      <c r="D17" s="384"/>
      <c r="E17" s="384"/>
      <c r="F17" s="334">
        <v>42351</v>
      </c>
      <c r="G17" s="334"/>
      <c r="H17" s="334"/>
      <c r="I17" s="385">
        <f t="shared" si="0"/>
        <v>0.68376440957086115</v>
      </c>
      <c r="J17" s="385"/>
      <c r="K17" s="385"/>
      <c r="L17" s="388">
        <v>36177</v>
      </c>
      <c r="M17" s="388"/>
      <c r="N17" s="388"/>
      <c r="O17" s="390">
        <f t="shared" ref="O17" si="2">L17/F17*100</f>
        <v>85.421831833959061</v>
      </c>
      <c r="P17" s="390"/>
      <c r="Q17" s="390"/>
    </row>
    <row r="18" spans="1:21" ht="18" customHeight="1" x14ac:dyDescent="0.15">
      <c r="A18" s="383" t="s">
        <v>113</v>
      </c>
      <c r="B18" s="383"/>
      <c r="C18" s="384">
        <v>142214</v>
      </c>
      <c r="D18" s="384"/>
      <c r="E18" s="384"/>
      <c r="F18" s="334">
        <v>138326</v>
      </c>
      <c r="G18" s="334"/>
      <c r="H18" s="334"/>
      <c r="I18" s="385">
        <f t="shared" ref="I18" si="3">F18/C18</f>
        <v>0.97266091945940625</v>
      </c>
      <c r="J18" s="385"/>
      <c r="K18" s="385"/>
      <c r="L18" s="388">
        <v>122077</v>
      </c>
      <c r="M18" s="388"/>
      <c r="N18" s="388"/>
      <c r="O18" s="390">
        <f>L18/F18*100</f>
        <v>88.253112213177559</v>
      </c>
      <c r="P18" s="390"/>
      <c r="Q18" s="390"/>
    </row>
    <row r="19" spans="1:21" ht="18" customHeight="1" x14ac:dyDescent="0.15">
      <c r="A19" s="394" t="s">
        <v>114</v>
      </c>
      <c r="B19" s="394"/>
      <c r="C19" s="384">
        <v>64561</v>
      </c>
      <c r="D19" s="384"/>
      <c r="E19" s="384"/>
      <c r="F19" s="334">
        <v>46798</v>
      </c>
      <c r="G19" s="334"/>
      <c r="H19" s="334"/>
      <c r="I19" s="385">
        <f>F19/C19</f>
        <v>0.72486485649230958</v>
      </c>
      <c r="J19" s="385"/>
      <c r="K19" s="385"/>
      <c r="L19" s="388">
        <v>41098</v>
      </c>
      <c r="M19" s="388"/>
      <c r="N19" s="388"/>
      <c r="O19" s="390">
        <f>L19/F19*100</f>
        <v>87.819992307363563</v>
      </c>
      <c r="P19" s="390"/>
      <c r="Q19" s="390"/>
    </row>
    <row r="20" spans="1:21" ht="18" customHeight="1" thickBot="1" x14ac:dyDescent="0.2">
      <c r="A20" s="397" t="s">
        <v>115</v>
      </c>
      <c r="B20" s="397"/>
      <c r="C20" s="398">
        <v>44311</v>
      </c>
      <c r="D20" s="398"/>
      <c r="E20" s="398"/>
      <c r="F20" s="350">
        <v>11859</v>
      </c>
      <c r="G20" s="350"/>
      <c r="H20" s="350"/>
      <c r="I20" s="400">
        <f>F20/C20</f>
        <v>0.26763106226444899</v>
      </c>
      <c r="J20" s="400"/>
      <c r="K20" s="400"/>
      <c r="L20" s="401">
        <v>7740</v>
      </c>
      <c r="M20" s="401"/>
      <c r="N20" s="401"/>
      <c r="O20" s="402">
        <f>L20/F20*100</f>
        <v>65.266885909435871</v>
      </c>
      <c r="P20" s="402"/>
      <c r="Q20" s="402"/>
    </row>
    <row r="21" spans="1:21" ht="15" customHeight="1" x14ac:dyDescent="0.15">
      <c r="A21" s="10" t="s">
        <v>178</v>
      </c>
      <c r="P21" s="150"/>
      <c r="Q21" s="144" t="s">
        <v>283</v>
      </c>
    </row>
    <row r="22" spans="1:21" ht="15" customHeight="1" x14ac:dyDescent="0.15">
      <c r="A22" s="10" t="s">
        <v>208</v>
      </c>
    </row>
    <row r="23" spans="1:21" ht="15" customHeight="1" x14ac:dyDescent="0.15">
      <c r="A23" s="10" t="s">
        <v>116</v>
      </c>
    </row>
    <row r="24" spans="1:21" ht="15" customHeight="1" x14ac:dyDescent="0.15"/>
    <row r="25" spans="1:21" ht="15" customHeight="1" thickBot="1" x14ac:dyDescent="0.2">
      <c r="A25" s="10" t="s">
        <v>224</v>
      </c>
      <c r="Q25" s="2" t="s">
        <v>117</v>
      </c>
    </row>
    <row r="26" spans="1:21" ht="30" customHeight="1" thickBot="1" x14ac:dyDescent="0.2">
      <c r="A26" s="328" t="s">
        <v>78</v>
      </c>
      <c r="B26" s="399" t="s">
        <v>36</v>
      </c>
      <c r="C26" s="399"/>
      <c r="D26" s="314" t="s">
        <v>118</v>
      </c>
      <c r="E26" s="314"/>
      <c r="F26" s="314"/>
      <c r="G26" s="314"/>
      <c r="H26" s="314" t="s">
        <v>119</v>
      </c>
      <c r="I26" s="314"/>
      <c r="J26" s="314"/>
      <c r="K26" s="314"/>
      <c r="L26" s="319" t="s">
        <v>120</v>
      </c>
      <c r="M26" s="319"/>
      <c r="N26" s="319"/>
      <c r="O26" s="319"/>
      <c r="P26" s="319"/>
      <c r="Q26" s="319"/>
      <c r="U26" s="150"/>
    </row>
    <row r="27" spans="1:21" ht="30" customHeight="1" x14ac:dyDescent="0.15">
      <c r="A27" s="328"/>
      <c r="B27" s="16" t="s">
        <v>121</v>
      </c>
      <c r="C27" s="40"/>
      <c r="D27" s="332" t="s">
        <v>122</v>
      </c>
      <c r="E27" s="332"/>
      <c r="F27" s="332" t="s">
        <v>123</v>
      </c>
      <c r="G27" s="332"/>
      <c r="H27" s="332" t="s">
        <v>122</v>
      </c>
      <c r="I27" s="332"/>
      <c r="J27" s="332" t="s">
        <v>124</v>
      </c>
      <c r="K27" s="332"/>
      <c r="L27" s="332" t="s">
        <v>125</v>
      </c>
      <c r="M27" s="332"/>
      <c r="N27" s="332" t="s">
        <v>126</v>
      </c>
      <c r="O27" s="332"/>
      <c r="P27" s="396" t="s">
        <v>127</v>
      </c>
      <c r="Q27" s="396"/>
      <c r="U27" s="150"/>
    </row>
    <row r="28" spans="1:21" ht="18" customHeight="1" x14ac:dyDescent="0.15">
      <c r="A28" s="162" t="s">
        <v>288</v>
      </c>
      <c r="B28" s="392">
        <v>113580</v>
      </c>
      <c r="C28" s="333"/>
      <c r="D28" s="333">
        <v>42181</v>
      </c>
      <c r="E28" s="333"/>
      <c r="F28" s="333">
        <v>110224</v>
      </c>
      <c r="G28" s="333"/>
      <c r="H28" s="333">
        <v>39147</v>
      </c>
      <c r="I28" s="333"/>
      <c r="J28" s="333">
        <v>104751</v>
      </c>
      <c r="K28" s="333"/>
      <c r="L28" s="403">
        <f>F28/B28</f>
        <v>0.9704525444620532</v>
      </c>
      <c r="M28" s="403"/>
      <c r="N28" s="403">
        <f>J28/B28</f>
        <v>0.92226624405705226</v>
      </c>
      <c r="O28" s="403"/>
      <c r="P28" s="403">
        <f>J28/F28</f>
        <v>0.95034656699085496</v>
      </c>
      <c r="Q28" s="404"/>
      <c r="U28" s="150"/>
    </row>
    <row r="29" spans="1:21" ht="18" customHeight="1" x14ac:dyDescent="0.15">
      <c r="A29" s="162" t="s">
        <v>238</v>
      </c>
      <c r="B29" s="384">
        <v>113578</v>
      </c>
      <c r="C29" s="334"/>
      <c r="D29" s="334">
        <v>42181</v>
      </c>
      <c r="E29" s="334"/>
      <c r="F29" s="334">
        <v>110224</v>
      </c>
      <c r="G29" s="334"/>
      <c r="H29" s="334">
        <v>39147</v>
      </c>
      <c r="I29" s="334"/>
      <c r="J29" s="334">
        <v>104743</v>
      </c>
      <c r="K29" s="334"/>
      <c r="L29" s="405">
        <f>F29/B29</f>
        <v>0.97046963320361335</v>
      </c>
      <c r="M29" s="405"/>
      <c r="N29" s="405">
        <f>J29/B29</f>
        <v>0.92221204810790824</v>
      </c>
      <c r="O29" s="405"/>
      <c r="P29" s="405">
        <f>J29/F29</f>
        <v>0.95027398751633041</v>
      </c>
      <c r="Q29" s="406"/>
      <c r="U29" s="150"/>
    </row>
    <row r="30" spans="1:21" ht="18" customHeight="1" x14ac:dyDescent="0.15">
      <c r="A30" s="165" t="s">
        <v>260</v>
      </c>
      <c r="B30" s="384">
        <v>113447</v>
      </c>
      <c r="C30" s="334"/>
      <c r="D30" s="334">
        <v>42064</v>
      </c>
      <c r="E30" s="334"/>
      <c r="F30" s="334">
        <v>110107</v>
      </c>
      <c r="G30" s="334"/>
      <c r="H30" s="334">
        <v>39002</v>
      </c>
      <c r="I30" s="334"/>
      <c r="J30" s="334">
        <v>104592</v>
      </c>
      <c r="K30" s="334"/>
      <c r="L30" s="405">
        <f>F30/B30</f>
        <v>0.97055893941664384</v>
      </c>
      <c r="M30" s="405"/>
      <c r="N30" s="405">
        <f>J30/B30</f>
        <v>0.92194593069891673</v>
      </c>
      <c r="O30" s="405"/>
      <c r="P30" s="405">
        <f>J30/F30</f>
        <v>0.94991235797905671</v>
      </c>
      <c r="Q30" s="406"/>
      <c r="U30" s="150"/>
    </row>
    <row r="31" spans="1:21" ht="18" customHeight="1" x14ac:dyDescent="0.15">
      <c r="A31" s="162" t="s">
        <v>262</v>
      </c>
      <c r="B31" s="384">
        <v>114059</v>
      </c>
      <c r="C31" s="334"/>
      <c r="D31" s="334">
        <v>42658</v>
      </c>
      <c r="E31" s="334"/>
      <c r="F31" s="334">
        <v>110779</v>
      </c>
      <c r="G31" s="334"/>
      <c r="H31" s="334">
        <v>39523</v>
      </c>
      <c r="I31" s="334"/>
      <c r="J31" s="334">
        <v>105183</v>
      </c>
      <c r="K31" s="334"/>
      <c r="L31" s="405">
        <f>F31/B31</f>
        <v>0.97124295320842724</v>
      </c>
      <c r="M31" s="405"/>
      <c r="N31" s="405">
        <f>J31/B31</f>
        <v>0.92218062581646343</v>
      </c>
      <c r="O31" s="405"/>
      <c r="P31" s="406">
        <f>J31/F31</f>
        <v>0.94948501069697322</v>
      </c>
      <c r="Q31" s="406"/>
      <c r="U31" s="150"/>
    </row>
    <row r="32" spans="1:21" ht="18" customHeight="1" thickBot="1" x14ac:dyDescent="0.2">
      <c r="A32" s="122" t="s">
        <v>287</v>
      </c>
      <c r="B32" s="398">
        <v>114830</v>
      </c>
      <c r="C32" s="350"/>
      <c r="D32" s="350">
        <v>43406</v>
      </c>
      <c r="E32" s="350"/>
      <c r="F32" s="350">
        <v>111527</v>
      </c>
      <c r="G32" s="350"/>
      <c r="H32" s="350">
        <v>40270</v>
      </c>
      <c r="I32" s="350"/>
      <c r="J32" s="350">
        <v>105922</v>
      </c>
      <c r="K32" s="350"/>
      <c r="L32" s="407">
        <f>F32/B32</f>
        <v>0.9712357397892537</v>
      </c>
      <c r="M32" s="407"/>
      <c r="N32" s="407">
        <f>J32/B32</f>
        <v>0.92242445354001568</v>
      </c>
      <c r="O32" s="407"/>
      <c r="P32" s="408">
        <f>J32/F32</f>
        <v>0.94974311153352997</v>
      </c>
      <c r="Q32" s="408"/>
      <c r="U32" s="150"/>
    </row>
    <row r="33" spans="1:22" ht="15" customHeight="1" x14ac:dyDescent="0.15">
      <c r="A33" s="10" t="s">
        <v>179</v>
      </c>
      <c r="P33" s="150"/>
      <c r="Q33" s="144" t="s">
        <v>283</v>
      </c>
      <c r="V33" s="150"/>
    </row>
    <row r="34" spans="1:22" ht="15" customHeight="1" x14ac:dyDescent="0.15">
      <c r="A34" s="10" t="s">
        <v>128</v>
      </c>
    </row>
    <row r="35" spans="1:22" ht="15" customHeight="1" x14ac:dyDescent="0.15"/>
    <row r="36" spans="1:22" ht="15" customHeight="1" thickBot="1" x14ac:dyDescent="0.2">
      <c r="A36" s="10" t="s">
        <v>225</v>
      </c>
      <c r="O36" s="150"/>
      <c r="P36" s="150"/>
      <c r="Q36" s="144" t="s">
        <v>129</v>
      </c>
    </row>
    <row r="37" spans="1:22" ht="30" customHeight="1" x14ac:dyDescent="0.15">
      <c r="A37" s="311" t="s">
        <v>35</v>
      </c>
      <c r="B37" s="409"/>
      <c r="C37" s="410" t="s">
        <v>130</v>
      </c>
      <c r="D37" s="410"/>
      <c r="E37" s="410"/>
      <c r="F37" s="410"/>
      <c r="G37" s="410"/>
      <c r="H37" s="315" t="s">
        <v>131</v>
      </c>
      <c r="I37" s="315"/>
      <c r="J37" s="315"/>
      <c r="K37" s="315"/>
      <c r="L37" s="315"/>
      <c r="M37" s="411" t="s">
        <v>226</v>
      </c>
      <c r="N37" s="412"/>
      <c r="O37" s="412"/>
      <c r="P37" s="412"/>
      <c r="Q37" s="413"/>
    </row>
    <row r="38" spans="1:22" ht="18" customHeight="1" x14ac:dyDescent="0.15">
      <c r="A38" s="422" t="s">
        <v>288</v>
      </c>
      <c r="B38" s="423"/>
      <c r="C38" s="424">
        <v>2</v>
      </c>
      <c r="D38" s="425"/>
      <c r="E38" s="425"/>
      <c r="F38" s="425"/>
      <c r="G38" s="425"/>
      <c r="H38" s="425">
        <v>480</v>
      </c>
      <c r="I38" s="425"/>
      <c r="J38" s="425"/>
      <c r="K38" s="425"/>
      <c r="L38" s="425"/>
      <c r="M38" s="425">
        <v>240</v>
      </c>
      <c r="N38" s="425"/>
      <c r="O38" s="425"/>
      <c r="P38" s="425"/>
      <c r="Q38" s="426"/>
    </row>
    <row r="39" spans="1:22" ht="18" customHeight="1" x14ac:dyDescent="0.15">
      <c r="A39" s="420">
        <v>28</v>
      </c>
      <c r="B39" s="421"/>
      <c r="C39" s="384">
        <v>1</v>
      </c>
      <c r="D39" s="334"/>
      <c r="E39" s="334"/>
      <c r="F39" s="334"/>
      <c r="G39" s="334"/>
      <c r="H39" s="334">
        <v>560</v>
      </c>
      <c r="I39" s="334"/>
      <c r="J39" s="334"/>
      <c r="K39" s="334"/>
      <c r="L39" s="334"/>
      <c r="M39" s="334">
        <v>560</v>
      </c>
      <c r="N39" s="334"/>
      <c r="O39" s="334"/>
      <c r="P39" s="334"/>
      <c r="Q39" s="427"/>
    </row>
    <row r="40" spans="1:22" ht="18" customHeight="1" x14ac:dyDescent="0.15">
      <c r="A40" s="420">
        <v>29</v>
      </c>
      <c r="B40" s="421"/>
      <c r="C40" s="384">
        <v>1</v>
      </c>
      <c r="D40" s="334"/>
      <c r="E40" s="334"/>
      <c r="F40" s="334"/>
      <c r="G40" s="334"/>
      <c r="H40" s="334">
        <v>234</v>
      </c>
      <c r="I40" s="334"/>
      <c r="J40" s="334"/>
      <c r="K40" s="334"/>
      <c r="L40" s="334"/>
      <c r="M40" s="334">
        <v>234</v>
      </c>
      <c r="N40" s="334"/>
      <c r="O40" s="334"/>
      <c r="P40" s="334"/>
      <c r="Q40" s="427"/>
    </row>
    <row r="41" spans="1:22" ht="18" customHeight="1" x14ac:dyDescent="0.15">
      <c r="A41" s="420">
        <v>30</v>
      </c>
      <c r="B41" s="421"/>
      <c r="C41" s="424">
        <v>0</v>
      </c>
      <c r="D41" s="425"/>
      <c r="E41" s="425"/>
      <c r="F41" s="425"/>
      <c r="G41" s="425"/>
      <c r="H41" s="425">
        <v>0</v>
      </c>
      <c r="I41" s="425"/>
      <c r="J41" s="425"/>
      <c r="K41" s="425"/>
      <c r="L41" s="425"/>
      <c r="M41" s="425">
        <v>0</v>
      </c>
      <c r="N41" s="425"/>
      <c r="O41" s="425"/>
      <c r="P41" s="425"/>
      <c r="Q41" s="426"/>
    </row>
    <row r="42" spans="1:22" ht="18" customHeight="1" thickBot="1" x14ac:dyDescent="0.2">
      <c r="A42" s="414" t="s">
        <v>284</v>
      </c>
      <c r="B42" s="415"/>
      <c r="C42" s="416">
        <v>1</v>
      </c>
      <c r="D42" s="416"/>
      <c r="E42" s="416"/>
      <c r="F42" s="416"/>
      <c r="G42" s="416"/>
      <c r="H42" s="417">
        <v>560</v>
      </c>
      <c r="I42" s="417"/>
      <c r="J42" s="417"/>
      <c r="K42" s="417"/>
      <c r="L42" s="417"/>
      <c r="M42" s="418">
        <v>560</v>
      </c>
      <c r="N42" s="418"/>
      <c r="O42" s="418"/>
      <c r="P42" s="418"/>
      <c r="Q42" s="419"/>
    </row>
    <row r="43" spans="1:22" ht="15" customHeight="1" x14ac:dyDescent="0.15">
      <c r="M43" s="150"/>
      <c r="N43" s="150"/>
      <c r="P43" s="150"/>
      <c r="Q43" s="144" t="s">
        <v>283</v>
      </c>
    </row>
    <row r="44" spans="1:22" ht="15" customHeight="1" x14ac:dyDescent="0.15"/>
    <row r="45" spans="1:22" ht="15" customHeight="1" x14ac:dyDescent="0.15"/>
  </sheetData>
  <sheetProtection sheet="1" selectLockedCells="1" selectUnlockedCells="1"/>
  <mergeCells count="155">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 ref="P30:Q30"/>
    <mergeCell ref="N31:O31"/>
    <mergeCell ref="P31:Q31"/>
    <mergeCell ref="N32:O32"/>
    <mergeCell ref="P32:Q32"/>
    <mergeCell ref="L31:M31"/>
    <mergeCell ref="L30:M30"/>
    <mergeCell ref="N30:O30"/>
    <mergeCell ref="J32:K32"/>
    <mergeCell ref="L32:M32"/>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L28:M28"/>
    <mergeCell ref="N28:O28"/>
    <mergeCell ref="P28:Q28"/>
    <mergeCell ref="B29:C29"/>
    <mergeCell ref="D29:E29"/>
    <mergeCell ref="F29:G29"/>
    <mergeCell ref="H29:I29"/>
    <mergeCell ref="N29:O29"/>
    <mergeCell ref="P29:Q29"/>
    <mergeCell ref="B28:C28"/>
    <mergeCell ref="J29:K29"/>
    <mergeCell ref="L29:M29"/>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L12:N12"/>
    <mergeCell ref="O12:Q12"/>
    <mergeCell ref="A13:B13"/>
    <mergeCell ref="C13:E13"/>
    <mergeCell ref="F13:H13"/>
    <mergeCell ref="I13:K13"/>
    <mergeCell ref="A12:B12"/>
    <mergeCell ref="C12:E12"/>
    <mergeCell ref="F12:H12"/>
    <mergeCell ref="I12:K12"/>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A2:Q2"/>
    <mergeCell ref="A4:Q4"/>
    <mergeCell ref="A7:B9"/>
    <mergeCell ref="C7:E8"/>
    <mergeCell ref="F7:H8"/>
    <mergeCell ref="I7:K8"/>
    <mergeCell ref="L7:N8"/>
    <mergeCell ref="O7:Q8"/>
    <mergeCell ref="C9:E9"/>
    <mergeCell ref="F9:H9"/>
  </mergeCells>
  <phoneticPr fontId="19"/>
  <printOptions horizontalCentered="1"/>
  <pageMargins left="0.59055118110236227" right="0.59055118110236227" top="0.59055118110236227" bottom="0.59055118110236227" header="0.39370078740157483" footer="0.39370078740157483"/>
  <pageSetup paperSize="9" firstPageNumber="98" orientation="portrait" useFirstPageNumber="1"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59999389629810485"/>
  </sheetPr>
  <dimension ref="A1:I33"/>
  <sheetViews>
    <sheetView view="pageBreakPreview" zoomScaleNormal="100" zoomScaleSheetLayoutView="100" workbookViewId="0">
      <selection activeCell="I19" sqref="I19"/>
    </sheetView>
  </sheetViews>
  <sheetFormatPr defaultRowHeight="17.100000000000001" customHeight="1" x14ac:dyDescent="0.15"/>
  <cols>
    <col min="1" max="1" width="3.28515625" style="42" customWidth="1"/>
    <col min="2" max="2" width="2.28515625" style="42" customWidth="1"/>
    <col min="3" max="3" width="22.85546875" style="42" customWidth="1"/>
    <col min="4" max="4" width="2.7109375" style="42" customWidth="1"/>
    <col min="5" max="5" width="13" style="41" customWidth="1"/>
    <col min="6" max="9" width="13" style="13" customWidth="1"/>
    <col min="10" max="16384" width="9.140625" style="42"/>
  </cols>
  <sheetData>
    <row r="1" spans="1:9" ht="5.0999999999999996" customHeight="1" x14ac:dyDescent="0.15">
      <c r="A1" s="10"/>
      <c r="B1" s="10"/>
      <c r="C1" s="10"/>
      <c r="D1" s="10"/>
    </row>
    <row r="2" spans="1:9" ht="15" customHeight="1" thickBot="1" x14ac:dyDescent="0.2">
      <c r="A2" s="10" t="s">
        <v>227</v>
      </c>
      <c r="B2" s="10"/>
      <c r="C2" s="10"/>
      <c r="D2" s="10"/>
    </row>
    <row r="3" spans="1:9" ht="30" customHeight="1" x14ac:dyDescent="0.15">
      <c r="A3" s="311" t="s">
        <v>132</v>
      </c>
      <c r="B3" s="409"/>
      <c r="C3" s="409"/>
      <c r="D3" s="409"/>
      <c r="E3" s="146" t="s">
        <v>257</v>
      </c>
      <c r="F3" s="146" t="s">
        <v>258</v>
      </c>
      <c r="G3" s="169" t="s">
        <v>259</v>
      </c>
      <c r="H3" s="69" t="s">
        <v>277</v>
      </c>
      <c r="I3" s="123" t="s">
        <v>285</v>
      </c>
    </row>
    <row r="4" spans="1:9" ht="20.100000000000001" customHeight="1" x14ac:dyDescent="0.15">
      <c r="A4" s="43"/>
      <c r="B4" s="430" t="s">
        <v>133</v>
      </c>
      <c r="C4" s="430"/>
      <c r="D4" s="44"/>
      <c r="E4" s="161">
        <v>1948</v>
      </c>
      <c r="F4" s="157">
        <v>1948</v>
      </c>
      <c r="G4" s="124">
        <v>1948</v>
      </c>
      <c r="H4" s="157">
        <v>1948</v>
      </c>
      <c r="I4" s="208">
        <v>1948</v>
      </c>
    </row>
    <row r="5" spans="1:9" ht="20.100000000000001" customHeight="1" x14ac:dyDescent="0.15">
      <c r="A5" s="43"/>
      <c r="B5" s="431" t="s">
        <v>134</v>
      </c>
      <c r="C5" s="431"/>
      <c r="D5" s="44"/>
      <c r="E5" s="45">
        <v>2147.1</v>
      </c>
      <c r="F5" s="45">
        <v>2147.1</v>
      </c>
      <c r="G5" s="45">
        <v>2147.1</v>
      </c>
      <c r="H5" s="45">
        <v>2147.1</v>
      </c>
      <c r="I5" s="209">
        <v>2147.1</v>
      </c>
    </row>
    <row r="6" spans="1:9" ht="20.100000000000001" customHeight="1" x14ac:dyDescent="0.15">
      <c r="A6" s="43"/>
      <c r="B6" s="431" t="s">
        <v>135</v>
      </c>
      <c r="C6" s="431"/>
      <c r="D6" s="44"/>
      <c r="E6" s="45">
        <v>1515.5</v>
      </c>
      <c r="F6" s="45">
        <v>1515.5</v>
      </c>
      <c r="G6" s="45">
        <v>1515.7</v>
      </c>
      <c r="H6" s="45">
        <v>1515.7</v>
      </c>
      <c r="I6" s="209">
        <v>1515.7</v>
      </c>
    </row>
    <row r="7" spans="1:9" ht="20.100000000000001" customHeight="1" x14ac:dyDescent="0.15">
      <c r="A7" s="43"/>
      <c r="B7" s="431" t="s">
        <v>136</v>
      </c>
      <c r="C7" s="431"/>
      <c r="D7" s="44"/>
      <c r="E7" s="45">
        <v>1817.2</v>
      </c>
      <c r="F7" s="45">
        <v>1817.2</v>
      </c>
      <c r="G7" s="45">
        <v>1817.2</v>
      </c>
      <c r="H7" s="45">
        <v>1817.2</v>
      </c>
      <c r="I7" s="209">
        <v>1817.2</v>
      </c>
    </row>
    <row r="8" spans="1:9" ht="20.100000000000001" customHeight="1" x14ac:dyDescent="0.15">
      <c r="A8" s="43"/>
      <c r="B8" s="431" t="s">
        <v>137</v>
      </c>
      <c r="C8" s="431"/>
      <c r="D8" s="44"/>
      <c r="E8" s="45">
        <v>1570.28</v>
      </c>
      <c r="F8" s="45">
        <v>1570.28</v>
      </c>
      <c r="G8" s="45">
        <v>1571.54</v>
      </c>
      <c r="H8" s="45">
        <v>1585.19</v>
      </c>
      <c r="I8" s="209">
        <v>1588.07</v>
      </c>
    </row>
    <row r="9" spans="1:9" ht="20.100000000000001" customHeight="1" x14ac:dyDescent="0.15">
      <c r="A9" s="43"/>
      <c r="B9" s="431" t="s">
        <v>138</v>
      </c>
      <c r="C9" s="431"/>
      <c r="D9" s="44"/>
      <c r="E9" s="45">
        <v>1570.28</v>
      </c>
      <c r="F9" s="45">
        <v>1570.28</v>
      </c>
      <c r="G9" s="45">
        <v>1571.54</v>
      </c>
      <c r="H9" s="45">
        <v>1585.19</v>
      </c>
      <c r="I9" s="209">
        <v>1588.07</v>
      </c>
    </row>
    <row r="10" spans="1:9" ht="20.100000000000001" customHeight="1" x14ac:dyDescent="0.15">
      <c r="A10" s="46"/>
      <c r="B10" s="179"/>
      <c r="C10" s="179"/>
      <c r="D10" s="176"/>
      <c r="E10" s="188"/>
      <c r="F10" s="188"/>
      <c r="G10" s="188"/>
      <c r="H10" s="188"/>
      <c r="I10" s="189"/>
    </row>
    <row r="11" spans="1:9" ht="20.100000000000001" customHeight="1" thickBot="1" x14ac:dyDescent="0.2">
      <c r="A11" s="428" t="s">
        <v>139</v>
      </c>
      <c r="B11" s="47"/>
      <c r="C11" s="17" t="s">
        <v>140</v>
      </c>
      <c r="D11" s="171"/>
      <c r="E11" s="161">
        <v>253928</v>
      </c>
      <c r="F11" s="161">
        <v>254089</v>
      </c>
      <c r="G11" s="161">
        <v>254791</v>
      </c>
      <c r="H11" s="161">
        <v>254967</v>
      </c>
      <c r="I11" s="210">
        <v>256126</v>
      </c>
    </row>
    <row r="12" spans="1:9" ht="20.100000000000001" customHeight="1" thickBot="1" x14ac:dyDescent="0.2">
      <c r="A12" s="428"/>
      <c r="B12" s="48"/>
      <c r="C12" s="18" t="s">
        <v>141</v>
      </c>
      <c r="D12" s="170"/>
      <c r="E12" s="161">
        <v>10267</v>
      </c>
      <c r="F12" s="161">
        <v>10282</v>
      </c>
      <c r="G12" s="161">
        <v>10321</v>
      </c>
      <c r="H12" s="161">
        <v>10333</v>
      </c>
      <c r="I12" s="210">
        <v>10388</v>
      </c>
    </row>
    <row r="13" spans="1:9" ht="20.100000000000001" customHeight="1" thickBot="1" x14ac:dyDescent="0.2">
      <c r="A13" s="428"/>
      <c r="B13" s="48"/>
      <c r="C13" s="18" t="s">
        <v>142</v>
      </c>
      <c r="D13" s="170"/>
      <c r="E13" s="161">
        <v>16155</v>
      </c>
      <c r="F13" s="161">
        <v>16202</v>
      </c>
      <c r="G13" s="161">
        <v>16285</v>
      </c>
      <c r="H13" s="161">
        <v>16357</v>
      </c>
      <c r="I13" s="210">
        <v>16420</v>
      </c>
    </row>
    <row r="14" spans="1:9" ht="20.100000000000001" customHeight="1" thickBot="1" x14ac:dyDescent="0.2">
      <c r="A14" s="428"/>
      <c r="B14" s="48"/>
      <c r="C14" s="172" t="s">
        <v>228</v>
      </c>
      <c r="D14" s="19"/>
      <c r="E14" s="161">
        <v>6</v>
      </c>
      <c r="F14" s="161">
        <v>6</v>
      </c>
      <c r="G14" s="161">
        <v>6</v>
      </c>
      <c r="H14" s="161">
        <v>6</v>
      </c>
      <c r="I14" s="210">
        <v>6</v>
      </c>
    </row>
    <row r="15" spans="1:9" ht="20.100000000000001" customHeight="1" thickBot="1" x14ac:dyDescent="0.2">
      <c r="A15" s="429"/>
      <c r="B15" s="49"/>
      <c r="C15" s="20" t="s">
        <v>143</v>
      </c>
      <c r="D15" s="178"/>
      <c r="E15" s="50">
        <v>39390</v>
      </c>
      <c r="F15" s="50">
        <v>39751</v>
      </c>
      <c r="G15" s="50">
        <v>38889</v>
      </c>
      <c r="H15" s="70">
        <v>38889</v>
      </c>
      <c r="I15" s="211">
        <v>38919</v>
      </c>
    </row>
    <row r="16" spans="1:9" ht="15" customHeight="1" x14ac:dyDescent="0.15">
      <c r="A16" s="10" t="s">
        <v>289</v>
      </c>
      <c r="B16" s="10"/>
      <c r="C16" s="10"/>
      <c r="D16" s="10"/>
      <c r="I16" s="2" t="s">
        <v>283</v>
      </c>
    </row>
    <row r="17" spans="1:4" ht="15" customHeight="1" x14ac:dyDescent="0.15">
      <c r="A17" s="10" t="s">
        <v>144</v>
      </c>
      <c r="B17" s="10"/>
      <c r="C17" s="10"/>
      <c r="D17" s="10"/>
    </row>
    <row r="18" spans="1:4" ht="17.100000000000001" customHeight="1" x14ac:dyDescent="0.15">
      <c r="A18" s="10"/>
      <c r="B18" s="10"/>
      <c r="C18" s="10"/>
      <c r="D18" s="10"/>
    </row>
    <row r="19" spans="1:4" ht="17.100000000000001" customHeight="1" x14ac:dyDescent="0.15">
      <c r="A19" s="10"/>
      <c r="B19" s="10"/>
      <c r="C19" s="10"/>
      <c r="D19" s="10"/>
    </row>
    <row r="20" spans="1:4" ht="17.100000000000001" customHeight="1" x14ac:dyDescent="0.15">
      <c r="A20" s="10"/>
      <c r="B20" s="10"/>
      <c r="C20" s="10"/>
      <c r="D20" s="10"/>
    </row>
    <row r="21" spans="1:4" ht="17.100000000000001" customHeight="1" x14ac:dyDescent="0.15">
      <c r="A21" s="10"/>
      <c r="B21" s="10"/>
      <c r="C21" s="10"/>
      <c r="D21" s="10"/>
    </row>
    <row r="22" spans="1:4" ht="17.100000000000001" customHeight="1" x14ac:dyDescent="0.15">
      <c r="A22" s="10"/>
      <c r="B22" s="10"/>
      <c r="C22" s="10"/>
      <c r="D22" s="10"/>
    </row>
    <row r="23" spans="1:4" ht="17.100000000000001" customHeight="1" x14ac:dyDescent="0.15">
      <c r="A23" s="10"/>
      <c r="B23" s="10"/>
      <c r="C23" s="10"/>
      <c r="D23" s="10"/>
    </row>
    <row r="24" spans="1:4" ht="17.100000000000001" customHeight="1" x14ac:dyDescent="0.15">
      <c r="A24" s="10"/>
      <c r="B24" s="10"/>
      <c r="C24" s="10"/>
      <c r="D24" s="10"/>
    </row>
    <row r="25" spans="1:4" ht="17.100000000000001" customHeight="1" x14ac:dyDescent="0.15">
      <c r="C25" s="10"/>
      <c r="D25" s="10"/>
    </row>
    <row r="26" spans="1:4" ht="17.100000000000001" customHeight="1" x14ac:dyDescent="0.15">
      <c r="A26" s="10"/>
      <c r="B26" s="10"/>
      <c r="C26" s="10"/>
      <c r="D26" s="10"/>
    </row>
    <row r="31" spans="1:4" ht="24" customHeight="1" x14ac:dyDescent="0.15"/>
    <row r="33" ht="24" customHeight="1" x14ac:dyDescent="0.15"/>
  </sheetData>
  <sheetProtection sheet="1" selectLockedCells="1" selectUnlockedCells="1"/>
  <mergeCells count="8">
    <mergeCell ref="A3:D3"/>
    <mergeCell ref="A11:A15"/>
    <mergeCell ref="B4:C4"/>
    <mergeCell ref="B5:C5"/>
    <mergeCell ref="B6:C6"/>
    <mergeCell ref="B7:C7"/>
    <mergeCell ref="B8:C8"/>
    <mergeCell ref="B9:C9"/>
  </mergeCells>
  <phoneticPr fontId="19"/>
  <printOptions horizontalCentered="1"/>
  <pageMargins left="0.59055118110236227" right="0.59055118110236227" top="0.59055118110236227" bottom="0.59055118110236227" header="0.39370078740157483" footer="0.39370078740157483"/>
  <pageSetup paperSize="9" firstPageNumber="99" orientation="portrait" useFirstPageNumber="1"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N43"/>
  <sheetViews>
    <sheetView view="pageBreakPreview" topLeftCell="A22" zoomScaleNormal="100" zoomScaleSheetLayoutView="100" workbookViewId="0">
      <selection activeCell="AG30" sqref="AG30"/>
    </sheetView>
  </sheetViews>
  <sheetFormatPr defaultRowHeight="21" customHeight="1" x14ac:dyDescent="0.15"/>
  <cols>
    <col min="1" max="2" width="3.7109375" style="10" customWidth="1"/>
    <col min="3" max="3" width="9" style="10" customWidth="1"/>
    <col min="4" max="4" width="10.7109375" style="10" customWidth="1"/>
    <col min="5" max="5" width="8.28515625" style="10" customWidth="1"/>
    <col min="6" max="6" width="7" style="10" customWidth="1"/>
    <col min="7" max="8" width="9.28515625" style="10" customWidth="1"/>
    <col min="9" max="9" width="7.7109375" style="10" customWidth="1"/>
    <col min="10" max="10" width="6.7109375" style="10" customWidth="1"/>
    <col min="11" max="11" width="8.28515625" style="10" customWidth="1"/>
    <col min="12" max="12" width="8.42578125" style="10" customWidth="1"/>
    <col min="13" max="13" width="7.5703125" style="10" customWidth="1"/>
    <col min="14" max="14" width="8.140625" style="10" customWidth="1"/>
    <col min="15" max="15" width="6.7109375" style="10" hidden="1" customWidth="1"/>
    <col min="16" max="16" width="10.7109375" style="10" hidden="1" customWidth="1"/>
    <col min="17" max="17" width="8" style="10" hidden="1" customWidth="1"/>
    <col min="18" max="18" width="1.7109375" style="10" hidden="1" customWidth="1"/>
    <col min="19" max="19" width="8" style="10" hidden="1" customWidth="1"/>
    <col min="20" max="20" width="2.7109375" style="10" hidden="1" customWidth="1"/>
    <col min="21" max="21" width="8.140625" style="10" hidden="1" customWidth="1"/>
    <col min="22" max="22" width="1.85546875" style="10" hidden="1" customWidth="1"/>
    <col min="23" max="23" width="8.5703125" style="10" hidden="1" customWidth="1"/>
    <col min="24" max="24" width="1.7109375" style="10" hidden="1" customWidth="1"/>
    <col min="25" max="25" width="6.5703125" style="10" hidden="1" customWidth="1"/>
    <col min="26" max="26" width="8.5703125" style="10" hidden="1" customWidth="1"/>
    <col min="27" max="28" width="6.7109375" style="10" hidden="1" customWidth="1"/>
    <col min="29" max="30" width="7.7109375" style="10" hidden="1" customWidth="1"/>
    <col min="31" max="31" width="10.85546875" style="10" customWidth="1"/>
    <col min="32" max="32" width="11" style="10" customWidth="1"/>
    <col min="33" max="33" width="12" style="10" customWidth="1"/>
    <col min="34" max="34" width="10.85546875" style="10" customWidth="1"/>
    <col min="35" max="35" width="10.7109375" style="10" customWidth="1"/>
    <col min="36" max="36" width="9.7109375" style="10" customWidth="1"/>
    <col min="37" max="37" width="13.28515625" style="10" customWidth="1"/>
    <col min="38" max="38" width="14.28515625" style="10" customWidth="1"/>
    <col min="39" max="39" width="9.28515625" style="10" customWidth="1"/>
    <col min="40" max="16384" width="9.140625" style="10"/>
  </cols>
  <sheetData>
    <row r="1" spans="1:40" ht="5.0999999999999996" customHeight="1" x14ac:dyDescent="0.15"/>
    <row r="2" spans="1:40" ht="15" customHeight="1" x14ac:dyDescent="0.15">
      <c r="A2" s="325" t="s">
        <v>145</v>
      </c>
      <c r="B2" s="325"/>
      <c r="C2" s="325"/>
      <c r="D2" s="325"/>
      <c r="E2" s="325"/>
      <c r="F2" s="325"/>
      <c r="G2" s="325"/>
      <c r="H2" s="325"/>
      <c r="I2" s="325"/>
      <c r="J2" s="325"/>
    </row>
    <row r="3" spans="1:40" ht="5.0999999999999996" customHeight="1" x14ac:dyDescent="0.15"/>
    <row r="4" spans="1:40" s="22" customFormat="1" ht="7.5" customHeight="1" x14ac:dyDescent="0.15">
      <c r="A4" s="327"/>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row>
    <row r="5" spans="1:40" ht="15" customHeight="1" x14ac:dyDescent="0.15"/>
    <row r="6" spans="1:40" ht="15" customHeight="1" thickBot="1" x14ac:dyDescent="0.2">
      <c r="A6" s="81" t="s">
        <v>184</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9" t="s">
        <v>146</v>
      </c>
    </row>
    <row r="7" spans="1:40" ht="30" customHeight="1" thickBot="1" x14ac:dyDescent="0.2">
      <c r="A7" s="75"/>
      <c r="B7" s="76"/>
      <c r="C7" s="340" t="s">
        <v>147</v>
      </c>
      <c r="D7" s="340"/>
      <c r="E7" s="340" t="s">
        <v>148</v>
      </c>
      <c r="F7" s="340"/>
      <c r="G7" s="340"/>
      <c r="H7" s="340"/>
      <c r="I7" s="340"/>
      <c r="J7" s="340"/>
      <c r="K7" s="340"/>
      <c r="L7" s="340"/>
      <c r="M7" s="340"/>
      <c r="N7" s="498"/>
      <c r="O7" s="499" t="s">
        <v>149</v>
      </c>
      <c r="P7" s="500"/>
      <c r="Q7" s="500"/>
      <c r="R7" s="500"/>
      <c r="S7" s="500"/>
      <c r="T7" s="500"/>
      <c r="U7" s="500"/>
      <c r="V7" s="500"/>
      <c r="W7" s="500"/>
      <c r="X7" s="500"/>
      <c r="Y7" s="500"/>
      <c r="Z7" s="500"/>
      <c r="AA7" s="500"/>
      <c r="AB7" s="500"/>
      <c r="AC7" s="500"/>
      <c r="AD7" s="501"/>
      <c r="AF7" s="23"/>
      <c r="AG7" s="23"/>
    </row>
    <row r="8" spans="1:40" ht="35.1" customHeight="1" x14ac:dyDescent="0.15">
      <c r="A8" s="502" t="s">
        <v>182</v>
      </c>
      <c r="B8" s="503"/>
      <c r="C8" s="314"/>
      <c r="D8" s="314"/>
      <c r="E8" s="332" t="s">
        <v>261</v>
      </c>
      <c r="F8" s="332"/>
      <c r="G8" s="332" t="s">
        <v>150</v>
      </c>
      <c r="H8" s="332"/>
      <c r="I8" s="332" t="s">
        <v>151</v>
      </c>
      <c r="J8" s="332"/>
      <c r="K8" s="332" t="s">
        <v>152</v>
      </c>
      <c r="L8" s="332"/>
      <c r="M8" s="494" t="s">
        <v>180</v>
      </c>
      <c r="N8" s="495"/>
      <c r="O8" s="496" t="s">
        <v>153</v>
      </c>
      <c r="P8" s="332"/>
      <c r="Q8" s="339" t="s">
        <v>154</v>
      </c>
      <c r="R8" s="486"/>
      <c r="S8" s="486"/>
      <c r="T8" s="486"/>
      <c r="U8" s="487" t="s">
        <v>155</v>
      </c>
      <c r="V8" s="497"/>
      <c r="W8" s="497"/>
      <c r="X8" s="488"/>
      <c r="Y8" s="331" t="s">
        <v>156</v>
      </c>
      <c r="Z8" s="332"/>
      <c r="AA8" s="339" t="s">
        <v>186</v>
      </c>
      <c r="AB8" s="339"/>
      <c r="AC8" s="504" t="s">
        <v>176</v>
      </c>
      <c r="AD8" s="505"/>
      <c r="AE8" s="23"/>
      <c r="AF8" s="23"/>
      <c r="AG8" s="23"/>
      <c r="AH8" s="150"/>
    </row>
    <row r="9" spans="1:40" ht="30" customHeight="1" x14ac:dyDescent="0.15">
      <c r="A9" s="298"/>
      <c r="B9" s="297"/>
      <c r="C9" s="25" t="s">
        <v>158</v>
      </c>
      <c r="D9" s="26" t="s">
        <v>157</v>
      </c>
      <c r="E9" s="155" t="s">
        <v>187</v>
      </c>
      <c r="F9" s="155" t="s">
        <v>159</v>
      </c>
      <c r="G9" s="155" t="s">
        <v>187</v>
      </c>
      <c r="H9" s="155" t="s">
        <v>159</v>
      </c>
      <c r="I9" s="155" t="s">
        <v>187</v>
      </c>
      <c r="J9" s="153" t="s">
        <v>159</v>
      </c>
      <c r="K9" s="155" t="s">
        <v>187</v>
      </c>
      <c r="L9" s="153" t="s">
        <v>159</v>
      </c>
      <c r="M9" s="155" t="s">
        <v>187</v>
      </c>
      <c r="N9" s="292" t="s">
        <v>159</v>
      </c>
      <c r="O9" s="294" t="s">
        <v>187</v>
      </c>
      <c r="P9" s="155" t="s">
        <v>159</v>
      </c>
      <c r="Q9" s="339" t="s">
        <v>187</v>
      </c>
      <c r="R9" s="331"/>
      <c r="S9" s="339" t="s">
        <v>159</v>
      </c>
      <c r="T9" s="486"/>
      <c r="U9" s="487" t="s">
        <v>187</v>
      </c>
      <c r="V9" s="488"/>
      <c r="W9" s="489" t="s">
        <v>159</v>
      </c>
      <c r="X9" s="489"/>
      <c r="Y9" s="186" t="s">
        <v>187</v>
      </c>
      <c r="Z9" s="155" t="s">
        <v>159</v>
      </c>
      <c r="AA9" s="155" t="s">
        <v>187</v>
      </c>
      <c r="AB9" s="155" t="s">
        <v>159</v>
      </c>
      <c r="AC9" s="155" t="s">
        <v>187</v>
      </c>
      <c r="AD9" s="84" t="s">
        <v>159</v>
      </c>
      <c r="AE9" s="58"/>
      <c r="AF9" s="58"/>
      <c r="AG9" s="58"/>
      <c r="AH9" s="58"/>
    </row>
    <row r="10" spans="1:40" ht="20.100000000000001" customHeight="1" x14ac:dyDescent="0.15">
      <c r="A10" s="490">
        <v>26</v>
      </c>
      <c r="B10" s="491"/>
      <c r="C10" s="59">
        <f t="shared" ref="C10:C12" si="0">SUM(E10+G10+I10+K10+M10+O10+Q10+U10+Y10+AA10+AC10)</f>
        <v>756420</v>
      </c>
      <c r="D10" s="181">
        <f>SUM(F10+H10+J10+L10+N10+S10+P10+W10+Z10+AB10+AD10)-1</f>
        <v>482989</v>
      </c>
      <c r="E10" s="21">
        <v>45909</v>
      </c>
      <c r="F10" s="21">
        <v>1763</v>
      </c>
      <c r="G10" s="7">
        <v>622740</v>
      </c>
      <c r="H10" s="7">
        <v>184301</v>
      </c>
      <c r="I10" s="21">
        <v>1894</v>
      </c>
      <c r="J10" s="21">
        <v>383</v>
      </c>
      <c r="K10" s="180">
        <v>1551</v>
      </c>
      <c r="L10" s="180">
        <v>1191</v>
      </c>
      <c r="M10" s="21">
        <v>34198</v>
      </c>
      <c r="N10" s="299">
        <v>26848</v>
      </c>
      <c r="O10" s="181">
        <v>4235</v>
      </c>
      <c r="P10" s="7">
        <v>182822</v>
      </c>
      <c r="Q10" s="470">
        <v>38899</v>
      </c>
      <c r="R10" s="470"/>
      <c r="S10" s="471">
        <v>25644</v>
      </c>
      <c r="T10" s="471"/>
      <c r="U10" s="470">
        <v>1210</v>
      </c>
      <c r="V10" s="470"/>
      <c r="W10" s="471">
        <v>39709</v>
      </c>
      <c r="X10" s="471"/>
      <c r="Y10" s="181">
        <v>64</v>
      </c>
      <c r="Z10" s="181">
        <v>18466</v>
      </c>
      <c r="AA10" s="181">
        <v>91</v>
      </c>
      <c r="AB10" s="181">
        <v>135</v>
      </c>
      <c r="AC10" s="181">
        <v>5629</v>
      </c>
      <c r="AD10" s="85">
        <v>1728</v>
      </c>
      <c r="AE10" s="28"/>
      <c r="AF10" s="28"/>
      <c r="AG10" s="28"/>
      <c r="AH10" s="28"/>
      <c r="AI10" s="28"/>
      <c r="AJ10" s="28"/>
      <c r="AK10" s="28"/>
      <c r="AL10" s="28"/>
      <c r="AM10" s="28"/>
      <c r="AN10" s="29"/>
    </row>
    <row r="11" spans="1:40" ht="20.100000000000001" customHeight="1" x14ac:dyDescent="0.15">
      <c r="A11" s="490">
        <v>27</v>
      </c>
      <c r="B11" s="491"/>
      <c r="C11" s="59">
        <f t="shared" si="0"/>
        <v>763624</v>
      </c>
      <c r="D11" s="181">
        <f>SUM(F11+H11+J11+L11+N11+S11+P11+W11+Z11+AB11+AD11)-1</f>
        <v>486450</v>
      </c>
      <c r="E11" s="21">
        <v>45743</v>
      </c>
      <c r="F11" s="21">
        <v>1730</v>
      </c>
      <c r="G11" s="7">
        <v>629396</v>
      </c>
      <c r="H11" s="7">
        <v>183859</v>
      </c>
      <c r="I11" s="21">
        <v>2083</v>
      </c>
      <c r="J11" s="21">
        <v>497</v>
      </c>
      <c r="K11" s="180">
        <v>1529</v>
      </c>
      <c r="L11" s="180">
        <v>1199</v>
      </c>
      <c r="M11" s="21">
        <v>35625</v>
      </c>
      <c r="N11" s="299">
        <v>27234</v>
      </c>
      <c r="O11" s="181">
        <v>4255</v>
      </c>
      <c r="P11" s="7">
        <v>182874</v>
      </c>
      <c r="Q11" s="470">
        <v>38412</v>
      </c>
      <c r="R11" s="470"/>
      <c r="S11" s="471">
        <v>26000</v>
      </c>
      <c r="T11" s="471"/>
      <c r="U11" s="470">
        <v>1213</v>
      </c>
      <c r="V11" s="470"/>
      <c r="W11" s="471">
        <v>40970</v>
      </c>
      <c r="X11" s="471"/>
      <c r="Y11" s="181">
        <v>72</v>
      </c>
      <c r="Z11" s="181">
        <v>20544</v>
      </c>
      <c r="AA11" s="181">
        <v>118</v>
      </c>
      <c r="AB11" s="181">
        <v>32</v>
      </c>
      <c r="AC11" s="181">
        <v>5178</v>
      </c>
      <c r="AD11" s="85">
        <v>1512</v>
      </c>
      <c r="AE11" s="23"/>
      <c r="AF11" s="23"/>
      <c r="AG11" s="23"/>
      <c r="AH11" s="23"/>
      <c r="AI11" s="23"/>
      <c r="AJ11" s="30"/>
      <c r="AK11" s="30"/>
      <c r="AL11" s="30"/>
      <c r="AM11" s="30"/>
    </row>
    <row r="12" spans="1:40" ht="20.100000000000001" customHeight="1" thickBot="1" x14ac:dyDescent="0.2">
      <c r="A12" s="458">
        <v>28</v>
      </c>
      <c r="B12" s="421"/>
      <c r="C12" s="86">
        <f t="shared" si="0"/>
        <v>772989</v>
      </c>
      <c r="D12" s="87">
        <f>SUM(F12+H12+J12+L12+N12+S12+P12+W12+Z12+AB12+AD12)</f>
        <v>492380</v>
      </c>
      <c r="E12" s="88">
        <v>45790</v>
      </c>
      <c r="F12" s="88">
        <v>1692</v>
      </c>
      <c r="G12" s="7">
        <v>636548</v>
      </c>
      <c r="H12" s="7">
        <v>193092</v>
      </c>
      <c r="I12" s="21">
        <v>2096</v>
      </c>
      <c r="J12" s="21">
        <v>479</v>
      </c>
      <c r="K12" s="180">
        <v>1490</v>
      </c>
      <c r="L12" s="180">
        <v>1181</v>
      </c>
      <c r="M12" s="21">
        <v>38104</v>
      </c>
      <c r="N12" s="300">
        <v>28913</v>
      </c>
      <c r="O12" s="181">
        <v>4218</v>
      </c>
      <c r="P12" s="7">
        <v>177860</v>
      </c>
      <c r="Q12" s="470">
        <v>38551</v>
      </c>
      <c r="R12" s="470"/>
      <c r="S12" s="471">
        <v>27216</v>
      </c>
      <c r="T12" s="471"/>
      <c r="U12" s="470">
        <v>1192</v>
      </c>
      <c r="V12" s="470"/>
      <c r="W12" s="471">
        <v>40417</v>
      </c>
      <c r="X12" s="471"/>
      <c r="Y12" s="181">
        <v>64</v>
      </c>
      <c r="Z12" s="181">
        <v>20105</v>
      </c>
      <c r="AA12" s="181">
        <v>88</v>
      </c>
      <c r="AB12" s="181">
        <v>22</v>
      </c>
      <c r="AC12" s="181">
        <v>4848</v>
      </c>
      <c r="AD12" s="85">
        <v>1403</v>
      </c>
      <c r="AE12" s="23"/>
      <c r="AF12" s="23"/>
      <c r="AG12" s="23"/>
      <c r="AH12" s="23"/>
      <c r="AI12" s="23"/>
      <c r="AJ12" s="23"/>
      <c r="AK12" s="31"/>
      <c r="AL12" s="31"/>
      <c r="AM12" s="23"/>
    </row>
    <row r="13" spans="1:40" ht="30" customHeight="1" thickBot="1" x14ac:dyDescent="0.2">
      <c r="A13" s="75"/>
      <c r="B13" s="76"/>
      <c r="C13" s="340" t="s">
        <v>249</v>
      </c>
      <c r="D13" s="340"/>
      <c r="E13" s="444" t="s">
        <v>250</v>
      </c>
      <c r="F13" s="445"/>
      <c r="G13" s="444" t="s">
        <v>252</v>
      </c>
      <c r="H13" s="445"/>
      <c r="I13" s="315" t="s">
        <v>242</v>
      </c>
      <c r="J13" s="410"/>
      <c r="K13" s="448" t="s">
        <v>244</v>
      </c>
      <c r="L13" s="449"/>
      <c r="M13" s="449"/>
      <c r="N13" s="450"/>
      <c r="O13" s="448" t="s">
        <v>246</v>
      </c>
      <c r="P13" s="449"/>
      <c r="Q13" s="449"/>
      <c r="R13" s="449"/>
      <c r="S13" s="451"/>
      <c r="T13" s="75"/>
      <c r="U13" s="82"/>
      <c r="V13" s="82"/>
      <c r="W13" s="82"/>
      <c r="X13" s="82"/>
      <c r="Y13" s="82"/>
      <c r="Z13" s="82"/>
      <c r="AA13" s="82"/>
      <c r="AB13" s="82"/>
      <c r="AC13" s="82"/>
      <c r="AD13" s="82"/>
    </row>
    <row r="14" spans="1:40" ht="60" customHeight="1" x14ac:dyDescent="0.15">
      <c r="A14" s="492" t="s">
        <v>295</v>
      </c>
      <c r="B14" s="493"/>
      <c r="C14" s="314"/>
      <c r="D14" s="314"/>
      <c r="E14" s="446"/>
      <c r="F14" s="447"/>
      <c r="G14" s="446"/>
      <c r="H14" s="447"/>
      <c r="I14" s="332" t="s">
        <v>243</v>
      </c>
      <c r="J14" s="332"/>
      <c r="K14" s="452" t="s">
        <v>245</v>
      </c>
      <c r="L14" s="453"/>
      <c r="M14" s="452" t="s">
        <v>251</v>
      </c>
      <c r="N14" s="453"/>
      <c r="O14" s="452" t="s">
        <v>247</v>
      </c>
      <c r="P14" s="454"/>
      <c r="Q14" s="455" t="s">
        <v>248</v>
      </c>
      <c r="R14" s="456"/>
      <c r="S14" s="457"/>
    </row>
    <row r="15" spans="1:40" ht="36.75" customHeight="1" x14ac:dyDescent="0.15">
      <c r="A15" s="77"/>
      <c r="B15" s="24"/>
      <c r="C15" s="25" t="s">
        <v>158</v>
      </c>
      <c r="D15" s="26" t="s">
        <v>157</v>
      </c>
      <c r="E15" s="155" t="s">
        <v>187</v>
      </c>
      <c r="F15" s="155" t="s">
        <v>159</v>
      </c>
      <c r="G15" s="155" t="s">
        <v>187</v>
      </c>
      <c r="H15" s="155" t="s">
        <v>159</v>
      </c>
      <c r="I15" s="155" t="s">
        <v>187</v>
      </c>
      <c r="J15" s="155" t="s">
        <v>159</v>
      </c>
      <c r="K15" s="155" t="s">
        <v>187</v>
      </c>
      <c r="L15" s="155" t="s">
        <v>159</v>
      </c>
      <c r="M15" s="155" t="s">
        <v>187</v>
      </c>
      <c r="N15" s="187" t="s">
        <v>159</v>
      </c>
      <c r="O15" s="155" t="s">
        <v>187</v>
      </c>
      <c r="P15" s="155" t="s">
        <v>159</v>
      </c>
      <c r="Q15" s="185" t="s">
        <v>187</v>
      </c>
      <c r="R15" s="72"/>
      <c r="S15" s="83" t="s">
        <v>159</v>
      </c>
    </row>
    <row r="16" spans="1:40" ht="21" customHeight="1" x14ac:dyDescent="0.15">
      <c r="A16" s="422">
        <v>29</v>
      </c>
      <c r="B16" s="423"/>
      <c r="C16" s="125">
        <f>I16+K16+M16+O16+Q16</f>
        <v>775121</v>
      </c>
      <c r="D16" s="126">
        <f>J16+L16+N16+P16+S16</f>
        <v>570312</v>
      </c>
      <c r="E16" s="127">
        <f t="shared" ref="E16:G18" si="1">K16+O16</f>
        <v>4485</v>
      </c>
      <c r="F16" s="98">
        <f t="shared" si="1"/>
        <v>194689</v>
      </c>
      <c r="G16" s="97">
        <f t="shared" si="1"/>
        <v>1487</v>
      </c>
      <c r="H16" s="127">
        <f>N16+S16</f>
        <v>121415</v>
      </c>
      <c r="I16" s="126">
        <v>769149</v>
      </c>
      <c r="J16" s="98">
        <v>254208</v>
      </c>
      <c r="K16" s="127">
        <v>4473</v>
      </c>
      <c r="L16" s="127">
        <v>179569</v>
      </c>
      <c r="M16" s="127">
        <v>1475</v>
      </c>
      <c r="N16" s="128">
        <v>74356</v>
      </c>
      <c r="O16" s="90">
        <v>12</v>
      </c>
      <c r="P16" s="127">
        <v>15120</v>
      </c>
      <c r="Q16" s="129">
        <v>12</v>
      </c>
      <c r="R16" s="129"/>
      <c r="S16" s="130">
        <v>47059</v>
      </c>
    </row>
    <row r="17" spans="1:39" ht="21" customHeight="1" x14ac:dyDescent="0.15">
      <c r="A17" s="458">
        <v>30</v>
      </c>
      <c r="B17" s="421"/>
      <c r="C17" s="125">
        <f>I17+K17+M17+O17+Q17</f>
        <v>785691</v>
      </c>
      <c r="D17" s="126">
        <f>J17+L17+N17+P17+S17</f>
        <v>546705</v>
      </c>
      <c r="E17" s="127">
        <f>K17+O17</f>
        <v>4549</v>
      </c>
      <c r="F17" s="98">
        <f t="shared" ref="F17" si="2">L17+P17</f>
        <v>188166</v>
      </c>
      <c r="G17" s="97">
        <f>M17+Q17</f>
        <v>1475</v>
      </c>
      <c r="H17" s="127">
        <f>N17+S17</f>
        <v>119141</v>
      </c>
      <c r="I17" s="126">
        <v>779667</v>
      </c>
      <c r="J17" s="98">
        <v>239398</v>
      </c>
      <c r="K17" s="127">
        <v>4533</v>
      </c>
      <c r="L17" s="127">
        <v>173161</v>
      </c>
      <c r="M17" s="127">
        <v>1463</v>
      </c>
      <c r="N17" s="128">
        <v>73375</v>
      </c>
      <c r="O17" s="90">
        <v>16</v>
      </c>
      <c r="P17" s="127">
        <v>15005</v>
      </c>
      <c r="Q17" s="127">
        <v>12</v>
      </c>
      <c r="R17" s="127"/>
      <c r="S17" s="136">
        <v>45766</v>
      </c>
    </row>
    <row r="18" spans="1:39" s="29" customFormat="1" ht="20.100000000000001" customHeight="1" thickBot="1" x14ac:dyDescent="0.2">
      <c r="A18" s="442" t="s">
        <v>290</v>
      </c>
      <c r="B18" s="443"/>
      <c r="C18" s="131">
        <f>I18+K18+M18+O18+Q18</f>
        <v>795282</v>
      </c>
      <c r="D18" s="138">
        <f>J18+L18+N18+P18+S18</f>
        <v>574842</v>
      </c>
      <c r="E18" s="88">
        <f>K18+O18</f>
        <v>4569</v>
      </c>
      <c r="F18" s="88">
        <f t="shared" si="1"/>
        <v>207581</v>
      </c>
      <c r="G18" s="88">
        <f>M18+Q18</f>
        <v>1453</v>
      </c>
      <c r="H18" s="137">
        <f>N18+S18</f>
        <v>125300</v>
      </c>
      <c r="I18" s="137">
        <v>789260</v>
      </c>
      <c r="J18" s="212">
        <v>241961</v>
      </c>
      <c r="K18" s="137">
        <v>4545</v>
      </c>
      <c r="L18" s="137">
        <v>168382</v>
      </c>
      <c r="M18" s="137">
        <v>1441</v>
      </c>
      <c r="N18" s="213">
        <v>78723</v>
      </c>
      <c r="O18" s="214">
        <v>24</v>
      </c>
      <c r="P18" s="137">
        <v>39199</v>
      </c>
      <c r="Q18" s="137">
        <v>12</v>
      </c>
      <c r="R18" s="137"/>
      <c r="S18" s="215">
        <v>46577</v>
      </c>
    </row>
    <row r="19" spans="1:39" ht="15" customHeight="1" x14ac:dyDescent="0.15">
      <c r="A19" s="10" t="s">
        <v>160</v>
      </c>
      <c r="S19" s="144"/>
      <c r="T19" s="144"/>
      <c r="U19" s="144"/>
      <c r="V19" s="144"/>
      <c r="W19" s="144" t="s">
        <v>255</v>
      </c>
      <c r="X19" s="144"/>
      <c r="Y19" s="144"/>
      <c r="Z19" s="144"/>
      <c r="AE19" s="27"/>
      <c r="AF19" s="27"/>
      <c r="AG19" s="27"/>
      <c r="AH19" s="27"/>
      <c r="AI19" s="27"/>
      <c r="AJ19" s="27"/>
      <c r="AK19" s="27"/>
      <c r="AL19" s="27"/>
      <c r="AM19" s="27"/>
    </row>
    <row r="20" spans="1:39" ht="15" customHeight="1" x14ac:dyDescent="0.15">
      <c r="A20" s="10" t="s">
        <v>161</v>
      </c>
      <c r="L20" s="33"/>
      <c r="S20" s="74"/>
      <c r="W20" s="74" t="s">
        <v>256</v>
      </c>
      <c r="AD20" s="150"/>
      <c r="AE20" s="32"/>
    </row>
    <row r="21" spans="1:39" ht="15" customHeight="1" x14ac:dyDescent="0.15">
      <c r="A21" s="10" t="s">
        <v>162</v>
      </c>
      <c r="O21" s="39"/>
      <c r="AD21" s="150"/>
    </row>
    <row r="22" spans="1:39" ht="15" customHeight="1" x14ac:dyDescent="0.15">
      <c r="A22" s="10" t="s">
        <v>163</v>
      </c>
      <c r="H22" s="14"/>
      <c r="O22" s="33"/>
      <c r="Q22" s="33"/>
      <c r="R22" s="33"/>
      <c r="AD22" s="150"/>
    </row>
    <row r="23" spans="1:39" ht="15" customHeight="1" x14ac:dyDescent="0.15">
      <c r="A23" s="10" t="s">
        <v>164</v>
      </c>
      <c r="H23" s="14"/>
      <c r="O23" s="33"/>
      <c r="Q23" s="33"/>
      <c r="R23" s="33"/>
    </row>
    <row r="24" spans="1:39" ht="15" customHeight="1" x14ac:dyDescent="0.15">
      <c r="A24" s="10" t="s">
        <v>195</v>
      </c>
      <c r="H24" s="14"/>
      <c r="O24" s="33"/>
      <c r="Q24" s="33"/>
      <c r="R24" s="33"/>
    </row>
    <row r="25" spans="1:39" ht="15" customHeight="1" x14ac:dyDescent="0.15">
      <c r="A25" s="10" t="s">
        <v>253</v>
      </c>
      <c r="H25" s="14"/>
      <c r="O25" s="33"/>
      <c r="Q25" s="33"/>
      <c r="R25" s="33"/>
    </row>
    <row r="26" spans="1:39" ht="15" customHeight="1" x14ac:dyDescent="0.15"/>
    <row r="27" spans="1:39" ht="15" customHeight="1" thickBot="1" x14ac:dyDescent="0.2">
      <c r="A27" s="10" t="s">
        <v>196</v>
      </c>
      <c r="K27" s="2"/>
      <c r="L27" s="2"/>
      <c r="N27" s="2" t="s">
        <v>165</v>
      </c>
      <c r="O27" s="10" t="s">
        <v>197</v>
      </c>
      <c r="AD27" s="2" t="s">
        <v>166</v>
      </c>
    </row>
    <row r="28" spans="1:39" ht="30" customHeight="1" thickBot="1" x14ac:dyDescent="0.2">
      <c r="A28" s="473" t="s">
        <v>291</v>
      </c>
      <c r="B28" s="445"/>
      <c r="C28" s="477" t="s">
        <v>254</v>
      </c>
      <c r="D28" s="477" t="s">
        <v>250</v>
      </c>
      <c r="E28" s="478" t="s">
        <v>252</v>
      </c>
      <c r="F28" s="304" t="s">
        <v>242</v>
      </c>
      <c r="G28" s="480" t="s">
        <v>244</v>
      </c>
      <c r="H28" s="449"/>
      <c r="I28" s="449"/>
      <c r="J28" s="450"/>
      <c r="K28" s="448" t="s">
        <v>246</v>
      </c>
      <c r="L28" s="449"/>
      <c r="M28" s="449"/>
      <c r="N28" s="451"/>
      <c r="O28" s="311" t="s">
        <v>78</v>
      </c>
      <c r="P28" s="409"/>
      <c r="Q28" s="315" t="s">
        <v>198</v>
      </c>
      <c r="R28" s="410"/>
      <c r="S28" s="410"/>
      <c r="T28" s="410"/>
      <c r="U28" s="410"/>
      <c r="V28" s="469"/>
      <c r="W28" s="313" t="s">
        <v>167</v>
      </c>
      <c r="X28" s="313"/>
      <c r="Y28" s="313"/>
      <c r="Z28" s="313"/>
      <c r="AA28" s="317" t="s">
        <v>168</v>
      </c>
      <c r="AB28" s="317"/>
      <c r="AC28" s="317"/>
      <c r="AD28" s="318"/>
    </row>
    <row r="29" spans="1:39" ht="30" customHeight="1" thickBot="1" x14ac:dyDescent="0.2">
      <c r="A29" s="458"/>
      <c r="B29" s="421"/>
      <c r="C29" s="340"/>
      <c r="D29" s="340"/>
      <c r="E29" s="479"/>
      <c r="F29" s="40" t="s">
        <v>243</v>
      </c>
      <c r="G29" s="481" t="s">
        <v>245</v>
      </c>
      <c r="H29" s="482"/>
      <c r="I29" s="483" t="s">
        <v>251</v>
      </c>
      <c r="J29" s="483"/>
      <c r="K29" s="484" t="s">
        <v>247</v>
      </c>
      <c r="L29" s="484"/>
      <c r="M29" s="483" t="s">
        <v>248</v>
      </c>
      <c r="N29" s="485"/>
      <c r="O29" s="312"/>
      <c r="P29" s="328"/>
      <c r="Q29" s="332" t="s">
        <v>169</v>
      </c>
      <c r="R29" s="332"/>
      <c r="S29" s="332"/>
      <c r="T29" s="464" t="s">
        <v>170</v>
      </c>
      <c r="U29" s="465"/>
      <c r="V29" s="423"/>
      <c r="W29" s="332" t="s">
        <v>199</v>
      </c>
      <c r="X29" s="332"/>
      <c r="Y29" s="464" t="s">
        <v>171</v>
      </c>
      <c r="Z29" s="423"/>
      <c r="AA29" s="332" t="s">
        <v>172</v>
      </c>
      <c r="AB29" s="332"/>
      <c r="AC29" s="464" t="s">
        <v>173</v>
      </c>
      <c r="AD29" s="467"/>
    </row>
    <row r="30" spans="1:39" ht="30" customHeight="1" x14ac:dyDescent="0.15">
      <c r="A30" s="420">
        <v>29</v>
      </c>
      <c r="B30" s="421"/>
      <c r="C30" s="132">
        <f t="shared" ref="C30:C31" si="3">D16*1000/C16</f>
        <v>735.77157630873114</v>
      </c>
      <c r="D30" s="133">
        <f t="shared" ref="D30:D31" si="4">F16*1000/E16</f>
        <v>43408.918617614268</v>
      </c>
      <c r="E30" s="134">
        <f t="shared" ref="E30:E31" si="5">H16*1000/G16</f>
        <v>81650.975117686612</v>
      </c>
      <c r="F30" s="133">
        <f t="shared" ref="F30:F31" si="6">J16*1000/I16</f>
        <v>330.50553273813006</v>
      </c>
      <c r="G30" s="135"/>
      <c r="H30" s="135">
        <f t="shared" ref="H30:H31" si="7">L16*1000/K16</f>
        <v>40145.092778895596</v>
      </c>
      <c r="I30" s="459">
        <f t="shared" ref="I30:I31" si="8">N16*1000/M16</f>
        <v>50410.847457627118</v>
      </c>
      <c r="J30" s="459"/>
      <c r="K30" s="459">
        <f t="shared" ref="K30:K31" si="9">P16*1000/O16</f>
        <v>1260000</v>
      </c>
      <c r="L30" s="459"/>
      <c r="M30" s="459">
        <f t="shared" ref="M30:M31" si="10">S16*1000/Q16</f>
        <v>3921583.3333333335</v>
      </c>
      <c r="N30" s="460"/>
      <c r="O30" s="312"/>
      <c r="P30" s="328"/>
      <c r="Q30" s="332"/>
      <c r="R30" s="332"/>
      <c r="S30" s="332"/>
      <c r="T30" s="446"/>
      <c r="U30" s="466"/>
      <c r="V30" s="447"/>
      <c r="W30" s="332"/>
      <c r="X30" s="332"/>
      <c r="Y30" s="446"/>
      <c r="Z30" s="447"/>
      <c r="AA30" s="332"/>
      <c r="AB30" s="332"/>
      <c r="AC30" s="446"/>
      <c r="AD30" s="468"/>
    </row>
    <row r="31" spans="1:39" ht="20.100000000000001" customHeight="1" x14ac:dyDescent="0.15">
      <c r="A31" s="420">
        <v>30</v>
      </c>
      <c r="B31" s="421"/>
      <c r="C31" s="140">
        <f t="shared" si="3"/>
        <v>695.8269854179315</v>
      </c>
      <c r="D31" s="127">
        <f t="shared" si="4"/>
        <v>41364.255880413279</v>
      </c>
      <c r="E31" s="126">
        <f t="shared" si="5"/>
        <v>80773.559322033892</v>
      </c>
      <c r="F31" s="127">
        <f t="shared" si="6"/>
        <v>307.05160023445904</v>
      </c>
      <c r="G31" s="177"/>
      <c r="H31" s="177">
        <f t="shared" si="7"/>
        <v>38200.088241782483</v>
      </c>
      <c r="I31" s="461">
        <f t="shared" si="8"/>
        <v>50153.793574846204</v>
      </c>
      <c r="J31" s="461"/>
      <c r="K31" s="461">
        <f t="shared" si="9"/>
        <v>937812.5</v>
      </c>
      <c r="L31" s="461"/>
      <c r="M31" s="461">
        <f t="shared" si="10"/>
        <v>3813833.3333333335</v>
      </c>
      <c r="N31" s="472"/>
      <c r="O31" s="422" t="s">
        <v>288</v>
      </c>
      <c r="P31" s="423"/>
      <c r="Q31" s="440">
        <v>6</v>
      </c>
      <c r="R31" s="435"/>
      <c r="S31" s="435"/>
      <c r="T31" s="439">
        <v>255000</v>
      </c>
      <c r="U31" s="439"/>
      <c r="V31" s="156"/>
      <c r="W31" s="173">
        <v>5656</v>
      </c>
      <c r="X31" s="173"/>
      <c r="Y31" s="439">
        <v>218335</v>
      </c>
      <c r="Z31" s="439"/>
      <c r="AA31" s="435">
        <v>9377</v>
      </c>
      <c r="AB31" s="435"/>
      <c r="AC31" s="435">
        <v>1122</v>
      </c>
      <c r="AD31" s="436"/>
    </row>
    <row r="32" spans="1:39" ht="20.100000000000001" customHeight="1" thickBot="1" x14ac:dyDescent="0.2">
      <c r="A32" s="462" t="s">
        <v>290</v>
      </c>
      <c r="B32" s="463"/>
      <c r="C32" s="86">
        <f>D18*1000/C18</f>
        <v>722.81530325092228</v>
      </c>
      <c r="D32" s="182">
        <f>F18*1000/E18</f>
        <v>45432.479754869775</v>
      </c>
      <c r="E32" s="183">
        <f>H18*1000/G18</f>
        <v>86235.3750860289</v>
      </c>
      <c r="F32" s="182">
        <f>J18*1000/I18</f>
        <v>306.56691077718369</v>
      </c>
      <c r="G32" s="139"/>
      <c r="H32" s="139">
        <f>L18*1000/K18</f>
        <v>37047.744774477447</v>
      </c>
      <c r="I32" s="474">
        <f>N18*1000/M18</f>
        <v>54630.811936155449</v>
      </c>
      <c r="J32" s="474"/>
      <c r="K32" s="475">
        <f>P18*1000/O18</f>
        <v>1633291.6666666667</v>
      </c>
      <c r="L32" s="475"/>
      <c r="M32" s="474">
        <f>S18*1000/Q18</f>
        <v>3881416.6666666665</v>
      </c>
      <c r="N32" s="476"/>
      <c r="O32" s="420">
        <v>28</v>
      </c>
      <c r="P32" s="421"/>
      <c r="Q32" s="438">
        <v>6</v>
      </c>
      <c r="R32" s="434"/>
      <c r="S32" s="434"/>
      <c r="T32" s="344">
        <v>255000</v>
      </c>
      <c r="U32" s="344"/>
      <c r="V32" s="156"/>
      <c r="W32" s="173">
        <v>5752</v>
      </c>
      <c r="X32" s="173"/>
      <c r="Y32" s="344">
        <v>224085</v>
      </c>
      <c r="Z32" s="344"/>
      <c r="AA32" s="434">
        <v>9410</v>
      </c>
      <c r="AB32" s="434"/>
      <c r="AC32" s="434">
        <v>1121</v>
      </c>
      <c r="AD32" s="437"/>
    </row>
    <row r="33" spans="1:30" ht="22.5" customHeight="1" x14ac:dyDescent="0.15">
      <c r="K33" s="2"/>
      <c r="L33" s="2"/>
      <c r="N33" s="144" t="s">
        <v>293</v>
      </c>
      <c r="O33" s="420">
        <v>29</v>
      </c>
      <c r="P33" s="421"/>
      <c r="Q33" s="438">
        <v>6</v>
      </c>
      <c r="R33" s="434"/>
      <c r="S33" s="434"/>
      <c r="T33" s="344">
        <v>255000</v>
      </c>
      <c r="U33" s="344"/>
      <c r="V33" s="156"/>
      <c r="W33" s="173">
        <v>5730</v>
      </c>
      <c r="X33" s="173"/>
      <c r="Y33" s="344">
        <v>223295</v>
      </c>
      <c r="Z33" s="344"/>
      <c r="AA33" s="434">
        <v>9360</v>
      </c>
      <c r="AB33" s="434"/>
      <c r="AC33" s="434">
        <v>1121</v>
      </c>
      <c r="AD33" s="437"/>
    </row>
    <row r="34" spans="1:30" ht="24.95" customHeight="1" x14ac:dyDescent="0.15">
      <c r="A34" s="10" t="s">
        <v>292</v>
      </c>
      <c r="K34" s="2"/>
      <c r="L34" s="2"/>
      <c r="N34" s="74"/>
      <c r="O34" s="420">
        <v>30</v>
      </c>
      <c r="P34" s="421"/>
      <c r="Q34" s="174"/>
      <c r="R34" s="173"/>
      <c r="S34" s="173">
        <v>6</v>
      </c>
      <c r="T34" s="344">
        <v>255000</v>
      </c>
      <c r="U34" s="344"/>
      <c r="V34" s="156"/>
      <c r="W34" s="141">
        <v>5957</v>
      </c>
      <c r="X34" s="141"/>
      <c r="Y34" s="344">
        <v>235120</v>
      </c>
      <c r="Z34" s="344"/>
      <c r="AA34" s="434">
        <v>9553</v>
      </c>
      <c r="AB34" s="434"/>
      <c r="AC34" s="434">
        <v>1130</v>
      </c>
      <c r="AD34" s="437"/>
    </row>
    <row r="35" spans="1:30" ht="19.5" customHeight="1" thickBot="1" x14ac:dyDescent="0.2">
      <c r="K35" s="2"/>
      <c r="L35" s="2"/>
      <c r="N35" s="74"/>
      <c r="O35" s="462" t="s">
        <v>294</v>
      </c>
      <c r="P35" s="463"/>
      <c r="Q35" s="142"/>
      <c r="R35" s="142"/>
      <c r="S35" s="216">
        <v>6</v>
      </c>
      <c r="T35" s="356">
        <v>255000</v>
      </c>
      <c r="U35" s="356"/>
      <c r="V35" s="142"/>
      <c r="W35" s="217">
        <v>6006</v>
      </c>
      <c r="X35" s="142"/>
      <c r="Y35" s="441">
        <v>237875</v>
      </c>
      <c r="Z35" s="441"/>
      <c r="AA35" s="432">
        <v>9592</v>
      </c>
      <c r="AB35" s="432"/>
      <c r="AC35" s="432">
        <v>1137</v>
      </c>
      <c r="AD35" s="433"/>
    </row>
    <row r="36" spans="1:30" ht="20.100000000000001" customHeight="1" x14ac:dyDescent="0.15">
      <c r="K36" s="2"/>
      <c r="L36" s="2"/>
      <c r="N36" s="74"/>
      <c r="AD36" s="144" t="s">
        <v>265</v>
      </c>
    </row>
    <row r="37" spans="1:30" ht="12" x14ac:dyDescent="0.15">
      <c r="K37" s="2"/>
      <c r="L37" s="2"/>
      <c r="N37" s="2"/>
      <c r="AD37" s="74"/>
    </row>
    <row r="38" spans="1:30" ht="12" x14ac:dyDescent="0.15">
      <c r="AD38" s="2"/>
    </row>
    <row r="39" spans="1:30" ht="12" x14ac:dyDescent="0.15">
      <c r="AD39" s="2"/>
    </row>
    <row r="40" spans="1:30" ht="20.100000000000001" customHeight="1" x14ac:dyDescent="0.15">
      <c r="AD40" s="2"/>
    </row>
    <row r="41" spans="1:30" ht="15" customHeight="1" x14ac:dyDescent="0.15">
      <c r="AC41" s="2"/>
    </row>
    <row r="42" spans="1:30" ht="15" customHeight="1" x14ac:dyDescent="0.15"/>
    <row r="43" spans="1:30" ht="15" customHeight="1" x14ac:dyDescent="0.15"/>
  </sheetData>
  <sheetProtection sheet="1" selectLockedCells="1" selectUnlockedCells="1"/>
  <mergeCells count="112">
    <mergeCell ref="A14:B14"/>
    <mergeCell ref="K8:L8"/>
    <mergeCell ref="M8:N8"/>
    <mergeCell ref="O8:P8"/>
    <mergeCell ref="Q8:T8"/>
    <mergeCell ref="U8:X8"/>
    <mergeCell ref="A2:J2"/>
    <mergeCell ref="A4:N4"/>
    <mergeCell ref="O4:AD4"/>
    <mergeCell ref="C7:D8"/>
    <mergeCell ref="E7:N7"/>
    <mergeCell ref="O7:AD7"/>
    <mergeCell ref="A8:B8"/>
    <mergeCell ref="E8:F8"/>
    <mergeCell ref="G8:H8"/>
    <mergeCell ref="I8:J8"/>
    <mergeCell ref="AA8:AB8"/>
    <mergeCell ref="AC8:AD8"/>
    <mergeCell ref="Y8:Z8"/>
    <mergeCell ref="A10:B10"/>
    <mergeCell ref="Q10:R10"/>
    <mergeCell ref="S10:T10"/>
    <mergeCell ref="U10:V10"/>
    <mergeCell ref="W10:X10"/>
    <mergeCell ref="Q9:R9"/>
    <mergeCell ref="S9:T9"/>
    <mergeCell ref="U9:V9"/>
    <mergeCell ref="W9:X9"/>
    <mergeCell ref="A11:B11"/>
    <mergeCell ref="Q11:R11"/>
    <mergeCell ref="S11:T11"/>
    <mergeCell ref="U11:V11"/>
    <mergeCell ref="W11:X11"/>
    <mergeCell ref="A12:B12"/>
    <mergeCell ref="Q12:R12"/>
    <mergeCell ref="S12:T12"/>
    <mergeCell ref="U12:V12"/>
    <mergeCell ref="W12:X12"/>
    <mergeCell ref="O32:P32"/>
    <mergeCell ref="O35:P35"/>
    <mergeCell ref="T34:U34"/>
    <mergeCell ref="A31:B31"/>
    <mergeCell ref="M31:N31"/>
    <mergeCell ref="K31:L31"/>
    <mergeCell ref="A28:B29"/>
    <mergeCell ref="I32:J32"/>
    <mergeCell ref="K32:L32"/>
    <mergeCell ref="M32:N32"/>
    <mergeCell ref="C28:C29"/>
    <mergeCell ref="D28:D29"/>
    <mergeCell ref="E28:E29"/>
    <mergeCell ref="G28:J28"/>
    <mergeCell ref="K28:N28"/>
    <mergeCell ref="G29:H29"/>
    <mergeCell ref="I29:J29"/>
    <mergeCell ref="K29:L29"/>
    <mergeCell ref="M29:N29"/>
    <mergeCell ref="AA28:AD28"/>
    <mergeCell ref="Q29:S30"/>
    <mergeCell ref="T29:V30"/>
    <mergeCell ref="W29:X30"/>
    <mergeCell ref="Y29:Z30"/>
    <mergeCell ref="AA29:AB30"/>
    <mergeCell ref="AC29:AD30"/>
    <mergeCell ref="O28:P30"/>
    <mergeCell ref="Q28:V28"/>
    <mergeCell ref="W28:Z28"/>
    <mergeCell ref="O31:P31"/>
    <mergeCell ref="T35:U35"/>
    <mergeCell ref="O34:P34"/>
    <mergeCell ref="O33:P33"/>
    <mergeCell ref="A18:B18"/>
    <mergeCell ref="C13:D14"/>
    <mergeCell ref="E13:F14"/>
    <mergeCell ref="G13:H14"/>
    <mergeCell ref="I13:J13"/>
    <mergeCell ref="K13:N13"/>
    <mergeCell ref="O13:S13"/>
    <mergeCell ref="I14:J14"/>
    <mergeCell ref="K14:L14"/>
    <mergeCell ref="M14:N14"/>
    <mergeCell ref="O14:P14"/>
    <mergeCell ref="Q14:S14"/>
    <mergeCell ref="A16:B16"/>
    <mergeCell ref="A17:B17"/>
    <mergeCell ref="A30:B30"/>
    <mergeCell ref="I30:J30"/>
    <mergeCell ref="K30:L30"/>
    <mergeCell ref="M30:N30"/>
    <mergeCell ref="I31:J31"/>
    <mergeCell ref="A32:B32"/>
    <mergeCell ref="AA35:AB35"/>
    <mergeCell ref="AC35:AD35"/>
    <mergeCell ref="AA32:AB32"/>
    <mergeCell ref="AC31:AD31"/>
    <mergeCell ref="AC32:AD32"/>
    <mergeCell ref="Y34:Z34"/>
    <mergeCell ref="Q32:S32"/>
    <mergeCell ref="Q33:S33"/>
    <mergeCell ref="T31:U31"/>
    <mergeCell ref="T32:U32"/>
    <mergeCell ref="T33:U33"/>
    <mergeCell ref="Y31:Z31"/>
    <mergeCell ref="Y32:Z32"/>
    <mergeCell ref="Y33:Z33"/>
    <mergeCell ref="AA33:AB33"/>
    <mergeCell ref="AC33:AD33"/>
    <mergeCell ref="AC34:AD34"/>
    <mergeCell ref="Q31:S31"/>
    <mergeCell ref="AA31:AB31"/>
    <mergeCell ref="AA34:AB34"/>
    <mergeCell ref="Y35:Z35"/>
  </mergeCells>
  <phoneticPr fontId="19"/>
  <printOptions horizontalCentered="1"/>
  <pageMargins left="0.59055118110236227" right="0.59055118110236227" top="0.59055118110236227" bottom="0.59055118110236227" header="0.39370078740157483" footer="0.39370078740157483"/>
  <pageSetup paperSize="9" scale="86" firstPageNumber="100" orientation="portrait" useFirstPageNumber="1"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47B6-6EC6-4C21-800F-10916628EED1}">
  <sheetPr>
    <tabColor theme="4" tint="0.59999389629810485"/>
  </sheetPr>
  <dimension ref="A1:AN43"/>
  <sheetViews>
    <sheetView tabSelected="1" view="pageBreakPreview" topLeftCell="O10" zoomScaleNormal="100" zoomScaleSheetLayoutView="100" workbookViewId="0">
      <selection activeCell="Y16" sqref="Y16"/>
    </sheetView>
  </sheetViews>
  <sheetFormatPr defaultRowHeight="21" customHeight="1" x14ac:dyDescent="0.15"/>
  <cols>
    <col min="1" max="2" width="3.7109375" style="10" hidden="1" customWidth="1"/>
    <col min="3" max="3" width="9" style="10" hidden="1" customWidth="1"/>
    <col min="4" max="4" width="10.7109375" style="10" hidden="1" customWidth="1"/>
    <col min="5" max="5" width="8.28515625" style="10" hidden="1" customWidth="1"/>
    <col min="6" max="6" width="7" style="10" hidden="1" customWidth="1"/>
    <col min="7" max="8" width="9.28515625" style="10" hidden="1" customWidth="1"/>
    <col min="9" max="9" width="7.7109375" style="10" hidden="1" customWidth="1"/>
    <col min="10" max="10" width="6.7109375" style="10" hidden="1" customWidth="1"/>
    <col min="11" max="11" width="8.28515625" style="10" hidden="1" customWidth="1"/>
    <col min="12" max="12" width="8.42578125" style="10" hidden="1" customWidth="1"/>
    <col min="13" max="13" width="7.5703125" style="10" hidden="1" customWidth="1"/>
    <col min="14" max="14" width="8.140625" style="10" hidden="1" customWidth="1"/>
    <col min="15" max="15" width="6.7109375" style="10" customWidth="1"/>
    <col min="16" max="16" width="10.7109375" style="10" customWidth="1"/>
    <col min="17" max="17" width="8" style="10" customWidth="1"/>
    <col min="18" max="18" width="1.7109375" style="10" customWidth="1"/>
    <col min="19" max="19" width="8" style="10" customWidth="1"/>
    <col min="20" max="20" width="2.7109375" style="10" customWidth="1"/>
    <col min="21" max="21" width="8.140625" style="10" customWidth="1"/>
    <col min="22" max="22" width="1.85546875" style="10" customWidth="1"/>
    <col min="23" max="23" width="8.5703125" style="10" customWidth="1"/>
    <col min="24" max="24" width="1.7109375" style="10" customWidth="1"/>
    <col min="25" max="25" width="6.5703125" style="10" customWidth="1"/>
    <col min="26" max="26" width="8.5703125" style="10" customWidth="1"/>
    <col min="27" max="28" width="6.7109375" style="10" customWidth="1"/>
    <col min="29" max="30" width="7.7109375" style="10" customWidth="1"/>
    <col min="31" max="31" width="10.85546875" style="10" customWidth="1"/>
    <col min="32" max="32" width="11" style="10" customWidth="1"/>
    <col min="33" max="33" width="12" style="10" customWidth="1"/>
    <col min="34" max="34" width="10.85546875" style="10" customWidth="1"/>
    <col min="35" max="35" width="10.7109375" style="10" customWidth="1"/>
    <col min="36" max="36" width="9.7109375" style="10" customWidth="1"/>
    <col min="37" max="37" width="13.28515625" style="10" customWidth="1"/>
    <col min="38" max="38" width="14.28515625" style="10" customWidth="1"/>
    <col min="39" max="39" width="9.28515625" style="10" customWidth="1"/>
    <col min="40" max="16384" width="9.140625" style="10"/>
  </cols>
  <sheetData>
    <row r="1" spans="1:40" ht="5.0999999999999996" customHeight="1" x14ac:dyDescent="0.15"/>
    <row r="2" spans="1:40" ht="15" customHeight="1" x14ac:dyDescent="0.15">
      <c r="A2" s="325" t="s">
        <v>145</v>
      </c>
      <c r="B2" s="325"/>
      <c r="C2" s="325"/>
      <c r="D2" s="325"/>
      <c r="E2" s="325"/>
      <c r="F2" s="325"/>
      <c r="G2" s="325"/>
      <c r="H2" s="325"/>
      <c r="I2" s="325"/>
      <c r="J2" s="325"/>
    </row>
    <row r="3" spans="1:40" ht="5.0999999999999996" customHeight="1" x14ac:dyDescent="0.15"/>
    <row r="4" spans="1:40" s="22" customFormat="1" ht="7.5" customHeight="1" x14ac:dyDescent="0.15">
      <c r="A4" s="327"/>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row>
    <row r="5" spans="1:40" ht="15" customHeight="1" x14ac:dyDescent="0.15"/>
    <row r="6" spans="1:40" ht="15" customHeight="1" thickBot="1" x14ac:dyDescent="0.2">
      <c r="A6" s="81" t="s">
        <v>184</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9" t="s">
        <v>146</v>
      </c>
    </row>
    <row r="7" spans="1:40" ht="30" customHeight="1" thickBot="1" x14ac:dyDescent="0.2">
      <c r="A7" s="78"/>
      <c r="B7" s="73"/>
      <c r="C7" s="340" t="s">
        <v>147</v>
      </c>
      <c r="D7" s="340"/>
      <c r="E7" s="340" t="s">
        <v>148</v>
      </c>
      <c r="F7" s="340"/>
      <c r="G7" s="340"/>
      <c r="H7" s="340"/>
      <c r="I7" s="340"/>
      <c r="J7" s="340"/>
      <c r="K7" s="340"/>
      <c r="L7" s="340"/>
      <c r="M7" s="340"/>
      <c r="N7" s="498"/>
      <c r="O7" s="499" t="s">
        <v>149</v>
      </c>
      <c r="P7" s="500"/>
      <c r="Q7" s="500"/>
      <c r="R7" s="500"/>
      <c r="S7" s="500"/>
      <c r="T7" s="500"/>
      <c r="U7" s="500"/>
      <c r="V7" s="500"/>
      <c r="W7" s="500"/>
      <c r="X7" s="500"/>
      <c r="Y7" s="500"/>
      <c r="Z7" s="500"/>
      <c r="AA7" s="500"/>
      <c r="AB7" s="500"/>
      <c r="AC7" s="500"/>
      <c r="AD7" s="501"/>
      <c r="AF7" s="23"/>
      <c r="AG7" s="23"/>
    </row>
    <row r="8" spans="1:40" ht="35.1" customHeight="1" x14ac:dyDescent="0.15">
      <c r="A8" s="514" t="s">
        <v>182</v>
      </c>
      <c r="B8" s="515"/>
      <c r="C8" s="314"/>
      <c r="D8" s="314"/>
      <c r="E8" s="332" t="s">
        <v>261</v>
      </c>
      <c r="F8" s="332"/>
      <c r="G8" s="332" t="s">
        <v>150</v>
      </c>
      <c r="H8" s="332"/>
      <c r="I8" s="332" t="s">
        <v>151</v>
      </c>
      <c r="J8" s="332"/>
      <c r="K8" s="332" t="s">
        <v>152</v>
      </c>
      <c r="L8" s="332"/>
      <c r="M8" s="494" t="s">
        <v>180</v>
      </c>
      <c r="N8" s="495"/>
      <c r="O8" s="496" t="s">
        <v>153</v>
      </c>
      <c r="P8" s="332"/>
      <c r="Q8" s="339" t="s">
        <v>154</v>
      </c>
      <c r="R8" s="486"/>
      <c r="S8" s="486"/>
      <c r="T8" s="486"/>
      <c r="U8" s="487" t="s">
        <v>155</v>
      </c>
      <c r="V8" s="497"/>
      <c r="W8" s="497"/>
      <c r="X8" s="488"/>
      <c r="Y8" s="331" t="s">
        <v>156</v>
      </c>
      <c r="Z8" s="332"/>
      <c r="AA8" s="339" t="s">
        <v>186</v>
      </c>
      <c r="AB8" s="339"/>
      <c r="AC8" s="504" t="s">
        <v>176</v>
      </c>
      <c r="AD8" s="505"/>
      <c r="AE8" s="23"/>
      <c r="AF8" s="23"/>
      <c r="AG8" s="23"/>
      <c r="AH8" s="150"/>
    </row>
    <row r="9" spans="1:40" ht="30" customHeight="1" x14ac:dyDescent="0.15">
      <c r="A9" s="77"/>
      <c r="B9" s="24"/>
      <c r="C9" s="25" t="s">
        <v>158</v>
      </c>
      <c r="D9" s="26" t="s">
        <v>157</v>
      </c>
      <c r="E9" s="155" t="s">
        <v>187</v>
      </c>
      <c r="F9" s="155" t="s">
        <v>159</v>
      </c>
      <c r="G9" s="155" t="s">
        <v>187</v>
      </c>
      <c r="H9" s="155" t="s">
        <v>159</v>
      </c>
      <c r="I9" s="155" t="s">
        <v>187</v>
      </c>
      <c r="J9" s="153" t="s">
        <v>159</v>
      </c>
      <c r="K9" s="155" t="s">
        <v>187</v>
      </c>
      <c r="L9" s="153" t="s">
        <v>159</v>
      </c>
      <c r="M9" s="155" t="s">
        <v>187</v>
      </c>
      <c r="N9" s="293" t="s">
        <v>159</v>
      </c>
      <c r="O9" s="71" t="s">
        <v>187</v>
      </c>
      <c r="P9" s="155" t="s">
        <v>159</v>
      </c>
      <c r="Q9" s="339" t="s">
        <v>187</v>
      </c>
      <c r="R9" s="331"/>
      <c r="S9" s="339" t="s">
        <v>159</v>
      </c>
      <c r="T9" s="486"/>
      <c r="U9" s="487" t="s">
        <v>187</v>
      </c>
      <c r="V9" s="488"/>
      <c r="W9" s="489" t="s">
        <v>159</v>
      </c>
      <c r="X9" s="489"/>
      <c r="Y9" s="186" t="s">
        <v>187</v>
      </c>
      <c r="Z9" s="155" t="s">
        <v>159</v>
      </c>
      <c r="AA9" s="155" t="s">
        <v>187</v>
      </c>
      <c r="AB9" s="155" t="s">
        <v>159</v>
      </c>
      <c r="AC9" s="155" t="s">
        <v>187</v>
      </c>
      <c r="AD9" s="84" t="s">
        <v>159</v>
      </c>
      <c r="AE9" s="58"/>
      <c r="AF9" s="58"/>
      <c r="AG9" s="58"/>
      <c r="AH9" s="58"/>
    </row>
    <row r="10" spans="1:40" ht="20.100000000000001" customHeight="1" x14ac:dyDescent="0.15">
      <c r="A10" s="513">
        <v>26</v>
      </c>
      <c r="B10" s="491"/>
      <c r="C10" s="59">
        <f t="shared" ref="C10:C12" si="0">SUM(E10+G10+I10+K10+M10+O10+Q10+U10+Y10+AA10+AC10)</f>
        <v>756420</v>
      </c>
      <c r="D10" s="181">
        <f>SUM(F10+H10+J10+L10+N10+S10+P10+W10+Z10+AB10+AD10)-1</f>
        <v>482989</v>
      </c>
      <c r="E10" s="21">
        <v>45909</v>
      </c>
      <c r="F10" s="21">
        <v>1763</v>
      </c>
      <c r="G10" s="7">
        <v>622740</v>
      </c>
      <c r="H10" s="7">
        <v>184301</v>
      </c>
      <c r="I10" s="21">
        <v>1894</v>
      </c>
      <c r="J10" s="21">
        <v>383</v>
      </c>
      <c r="K10" s="180">
        <v>1551</v>
      </c>
      <c r="L10" s="180">
        <v>1191</v>
      </c>
      <c r="M10" s="21">
        <v>34198</v>
      </c>
      <c r="N10" s="21">
        <v>26848</v>
      </c>
      <c r="O10" s="302">
        <v>4235</v>
      </c>
      <c r="P10" s="7">
        <v>182822</v>
      </c>
      <c r="Q10" s="470">
        <v>38899</v>
      </c>
      <c r="R10" s="470"/>
      <c r="S10" s="471">
        <v>25644</v>
      </c>
      <c r="T10" s="471"/>
      <c r="U10" s="470">
        <v>1210</v>
      </c>
      <c r="V10" s="470"/>
      <c r="W10" s="471">
        <v>39709</v>
      </c>
      <c r="X10" s="471"/>
      <c r="Y10" s="181">
        <v>64</v>
      </c>
      <c r="Z10" s="181">
        <v>18466</v>
      </c>
      <c r="AA10" s="181">
        <v>91</v>
      </c>
      <c r="AB10" s="181">
        <v>135</v>
      </c>
      <c r="AC10" s="181">
        <v>5629</v>
      </c>
      <c r="AD10" s="85">
        <v>1728</v>
      </c>
      <c r="AE10" s="28"/>
      <c r="AF10" s="28"/>
      <c r="AG10" s="28"/>
      <c r="AH10" s="28"/>
      <c r="AI10" s="28"/>
      <c r="AJ10" s="28"/>
      <c r="AK10" s="28"/>
      <c r="AL10" s="28"/>
      <c r="AM10" s="28"/>
      <c r="AN10" s="29"/>
    </row>
    <row r="11" spans="1:40" ht="20.100000000000001" customHeight="1" x14ac:dyDescent="0.15">
      <c r="A11" s="513">
        <v>27</v>
      </c>
      <c r="B11" s="491"/>
      <c r="C11" s="59">
        <f t="shared" si="0"/>
        <v>763624</v>
      </c>
      <c r="D11" s="181">
        <f>SUM(F11+H11+J11+L11+N11+S11+P11+W11+Z11+AB11+AD11)-1</f>
        <v>486450</v>
      </c>
      <c r="E11" s="21">
        <v>45743</v>
      </c>
      <c r="F11" s="21">
        <v>1730</v>
      </c>
      <c r="G11" s="7">
        <v>629396</v>
      </c>
      <c r="H11" s="7">
        <v>183859</v>
      </c>
      <c r="I11" s="21">
        <v>2083</v>
      </c>
      <c r="J11" s="21">
        <v>497</v>
      </c>
      <c r="K11" s="180">
        <v>1529</v>
      </c>
      <c r="L11" s="180">
        <v>1199</v>
      </c>
      <c r="M11" s="21">
        <v>35625</v>
      </c>
      <c r="N11" s="21">
        <v>27234</v>
      </c>
      <c r="O11" s="302">
        <v>4255</v>
      </c>
      <c r="P11" s="7">
        <v>182874</v>
      </c>
      <c r="Q11" s="470">
        <v>38412</v>
      </c>
      <c r="R11" s="470"/>
      <c r="S11" s="471">
        <v>26000</v>
      </c>
      <c r="T11" s="471"/>
      <c r="U11" s="470">
        <v>1213</v>
      </c>
      <c r="V11" s="470"/>
      <c r="W11" s="471">
        <v>40970</v>
      </c>
      <c r="X11" s="471"/>
      <c r="Y11" s="181">
        <v>72</v>
      </c>
      <c r="Z11" s="181">
        <v>20544</v>
      </c>
      <c r="AA11" s="181">
        <v>118</v>
      </c>
      <c r="AB11" s="181">
        <v>32</v>
      </c>
      <c r="AC11" s="181">
        <v>5178</v>
      </c>
      <c r="AD11" s="85">
        <v>1512</v>
      </c>
      <c r="AE11" s="23"/>
      <c r="AF11" s="23"/>
      <c r="AG11" s="23"/>
      <c r="AH11" s="23"/>
      <c r="AI11" s="23"/>
      <c r="AJ11" s="30"/>
      <c r="AK11" s="30"/>
      <c r="AL11" s="30"/>
      <c r="AM11" s="30"/>
    </row>
    <row r="12" spans="1:40" ht="20.100000000000001" customHeight="1" thickBot="1" x14ac:dyDescent="0.2">
      <c r="A12" s="499">
        <v>28</v>
      </c>
      <c r="B12" s="421"/>
      <c r="C12" s="86">
        <f t="shared" si="0"/>
        <v>772989</v>
      </c>
      <c r="D12" s="87">
        <f>SUM(F12+H12+J12+L12+N12+S12+P12+W12+Z12+AB12+AD12)</f>
        <v>492380</v>
      </c>
      <c r="E12" s="88">
        <v>45790</v>
      </c>
      <c r="F12" s="88">
        <v>1692</v>
      </c>
      <c r="G12" s="7">
        <v>636548</v>
      </c>
      <c r="H12" s="7">
        <v>193092</v>
      </c>
      <c r="I12" s="21">
        <v>2096</v>
      </c>
      <c r="J12" s="21">
        <v>479</v>
      </c>
      <c r="K12" s="180">
        <v>1490</v>
      </c>
      <c r="L12" s="180">
        <v>1181</v>
      </c>
      <c r="M12" s="21">
        <v>38104</v>
      </c>
      <c r="N12" s="21">
        <v>28913</v>
      </c>
      <c r="O12" s="303">
        <v>4218</v>
      </c>
      <c r="P12" s="7">
        <v>177860</v>
      </c>
      <c r="Q12" s="470">
        <v>38551</v>
      </c>
      <c r="R12" s="470"/>
      <c r="S12" s="471">
        <v>27216</v>
      </c>
      <c r="T12" s="471"/>
      <c r="U12" s="470">
        <v>1192</v>
      </c>
      <c r="V12" s="470"/>
      <c r="W12" s="471">
        <v>40417</v>
      </c>
      <c r="X12" s="471"/>
      <c r="Y12" s="181">
        <v>64</v>
      </c>
      <c r="Z12" s="181">
        <v>20105</v>
      </c>
      <c r="AA12" s="181">
        <v>88</v>
      </c>
      <c r="AB12" s="181">
        <v>22</v>
      </c>
      <c r="AC12" s="181">
        <v>4848</v>
      </c>
      <c r="AD12" s="85">
        <v>1403</v>
      </c>
      <c r="AE12" s="23"/>
      <c r="AF12" s="23"/>
      <c r="AG12" s="23"/>
      <c r="AH12" s="23"/>
      <c r="AI12" s="23"/>
      <c r="AJ12" s="23"/>
      <c r="AK12" s="31"/>
      <c r="AL12" s="31"/>
      <c r="AM12" s="23"/>
    </row>
    <row r="13" spans="1:40" ht="30" customHeight="1" thickBot="1" x14ac:dyDescent="0.2">
      <c r="A13" s="75"/>
      <c r="B13" s="76"/>
      <c r="C13" s="340" t="s">
        <v>249</v>
      </c>
      <c r="D13" s="340"/>
      <c r="E13" s="444" t="s">
        <v>250</v>
      </c>
      <c r="F13" s="445"/>
      <c r="G13" s="444" t="s">
        <v>252</v>
      </c>
      <c r="H13" s="445"/>
      <c r="I13" s="315" t="s">
        <v>242</v>
      </c>
      <c r="J13" s="410"/>
      <c r="K13" s="448" t="s">
        <v>244</v>
      </c>
      <c r="L13" s="449"/>
      <c r="M13" s="449"/>
      <c r="N13" s="449"/>
      <c r="O13" s="448" t="s">
        <v>246</v>
      </c>
      <c r="P13" s="449"/>
      <c r="Q13" s="449"/>
      <c r="R13" s="449"/>
      <c r="S13" s="451"/>
      <c r="T13" s="75"/>
      <c r="U13" s="82"/>
      <c r="V13" s="82"/>
      <c r="W13" s="82"/>
      <c r="X13" s="82"/>
      <c r="Y13" s="82"/>
      <c r="Z13" s="82"/>
      <c r="AA13" s="82"/>
      <c r="AB13" s="82"/>
      <c r="AC13" s="82"/>
      <c r="AD13" s="82"/>
    </row>
    <row r="14" spans="1:40" ht="60" customHeight="1" x14ac:dyDescent="0.15">
      <c r="A14" s="492" t="s">
        <v>295</v>
      </c>
      <c r="B14" s="493"/>
      <c r="C14" s="314"/>
      <c r="D14" s="314"/>
      <c r="E14" s="446"/>
      <c r="F14" s="447"/>
      <c r="G14" s="446"/>
      <c r="H14" s="447"/>
      <c r="I14" s="332" t="s">
        <v>243</v>
      </c>
      <c r="J14" s="332"/>
      <c r="K14" s="452" t="s">
        <v>245</v>
      </c>
      <c r="L14" s="453"/>
      <c r="M14" s="452" t="s">
        <v>251</v>
      </c>
      <c r="N14" s="454"/>
      <c r="O14" s="524" t="s">
        <v>247</v>
      </c>
      <c r="P14" s="454"/>
      <c r="Q14" s="455" t="s">
        <v>248</v>
      </c>
      <c r="R14" s="456"/>
      <c r="S14" s="457"/>
    </row>
    <row r="15" spans="1:40" ht="36.75" customHeight="1" x14ac:dyDescent="0.15">
      <c r="A15" s="77"/>
      <c r="B15" s="24"/>
      <c r="C15" s="25" t="s">
        <v>158</v>
      </c>
      <c r="D15" s="26" t="s">
        <v>157</v>
      </c>
      <c r="E15" s="155" t="s">
        <v>187</v>
      </c>
      <c r="F15" s="155" t="s">
        <v>159</v>
      </c>
      <c r="G15" s="155" t="s">
        <v>187</v>
      </c>
      <c r="H15" s="155" t="s">
        <v>159</v>
      </c>
      <c r="I15" s="155" t="s">
        <v>187</v>
      </c>
      <c r="J15" s="155" t="s">
        <v>159</v>
      </c>
      <c r="K15" s="155" t="s">
        <v>187</v>
      </c>
      <c r="L15" s="155" t="s">
        <v>159</v>
      </c>
      <c r="M15" s="155" t="s">
        <v>187</v>
      </c>
      <c r="N15" s="293" t="s">
        <v>159</v>
      </c>
      <c r="O15" s="71" t="s">
        <v>187</v>
      </c>
      <c r="P15" s="295" t="s">
        <v>159</v>
      </c>
      <c r="Q15" s="296" t="s">
        <v>187</v>
      </c>
      <c r="R15" s="72"/>
      <c r="S15" s="83" t="s">
        <v>159</v>
      </c>
    </row>
    <row r="16" spans="1:40" ht="21" customHeight="1" x14ac:dyDescent="0.15">
      <c r="A16" s="422">
        <v>29</v>
      </c>
      <c r="B16" s="423"/>
      <c r="C16" s="125">
        <f>I16+K16+M16+O16+Q16</f>
        <v>775121</v>
      </c>
      <c r="D16" s="126">
        <f>J16+L16+N16+P16+S16</f>
        <v>570312</v>
      </c>
      <c r="E16" s="127">
        <f t="shared" ref="E16:G18" si="1">K16+O16</f>
        <v>4485</v>
      </c>
      <c r="F16" s="98">
        <f t="shared" si="1"/>
        <v>194689</v>
      </c>
      <c r="G16" s="97">
        <f t="shared" si="1"/>
        <v>1487</v>
      </c>
      <c r="H16" s="127">
        <f>N16+S16</f>
        <v>121415</v>
      </c>
      <c r="I16" s="126">
        <v>769149</v>
      </c>
      <c r="J16" s="98">
        <v>254208</v>
      </c>
      <c r="K16" s="127">
        <v>4473</v>
      </c>
      <c r="L16" s="127">
        <v>179569</v>
      </c>
      <c r="M16" s="127">
        <v>1475</v>
      </c>
      <c r="N16" s="127">
        <v>74356</v>
      </c>
      <c r="O16" s="525">
        <v>12</v>
      </c>
      <c r="P16" s="127">
        <v>15120</v>
      </c>
      <c r="Q16" s="129">
        <v>12</v>
      </c>
      <c r="R16" s="129"/>
      <c r="S16" s="130">
        <v>47059</v>
      </c>
    </row>
    <row r="17" spans="1:39" ht="21" customHeight="1" x14ac:dyDescent="0.15">
      <c r="A17" s="420">
        <v>30</v>
      </c>
      <c r="B17" s="421"/>
      <c r="C17" s="125">
        <f>I17+K17+M17+O17+Q17</f>
        <v>785691</v>
      </c>
      <c r="D17" s="126">
        <f>J17+L17+N17+P17+S17</f>
        <v>546705</v>
      </c>
      <c r="E17" s="127">
        <f>K17+O17</f>
        <v>4549</v>
      </c>
      <c r="F17" s="98">
        <f t="shared" si="1"/>
        <v>188166</v>
      </c>
      <c r="G17" s="97">
        <f>M17+Q17</f>
        <v>1475</v>
      </c>
      <c r="H17" s="127">
        <f>N17+S17</f>
        <v>119141</v>
      </c>
      <c r="I17" s="126">
        <v>779667</v>
      </c>
      <c r="J17" s="98">
        <v>239398</v>
      </c>
      <c r="K17" s="127">
        <v>4533</v>
      </c>
      <c r="L17" s="127">
        <v>173161</v>
      </c>
      <c r="M17" s="127">
        <v>1463</v>
      </c>
      <c r="N17" s="127">
        <v>73375</v>
      </c>
      <c r="O17" s="525">
        <v>16</v>
      </c>
      <c r="P17" s="127">
        <v>15005</v>
      </c>
      <c r="Q17" s="127">
        <v>12</v>
      </c>
      <c r="R17" s="127"/>
      <c r="S17" s="136">
        <v>45766</v>
      </c>
    </row>
    <row r="18" spans="1:39" s="29" customFormat="1" ht="20.100000000000001" customHeight="1" thickBot="1" x14ac:dyDescent="0.2">
      <c r="A18" s="508" t="s">
        <v>290</v>
      </c>
      <c r="B18" s="443"/>
      <c r="C18" s="131">
        <f>I18+K18+M18+O18+Q18</f>
        <v>795282</v>
      </c>
      <c r="D18" s="138">
        <f>J18+L18+N18+P18+S18</f>
        <v>574842</v>
      </c>
      <c r="E18" s="88">
        <f>K18+O18</f>
        <v>4569</v>
      </c>
      <c r="F18" s="88">
        <f t="shared" si="1"/>
        <v>207581</v>
      </c>
      <c r="G18" s="88">
        <f>M18+Q18</f>
        <v>1453</v>
      </c>
      <c r="H18" s="137">
        <f>N18+S18</f>
        <v>125300</v>
      </c>
      <c r="I18" s="137">
        <v>789260</v>
      </c>
      <c r="J18" s="137">
        <v>241961</v>
      </c>
      <c r="K18" s="137">
        <v>4545</v>
      </c>
      <c r="L18" s="137">
        <v>168382</v>
      </c>
      <c r="M18" s="137">
        <v>1441</v>
      </c>
      <c r="N18" s="301">
        <v>78723</v>
      </c>
      <c r="O18" s="214">
        <v>24</v>
      </c>
      <c r="P18" s="137">
        <v>39199</v>
      </c>
      <c r="Q18" s="137">
        <v>12</v>
      </c>
      <c r="R18" s="137"/>
      <c r="S18" s="215">
        <v>46577</v>
      </c>
    </row>
    <row r="19" spans="1:39" ht="15" customHeight="1" x14ac:dyDescent="0.15">
      <c r="A19" s="10" t="s">
        <v>160</v>
      </c>
      <c r="S19" s="144"/>
      <c r="T19" s="144"/>
      <c r="U19" s="144"/>
      <c r="V19" s="144"/>
      <c r="W19" s="144" t="s">
        <v>255</v>
      </c>
      <c r="X19" s="144"/>
      <c r="Y19" s="144"/>
      <c r="Z19" s="144"/>
      <c r="AE19" s="27"/>
      <c r="AF19" s="27"/>
      <c r="AG19" s="27"/>
      <c r="AH19" s="27"/>
      <c r="AI19" s="27"/>
      <c r="AJ19" s="27"/>
      <c r="AK19" s="27"/>
      <c r="AL19" s="27"/>
      <c r="AM19" s="27"/>
    </row>
    <row r="20" spans="1:39" ht="15" customHeight="1" x14ac:dyDescent="0.15">
      <c r="A20" s="10" t="s">
        <v>161</v>
      </c>
      <c r="L20" s="33"/>
      <c r="S20" s="74"/>
      <c r="W20" s="74" t="s">
        <v>256</v>
      </c>
      <c r="AD20" s="150"/>
      <c r="AE20" s="32"/>
    </row>
    <row r="21" spans="1:39" ht="15" customHeight="1" x14ac:dyDescent="0.15">
      <c r="A21" s="10" t="s">
        <v>162</v>
      </c>
      <c r="O21" s="39"/>
      <c r="AD21" s="150"/>
    </row>
    <row r="22" spans="1:39" ht="15" customHeight="1" x14ac:dyDescent="0.15">
      <c r="A22" s="10" t="s">
        <v>163</v>
      </c>
      <c r="H22" s="14"/>
      <c r="O22" s="33"/>
      <c r="Q22" s="33"/>
      <c r="R22" s="33"/>
      <c r="AD22" s="150"/>
    </row>
    <row r="23" spans="1:39" ht="15" customHeight="1" x14ac:dyDescent="0.15">
      <c r="A23" s="10" t="s">
        <v>164</v>
      </c>
      <c r="H23" s="14"/>
      <c r="O23" s="33"/>
      <c r="Q23" s="33"/>
      <c r="R23" s="33"/>
    </row>
    <row r="24" spans="1:39" ht="15" customHeight="1" x14ac:dyDescent="0.15">
      <c r="A24" s="10" t="s">
        <v>195</v>
      </c>
      <c r="H24" s="14"/>
      <c r="O24" s="33"/>
      <c r="Q24" s="33"/>
      <c r="R24" s="33"/>
    </row>
    <row r="25" spans="1:39" ht="15" customHeight="1" x14ac:dyDescent="0.15">
      <c r="A25" s="10" t="s">
        <v>253</v>
      </c>
      <c r="H25" s="14"/>
      <c r="O25" s="33"/>
      <c r="Q25" s="33"/>
      <c r="R25" s="33"/>
    </row>
    <row r="26" spans="1:39" ht="15" customHeight="1" x14ac:dyDescent="0.15"/>
    <row r="27" spans="1:39" ht="15" customHeight="1" thickBot="1" x14ac:dyDescent="0.2">
      <c r="A27" s="10" t="s">
        <v>196</v>
      </c>
      <c r="K27" s="2"/>
      <c r="L27" s="2"/>
      <c r="N27" s="2" t="s">
        <v>165</v>
      </c>
      <c r="O27" s="10" t="s">
        <v>197</v>
      </c>
      <c r="AD27" s="2" t="s">
        <v>166</v>
      </c>
    </row>
    <row r="28" spans="1:39" ht="30" customHeight="1" thickBot="1" x14ac:dyDescent="0.2">
      <c r="A28" s="509" t="s">
        <v>291</v>
      </c>
      <c r="B28" s="510"/>
      <c r="C28" s="511" t="s">
        <v>254</v>
      </c>
      <c r="D28" s="511" t="s">
        <v>250</v>
      </c>
      <c r="E28" s="512" t="s">
        <v>252</v>
      </c>
      <c r="F28" s="184" t="s">
        <v>242</v>
      </c>
      <c r="G28" s="506" t="s">
        <v>244</v>
      </c>
      <c r="H28" s="497"/>
      <c r="I28" s="497"/>
      <c r="J28" s="488"/>
      <c r="K28" s="487" t="s">
        <v>246</v>
      </c>
      <c r="L28" s="497"/>
      <c r="M28" s="497"/>
      <c r="N28" s="507"/>
      <c r="O28" s="311" t="s">
        <v>78</v>
      </c>
      <c r="P28" s="409"/>
      <c r="Q28" s="315" t="s">
        <v>198</v>
      </c>
      <c r="R28" s="410"/>
      <c r="S28" s="410"/>
      <c r="T28" s="410"/>
      <c r="U28" s="410"/>
      <c r="V28" s="469"/>
      <c r="W28" s="313" t="s">
        <v>167</v>
      </c>
      <c r="X28" s="313"/>
      <c r="Y28" s="313"/>
      <c r="Z28" s="313"/>
      <c r="AA28" s="317" t="s">
        <v>168</v>
      </c>
      <c r="AB28" s="317"/>
      <c r="AC28" s="317"/>
      <c r="AD28" s="318"/>
    </row>
    <row r="29" spans="1:39" ht="30" customHeight="1" thickBot="1" x14ac:dyDescent="0.2">
      <c r="A29" s="492"/>
      <c r="B29" s="493"/>
      <c r="C29" s="340"/>
      <c r="D29" s="340"/>
      <c r="E29" s="479"/>
      <c r="F29" s="40" t="s">
        <v>243</v>
      </c>
      <c r="G29" s="481" t="s">
        <v>245</v>
      </c>
      <c r="H29" s="482"/>
      <c r="I29" s="483" t="s">
        <v>251</v>
      </c>
      <c r="J29" s="483"/>
      <c r="K29" s="484" t="s">
        <v>247</v>
      </c>
      <c r="L29" s="484"/>
      <c r="M29" s="483" t="s">
        <v>248</v>
      </c>
      <c r="N29" s="485"/>
      <c r="O29" s="312"/>
      <c r="P29" s="328"/>
      <c r="Q29" s="332" t="s">
        <v>169</v>
      </c>
      <c r="R29" s="332"/>
      <c r="S29" s="332"/>
      <c r="T29" s="464" t="s">
        <v>170</v>
      </c>
      <c r="U29" s="465"/>
      <c r="V29" s="423"/>
      <c r="W29" s="332" t="s">
        <v>199</v>
      </c>
      <c r="X29" s="332"/>
      <c r="Y29" s="464" t="s">
        <v>171</v>
      </c>
      <c r="Z29" s="423"/>
      <c r="AA29" s="332" t="s">
        <v>172</v>
      </c>
      <c r="AB29" s="332"/>
      <c r="AC29" s="464" t="s">
        <v>173</v>
      </c>
      <c r="AD29" s="467"/>
    </row>
    <row r="30" spans="1:39" ht="30" customHeight="1" x14ac:dyDescent="0.15">
      <c r="A30" s="420">
        <v>29</v>
      </c>
      <c r="B30" s="421"/>
      <c r="C30" s="132">
        <f t="shared" ref="C30:C31" si="2">D16*1000/C16</f>
        <v>735.77157630873114</v>
      </c>
      <c r="D30" s="133">
        <f t="shared" ref="D30:D31" si="3">F16*1000/E16</f>
        <v>43408.918617614268</v>
      </c>
      <c r="E30" s="134">
        <f t="shared" ref="E30:E31" si="4">H16*1000/G16</f>
        <v>81650.975117686612</v>
      </c>
      <c r="F30" s="133">
        <f t="shared" ref="F30:F31" si="5">J16*1000/I16</f>
        <v>330.50553273813006</v>
      </c>
      <c r="G30" s="135"/>
      <c r="H30" s="135">
        <f t="shared" ref="H30:H31" si="6">L16*1000/K16</f>
        <v>40145.092778895596</v>
      </c>
      <c r="I30" s="459">
        <f t="shared" ref="I30:I31" si="7">N16*1000/M16</f>
        <v>50410.847457627118</v>
      </c>
      <c r="J30" s="459"/>
      <c r="K30" s="459">
        <f t="shared" ref="K30:K31" si="8">P16*1000/O16</f>
        <v>1260000</v>
      </c>
      <c r="L30" s="459"/>
      <c r="M30" s="459">
        <f t="shared" ref="M30:M31" si="9">S16*1000/Q16</f>
        <v>3921583.3333333335</v>
      </c>
      <c r="N30" s="460"/>
      <c r="O30" s="312"/>
      <c r="P30" s="328"/>
      <c r="Q30" s="332"/>
      <c r="R30" s="332"/>
      <c r="S30" s="332"/>
      <c r="T30" s="446"/>
      <c r="U30" s="466"/>
      <c r="V30" s="447"/>
      <c r="W30" s="332"/>
      <c r="X30" s="332"/>
      <c r="Y30" s="446"/>
      <c r="Z30" s="447"/>
      <c r="AA30" s="332"/>
      <c r="AB30" s="332"/>
      <c r="AC30" s="446"/>
      <c r="AD30" s="468"/>
    </row>
    <row r="31" spans="1:39" ht="20.100000000000001" customHeight="1" x14ac:dyDescent="0.15">
      <c r="A31" s="420">
        <v>30</v>
      </c>
      <c r="B31" s="421"/>
      <c r="C31" s="140">
        <f t="shared" si="2"/>
        <v>695.8269854179315</v>
      </c>
      <c r="D31" s="127">
        <f t="shared" si="3"/>
        <v>41364.255880413279</v>
      </c>
      <c r="E31" s="126">
        <f t="shared" si="4"/>
        <v>80773.559322033892</v>
      </c>
      <c r="F31" s="127">
        <f t="shared" si="5"/>
        <v>307.05160023445904</v>
      </c>
      <c r="G31" s="177"/>
      <c r="H31" s="177">
        <f t="shared" si="6"/>
        <v>38200.088241782483</v>
      </c>
      <c r="I31" s="461">
        <f t="shared" si="7"/>
        <v>50153.793574846204</v>
      </c>
      <c r="J31" s="461"/>
      <c r="K31" s="461">
        <f t="shared" si="8"/>
        <v>937812.5</v>
      </c>
      <c r="L31" s="461"/>
      <c r="M31" s="461">
        <f t="shared" si="9"/>
        <v>3813833.3333333335</v>
      </c>
      <c r="N31" s="472"/>
      <c r="O31" s="422" t="s">
        <v>288</v>
      </c>
      <c r="P31" s="423"/>
      <c r="Q31" s="440">
        <v>6</v>
      </c>
      <c r="R31" s="435"/>
      <c r="S31" s="435"/>
      <c r="T31" s="439">
        <v>255000</v>
      </c>
      <c r="U31" s="439"/>
      <c r="V31" s="156"/>
      <c r="W31" s="173">
        <v>5656</v>
      </c>
      <c r="X31" s="173"/>
      <c r="Y31" s="439">
        <v>218335</v>
      </c>
      <c r="Z31" s="439"/>
      <c r="AA31" s="435">
        <v>9377</v>
      </c>
      <c r="AB31" s="435"/>
      <c r="AC31" s="435">
        <v>1122</v>
      </c>
      <c r="AD31" s="436"/>
    </row>
    <row r="32" spans="1:39" ht="20.100000000000001" customHeight="1" thickBot="1" x14ac:dyDescent="0.2">
      <c r="A32" s="462" t="s">
        <v>290</v>
      </c>
      <c r="B32" s="463"/>
      <c r="C32" s="86">
        <f>D18*1000/C18</f>
        <v>722.81530325092228</v>
      </c>
      <c r="D32" s="182">
        <f>F18*1000/E18</f>
        <v>45432.479754869775</v>
      </c>
      <c r="E32" s="183">
        <f>H18*1000/G18</f>
        <v>86235.3750860289</v>
      </c>
      <c r="F32" s="182">
        <f>J18*1000/I18</f>
        <v>306.56691077718369</v>
      </c>
      <c r="G32" s="139"/>
      <c r="H32" s="139">
        <f>L18*1000/K18</f>
        <v>37047.744774477447</v>
      </c>
      <c r="I32" s="474">
        <f>N18*1000/M18</f>
        <v>54630.811936155449</v>
      </c>
      <c r="J32" s="474"/>
      <c r="K32" s="475">
        <f>P18*1000/O18</f>
        <v>1633291.6666666667</v>
      </c>
      <c r="L32" s="475"/>
      <c r="M32" s="474">
        <f>S18*1000/Q18</f>
        <v>3881416.6666666665</v>
      </c>
      <c r="N32" s="476"/>
      <c r="O32" s="420">
        <v>28</v>
      </c>
      <c r="P32" s="421"/>
      <c r="Q32" s="438">
        <v>6</v>
      </c>
      <c r="R32" s="434"/>
      <c r="S32" s="434"/>
      <c r="T32" s="344">
        <v>255000</v>
      </c>
      <c r="U32" s="344"/>
      <c r="V32" s="156"/>
      <c r="W32" s="173">
        <v>5752</v>
      </c>
      <c r="X32" s="173"/>
      <c r="Y32" s="344">
        <v>224085</v>
      </c>
      <c r="Z32" s="344"/>
      <c r="AA32" s="434">
        <v>9410</v>
      </c>
      <c r="AB32" s="434"/>
      <c r="AC32" s="434">
        <v>1121</v>
      </c>
      <c r="AD32" s="437"/>
    </row>
    <row r="33" spans="1:30" ht="22.5" customHeight="1" x14ac:dyDescent="0.15">
      <c r="K33" s="2"/>
      <c r="L33" s="2"/>
      <c r="N33" s="144" t="s">
        <v>293</v>
      </c>
      <c r="O33" s="420">
        <v>29</v>
      </c>
      <c r="P33" s="421"/>
      <c r="Q33" s="438">
        <v>6</v>
      </c>
      <c r="R33" s="434"/>
      <c r="S33" s="434"/>
      <c r="T33" s="344">
        <v>255000</v>
      </c>
      <c r="U33" s="344"/>
      <c r="V33" s="156"/>
      <c r="W33" s="173">
        <v>5730</v>
      </c>
      <c r="X33" s="173"/>
      <c r="Y33" s="344">
        <v>223295</v>
      </c>
      <c r="Z33" s="344"/>
      <c r="AA33" s="434">
        <v>9360</v>
      </c>
      <c r="AB33" s="434"/>
      <c r="AC33" s="434">
        <v>1121</v>
      </c>
      <c r="AD33" s="437"/>
    </row>
    <row r="34" spans="1:30" ht="24.95" customHeight="1" x14ac:dyDescent="0.15">
      <c r="A34" s="10" t="s">
        <v>292</v>
      </c>
      <c r="K34" s="2"/>
      <c r="L34" s="2"/>
      <c r="N34" s="74"/>
      <c r="O34" s="420">
        <v>30</v>
      </c>
      <c r="P34" s="421"/>
      <c r="Q34" s="174"/>
      <c r="R34" s="173"/>
      <c r="S34" s="173">
        <v>6</v>
      </c>
      <c r="T34" s="344">
        <v>255000</v>
      </c>
      <c r="U34" s="344"/>
      <c r="V34" s="156"/>
      <c r="W34" s="141">
        <v>5957</v>
      </c>
      <c r="X34" s="141"/>
      <c r="Y34" s="344">
        <v>235120</v>
      </c>
      <c r="Z34" s="344"/>
      <c r="AA34" s="434">
        <v>9553</v>
      </c>
      <c r="AB34" s="434"/>
      <c r="AC34" s="434">
        <v>1130</v>
      </c>
      <c r="AD34" s="437"/>
    </row>
    <row r="35" spans="1:30" ht="19.5" customHeight="1" thickBot="1" x14ac:dyDescent="0.2">
      <c r="K35" s="2"/>
      <c r="L35" s="2"/>
      <c r="N35" s="74"/>
      <c r="O35" s="462" t="s">
        <v>294</v>
      </c>
      <c r="P35" s="463"/>
      <c r="Q35" s="142"/>
      <c r="R35" s="142"/>
      <c r="S35" s="216">
        <v>6</v>
      </c>
      <c r="T35" s="356">
        <v>255000</v>
      </c>
      <c r="U35" s="356"/>
      <c r="V35" s="142"/>
      <c r="W35" s="217">
        <v>6006</v>
      </c>
      <c r="X35" s="142"/>
      <c r="Y35" s="441">
        <v>237875</v>
      </c>
      <c r="Z35" s="441"/>
      <c r="AA35" s="432">
        <v>9592</v>
      </c>
      <c r="AB35" s="432"/>
      <c r="AC35" s="432">
        <v>1137</v>
      </c>
      <c r="AD35" s="433"/>
    </row>
    <row r="36" spans="1:30" ht="20.100000000000001" customHeight="1" x14ac:dyDescent="0.15">
      <c r="K36" s="2"/>
      <c r="L36" s="2"/>
      <c r="N36" s="74"/>
      <c r="AD36" s="144" t="s">
        <v>265</v>
      </c>
    </row>
    <row r="37" spans="1:30" ht="12" x14ac:dyDescent="0.15">
      <c r="K37" s="2"/>
      <c r="L37" s="2"/>
      <c r="N37" s="2"/>
      <c r="AD37" s="74"/>
    </row>
    <row r="38" spans="1:30" ht="12" x14ac:dyDescent="0.15">
      <c r="AD38" s="2"/>
    </row>
    <row r="39" spans="1:30" ht="12" x14ac:dyDescent="0.15">
      <c r="AD39" s="2"/>
    </row>
    <row r="40" spans="1:30" ht="20.100000000000001" customHeight="1" x14ac:dyDescent="0.15">
      <c r="AD40" s="2"/>
    </row>
    <row r="41" spans="1:30" ht="15" customHeight="1" x14ac:dyDescent="0.15">
      <c r="AC41" s="2"/>
    </row>
    <row r="42" spans="1:30" ht="15" customHeight="1" x14ac:dyDescent="0.15"/>
    <row r="43" spans="1:30" ht="15" customHeight="1" x14ac:dyDescent="0.15"/>
  </sheetData>
  <sheetProtection sheet="1" selectLockedCells="1" selectUnlockedCells="1"/>
  <mergeCells count="112">
    <mergeCell ref="A2:J2"/>
    <mergeCell ref="A4:N4"/>
    <mergeCell ref="O4:AD4"/>
    <mergeCell ref="C7:D8"/>
    <mergeCell ref="E7:N7"/>
    <mergeCell ref="O7:AD7"/>
    <mergeCell ref="A8:B8"/>
    <mergeCell ref="E8:F8"/>
    <mergeCell ref="G8:H8"/>
    <mergeCell ref="I8:J8"/>
    <mergeCell ref="AA8:AB8"/>
    <mergeCell ref="AC8:AD8"/>
    <mergeCell ref="Y8:Z8"/>
    <mergeCell ref="Q9:R9"/>
    <mergeCell ref="S9:T9"/>
    <mergeCell ref="U9:V9"/>
    <mergeCell ref="W9:X9"/>
    <mergeCell ref="K8:L8"/>
    <mergeCell ref="M8:N8"/>
    <mergeCell ref="O8:P8"/>
    <mergeCell ref="Q8:T8"/>
    <mergeCell ref="U8:X8"/>
    <mergeCell ref="A10:B10"/>
    <mergeCell ref="Q10:R10"/>
    <mergeCell ref="S10:T10"/>
    <mergeCell ref="U10:V10"/>
    <mergeCell ref="W10:X10"/>
    <mergeCell ref="A11:B11"/>
    <mergeCell ref="Q11:R11"/>
    <mergeCell ref="S11:T11"/>
    <mergeCell ref="U11:V11"/>
    <mergeCell ref="W11:X11"/>
    <mergeCell ref="A12:B12"/>
    <mergeCell ref="Q12:R12"/>
    <mergeCell ref="S12:T12"/>
    <mergeCell ref="U12:V12"/>
    <mergeCell ref="W12:X12"/>
    <mergeCell ref="C13:D14"/>
    <mergeCell ref="E13:F14"/>
    <mergeCell ref="G13:H14"/>
    <mergeCell ref="I13:J13"/>
    <mergeCell ref="K13:N13"/>
    <mergeCell ref="A14:B14"/>
    <mergeCell ref="A16:B16"/>
    <mergeCell ref="A17:B17"/>
    <mergeCell ref="A18:B18"/>
    <mergeCell ref="A28:B29"/>
    <mergeCell ref="C28:C29"/>
    <mergeCell ref="D28:D29"/>
    <mergeCell ref="O13:S13"/>
    <mergeCell ref="I14:J14"/>
    <mergeCell ref="K14:L14"/>
    <mergeCell ref="M14:N14"/>
    <mergeCell ref="O14:P14"/>
    <mergeCell ref="Q14:S14"/>
    <mergeCell ref="E28:E29"/>
    <mergeCell ref="AA28:AD28"/>
    <mergeCell ref="G29:H29"/>
    <mergeCell ref="I29:J29"/>
    <mergeCell ref="K29:L29"/>
    <mergeCell ref="M29:N29"/>
    <mergeCell ref="Q29:S30"/>
    <mergeCell ref="T29:V30"/>
    <mergeCell ref="W29:X30"/>
    <mergeCell ref="Y29:Z30"/>
    <mergeCell ref="AA29:AB30"/>
    <mergeCell ref="G28:J28"/>
    <mergeCell ref="K28:N28"/>
    <mergeCell ref="O28:P30"/>
    <mergeCell ref="Q28:V28"/>
    <mergeCell ref="W28:Z28"/>
    <mergeCell ref="AC29:AD30"/>
    <mergeCell ref="A30:B30"/>
    <mergeCell ref="I30:J30"/>
    <mergeCell ref="K30:L30"/>
    <mergeCell ref="M30:N30"/>
    <mergeCell ref="A31:B31"/>
    <mergeCell ref="I31:J31"/>
    <mergeCell ref="K31:L31"/>
    <mergeCell ref="M31:N31"/>
    <mergeCell ref="O31:P31"/>
    <mergeCell ref="Q31:S31"/>
    <mergeCell ref="T31:U31"/>
    <mergeCell ref="Y31:Z31"/>
    <mergeCell ref="AA31:AB31"/>
    <mergeCell ref="AC31:AD31"/>
    <mergeCell ref="A32:B32"/>
    <mergeCell ref="I32:J32"/>
    <mergeCell ref="K32:L32"/>
    <mergeCell ref="M32:N32"/>
    <mergeCell ref="O32:P32"/>
    <mergeCell ref="Q32:S32"/>
    <mergeCell ref="T32:U32"/>
    <mergeCell ref="Y32:Z32"/>
    <mergeCell ref="AA32:AB32"/>
    <mergeCell ref="AC32:AD32"/>
    <mergeCell ref="AC35:AD35"/>
    <mergeCell ref="AC33:AD33"/>
    <mergeCell ref="O34:P34"/>
    <mergeCell ref="T34:U34"/>
    <mergeCell ref="Y34:Z34"/>
    <mergeCell ref="AA34:AB34"/>
    <mergeCell ref="AC34:AD34"/>
    <mergeCell ref="O33:P33"/>
    <mergeCell ref="Q33:S33"/>
    <mergeCell ref="T33:U33"/>
    <mergeCell ref="Y33:Z33"/>
    <mergeCell ref="AA33:AB33"/>
    <mergeCell ref="O35:P35"/>
    <mergeCell ref="T35:U35"/>
    <mergeCell ref="Y35:Z35"/>
    <mergeCell ref="AA35:AB35"/>
  </mergeCells>
  <phoneticPr fontId="19"/>
  <printOptions horizontalCentered="1"/>
  <pageMargins left="0.59055118110236227" right="0.59055118110236227" top="0.59055118110236227" bottom="0.59055118110236227" header="0.39370078740157483" footer="0.39370078740157483"/>
  <pageSetup paperSize="9" scale="86" firstPageNumber="101" orientation="portrait" useFirstPageNumber="1" r:id="rId1"/>
  <headerFooter scaleWithDoc="0" alignWithMargins="0">
    <oddHeader>&amp;L上下水道及び電気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T172"/>
  <sheetViews>
    <sheetView view="pageBreakPreview" topLeftCell="A28" zoomScaleNormal="100" zoomScaleSheetLayoutView="100" workbookViewId="0">
      <selection activeCell="I19" sqref="I19"/>
    </sheetView>
  </sheetViews>
  <sheetFormatPr defaultRowHeight="12" x14ac:dyDescent="0.15"/>
  <cols>
    <col min="1" max="6" width="16.5703125" style="51" customWidth="1"/>
    <col min="7" max="7" width="1.5703125" style="51" customWidth="1"/>
    <col min="8" max="8" width="14.5703125" style="218" customWidth="1"/>
    <col min="9" max="9" width="12" style="218" customWidth="1"/>
    <col min="10" max="10" width="12.28515625" style="218" customWidth="1"/>
    <col min="11" max="11" width="10" style="218" customWidth="1"/>
    <col min="12" max="12" width="12.7109375" style="218" customWidth="1"/>
    <col min="13" max="13" width="9.7109375" style="218" customWidth="1"/>
    <col min="14" max="14" width="11.28515625" style="218" customWidth="1"/>
    <col min="15" max="16" width="9.7109375" style="51" customWidth="1"/>
    <col min="17" max="16384" width="9.140625" style="51"/>
  </cols>
  <sheetData>
    <row r="1" spans="1:13" ht="17.25" x14ac:dyDescent="0.15">
      <c r="A1" s="519" t="s">
        <v>174</v>
      </c>
      <c r="B1" s="519"/>
      <c r="C1" s="519"/>
      <c r="D1" s="519"/>
      <c r="E1" s="519"/>
      <c r="F1" s="519"/>
    </row>
    <row r="2" spans="1:13" x14ac:dyDescent="0.15">
      <c r="H2" s="218" t="s">
        <v>298</v>
      </c>
    </row>
    <row r="3" spans="1:13" x14ac:dyDescent="0.15">
      <c r="H3" s="219" t="s">
        <v>229</v>
      </c>
    </row>
    <row r="4" spans="1:13" x14ac:dyDescent="0.15">
      <c r="H4" s="220"/>
      <c r="I4" s="220"/>
    </row>
    <row r="5" spans="1:13" x14ac:dyDescent="0.15">
      <c r="A5" t="s">
        <v>230</v>
      </c>
      <c r="C5" s="52"/>
      <c r="H5" s="221" t="s">
        <v>105</v>
      </c>
      <c r="I5" s="222">
        <f>‐95‐!F49</f>
        <v>38524</v>
      </c>
    </row>
    <row r="6" spans="1:13" x14ac:dyDescent="0.15">
      <c r="A6" s="52"/>
      <c r="H6" s="221" t="s">
        <v>113</v>
      </c>
      <c r="I6" s="222">
        <f>‐95‐!F46</f>
        <v>19610</v>
      </c>
    </row>
    <row r="7" spans="1:13" x14ac:dyDescent="0.15">
      <c r="A7" s="52"/>
      <c r="H7" s="223" t="s">
        <v>106</v>
      </c>
      <c r="I7" s="224">
        <f>‐95‐!F45</f>
        <v>13886</v>
      </c>
    </row>
    <row r="8" spans="1:13" x14ac:dyDescent="0.15">
      <c r="A8" s="52"/>
      <c r="H8" s="221" t="s">
        <v>110</v>
      </c>
      <c r="I8" s="225">
        <f>‐95‐!F48</f>
        <v>14111</v>
      </c>
    </row>
    <row r="9" spans="1:13" x14ac:dyDescent="0.15">
      <c r="A9" s="52"/>
      <c r="H9" s="221" t="s">
        <v>107</v>
      </c>
      <c r="I9" s="222">
        <f>‐95‐!F47</f>
        <v>10766</v>
      </c>
    </row>
    <row r="10" spans="1:13" x14ac:dyDescent="0.15">
      <c r="A10" s="52"/>
      <c r="H10" s="221" t="s">
        <v>112</v>
      </c>
      <c r="I10" s="222">
        <f>‐95‐!F52</f>
        <v>6855</v>
      </c>
    </row>
    <row r="11" spans="1:13" x14ac:dyDescent="0.15">
      <c r="A11" s="52"/>
      <c r="H11" s="221" t="s">
        <v>114</v>
      </c>
      <c r="I11" s="222">
        <f>‐95‐!F50</f>
        <v>6742</v>
      </c>
    </row>
    <row r="12" spans="1:13" x14ac:dyDescent="0.15">
      <c r="A12" s="52"/>
      <c r="H12" s="226" t="s">
        <v>115</v>
      </c>
      <c r="I12" s="224">
        <f>‐95‐!F51</f>
        <v>4721</v>
      </c>
    </row>
    <row r="13" spans="1:13" x14ac:dyDescent="0.15">
      <c r="A13" s="52"/>
      <c r="G13" s="53"/>
      <c r="H13" s="227" t="s">
        <v>231</v>
      </c>
      <c r="I13" s="222">
        <f>‐95‐!F44</f>
        <v>2040</v>
      </c>
      <c r="J13" s="228"/>
      <c r="K13" s="228"/>
      <c r="L13" s="228"/>
      <c r="M13" s="229"/>
    </row>
    <row r="14" spans="1:13" x14ac:dyDescent="0.15">
      <c r="A14" s="52"/>
      <c r="G14" s="53"/>
      <c r="J14" s="228"/>
      <c r="K14" s="228"/>
      <c r="L14" s="228"/>
      <c r="M14" s="229"/>
    </row>
    <row r="15" spans="1:13" x14ac:dyDescent="0.15">
      <c r="A15" s="52"/>
      <c r="G15" s="53"/>
      <c r="H15" s="230"/>
      <c r="I15" s="230"/>
      <c r="J15" s="228"/>
      <c r="K15" s="228"/>
      <c r="L15" s="228"/>
      <c r="M15" s="229"/>
    </row>
    <row r="16" spans="1:13" x14ac:dyDescent="0.15">
      <c r="A16" s="52"/>
      <c r="G16" s="53"/>
      <c r="H16" s="230"/>
      <c r="I16" s="228"/>
      <c r="J16" s="228"/>
      <c r="K16" s="228"/>
      <c r="L16" s="228"/>
      <c r="M16" s="229"/>
    </row>
    <row r="17" spans="1:13" x14ac:dyDescent="0.15">
      <c r="A17" s="52"/>
      <c r="G17" s="53"/>
      <c r="H17" s="230"/>
      <c r="I17" s="228"/>
      <c r="J17" s="231"/>
      <c r="K17" s="228"/>
      <c r="L17" s="228"/>
      <c r="M17" s="229"/>
    </row>
    <row r="18" spans="1:13" x14ac:dyDescent="0.15">
      <c r="A18" s="52"/>
      <c r="G18" s="53"/>
      <c r="H18" s="230"/>
      <c r="I18" s="228"/>
      <c r="J18" s="232"/>
      <c r="K18" s="232"/>
      <c r="L18" s="232"/>
      <c r="M18" s="229"/>
    </row>
    <row r="19" spans="1:13" x14ac:dyDescent="0.15">
      <c r="A19" s="52"/>
      <c r="G19" s="53"/>
      <c r="H19" s="233"/>
      <c r="I19" s="232"/>
      <c r="J19" s="228"/>
      <c r="K19" s="228"/>
      <c r="L19" s="228"/>
      <c r="M19" s="229"/>
    </row>
    <row r="20" spans="1:13" x14ac:dyDescent="0.15">
      <c r="A20" s="52"/>
      <c r="G20" s="53"/>
      <c r="H20" s="230"/>
      <c r="I20" s="228"/>
      <c r="J20" s="228"/>
      <c r="K20" s="228"/>
      <c r="L20" s="228"/>
      <c r="M20" s="229"/>
    </row>
    <row r="21" spans="1:13" x14ac:dyDescent="0.15">
      <c r="A21" s="52"/>
      <c r="G21" s="53"/>
      <c r="H21" s="230"/>
      <c r="I21" s="228"/>
      <c r="J21" s="228"/>
      <c r="K21" s="228"/>
      <c r="L21" s="228"/>
      <c r="M21" s="229"/>
    </row>
    <row r="22" spans="1:13" x14ac:dyDescent="0.15">
      <c r="A22" s="52"/>
      <c r="G22" s="53"/>
      <c r="H22" s="230"/>
      <c r="I22" s="228"/>
      <c r="J22" s="229"/>
      <c r="K22" s="229"/>
      <c r="L22" s="229"/>
      <c r="M22" s="229"/>
    </row>
    <row r="23" spans="1:13" x14ac:dyDescent="0.15">
      <c r="A23" s="52"/>
      <c r="G23" s="53"/>
      <c r="H23" s="229"/>
      <c r="I23" s="229"/>
      <c r="J23" s="229"/>
      <c r="K23" s="229"/>
      <c r="L23" s="229"/>
      <c r="M23" s="229"/>
    </row>
    <row r="24" spans="1:13" x14ac:dyDescent="0.15">
      <c r="A24" s="52"/>
      <c r="G24" s="53"/>
      <c r="H24" s="229"/>
      <c r="I24" s="229"/>
      <c r="J24" s="229"/>
      <c r="K24" s="229"/>
      <c r="L24" s="229"/>
      <c r="M24" s="229"/>
    </row>
    <row r="25" spans="1:13" x14ac:dyDescent="0.15">
      <c r="A25" s="52"/>
      <c r="G25" s="53"/>
      <c r="H25" s="229"/>
      <c r="I25" s="229"/>
      <c r="J25" s="229"/>
      <c r="K25" s="229"/>
      <c r="L25" s="229"/>
      <c r="M25" s="229"/>
    </row>
    <row r="26" spans="1:13" x14ac:dyDescent="0.15">
      <c r="A26" s="52"/>
      <c r="G26" s="53"/>
      <c r="H26" s="229"/>
      <c r="I26" s="229"/>
      <c r="J26" s="229"/>
      <c r="K26" s="229"/>
      <c r="L26" s="229"/>
      <c r="M26" s="229"/>
    </row>
    <row r="27" spans="1:13" x14ac:dyDescent="0.15">
      <c r="A27" s="52"/>
      <c r="H27" s="229"/>
      <c r="I27" s="229"/>
    </row>
    <row r="28" spans="1:13" x14ac:dyDescent="0.15">
      <c r="A28" s="52"/>
    </row>
    <row r="29" spans="1:13" x14ac:dyDescent="0.15">
      <c r="A29" s="52"/>
    </row>
    <row r="30" spans="1:13" x14ac:dyDescent="0.15">
      <c r="A30" s="52"/>
    </row>
    <row r="31" spans="1:13" x14ac:dyDescent="0.15">
      <c r="A31" s="52"/>
    </row>
    <row r="32" spans="1:13" x14ac:dyDescent="0.15">
      <c r="A32" s="52"/>
    </row>
    <row r="33" spans="1:20" x14ac:dyDescent="0.15">
      <c r="A33" s="52"/>
      <c r="L33" s="234"/>
    </row>
    <row r="34" spans="1:20" x14ac:dyDescent="0.15">
      <c r="A34" s="52"/>
      <c r="B34" s="54" t="s">
        <v>202</v>
      </c>
      <c r="E34" s="54" t="s">
        <v>203</v>
      </c>
      <c r="H34" s="218" t="s">
        <v>232</v>
      </c>
      <c r="L34" s="234"/>
    </row>
    <row r="35" spans="1:20" x14ac:dyDescent="0.15">
      <c r="A35" s="52"/>
      <c r="H35" s="219" t="s">
        <v>233</v>
      </c>
      <c r="I35" s="218" t="s">
        <v>302</v>
      </c>
    </row>
    <row r="36" spans="1:20" ht="13.5" x14ac:dyDescent="0.15">
      <c r="A36" s="52"/>
      <c r="H36" s="235"/>
      <c r="I36" s="236" t="str">
        <f>‐96‐!F8</f>
        <v>家事用+連合用</v>
      </c>
      <c r="J36" s="236" t="str">
        <f>‐96‐!G8</f>
        <v>営 業 用</v>
      </c>
      <c r="K36" s="236" t="str">
        <f>‐96‐!M8</f>
        <v>官公署用+基地用</v>
      </c>
      <c r="L36" s="237"/>
      <c r="M36" s="237"/>
      <c r="N36" s="237"/>
    </row>
    <row r="37" spans="1:20" ht="13.5" x14ac:dyDescent="0.15">
      <c r="A37" s="52"/>
      <c r="E37" s="3"/>
      <c r="H37" s="238">
        <v>26</v>
      </c>
      <c r="I37" s="239">
        <f>‐96‐!F12</f>
        <v>8947788</v>
      </c>
      <c r="J37" s="239">
        <f>‐96‐!G12</f>
        <v>2376228</v>
      </c>
      <c r="K37" s="240">
        <f>‐96‐!M12</f>
        <v>1282572</v>
      </c>
      <c r="L37" s="241"/>
      <c r="M37" s="241"/>
      <c r="N37" s="241"/>
      <c r="O37" s="34"/>
      <c r="P37" s="34"/>
      <c r="Q37" s="34"/>
      <c r="R37" s="34"/>
      <c r="S37" s="34"/>
      <c r="T37" s="34"/>
    </row>
    <row r="38" spans="1:20" ht="12.75" customHeight="1" x14ac:dyDescent="0.15">
      <c r="A38" s="52"/>
      <c r="H38" s="238">
        <v>27</v>
      </c>
      <c r="I38" s="239">
        <f>‐96‐!F13</f>
        <v>8923502</v>
      </c>
      <c r="J38" s="239">
        <f>‐96‐!G13</f>
        <v>2436007</v>
      </c>
      <c r="K38" s="240">
        <f>‐96‐!M13</f>
        <v>1262962</v>
      </c>
      <c r="L38" s="241"/>
      <c r="M38" s="241"/>
      <c r="N38" s="241"/>
      <c r="O38" s="34"/>
      <c r="P38" s="34"/>
      <c r="Q38" s="34"/>
      <c r="R38" s="34"/>
      <c r="S38" s="34"/>
      <c r="T38" s="34"/>
    </row>
    <row r="39" spans="1:20" ht="13.5" x14ac:dyDescent="0.15">
      <c r="A39" s="52"/>
      <c r="H39" s="238">
        <v>28</v>
      </c>
      <c r="I39" s="239">
        <f>‐96‐!F14</f>
        <v>8972116</v>
      </c>
      <c r="J39" s="239">
        <f>‐96‐!G14</f>
        <v>2450934</v>
      </c>
      <c r="K39" s="240">
        <f>‐96‐!M14</f>
        <v>1232748</v>
      </c>
      <c r="L39" s="241"/>
      <c r="M39" s="241"/>
      <c r="N39" s="241"/>
      <c r="O39" s="34"/>
      <c r="P39" s="34"/>
      <c r="Q39" s="34"/>
      <c r="R39" s="34"/>
      <c r="S39" s="34"/>
      <c r="T39" s="34"/>
    </row>
    <row r="40" spans="1:20" ht="13.5" x14ac:dyDescent="0.15">
      <c r="A40" s="52"/>
      <c r="H40" s="238">
        <v>29</v>
      </c>
      <c r="I40" s="239">
        <f>‐96‐!F15</f>
        <v>8921605</v>
      </c>
      <c r="J40" s="239">
        <f>‐96‐!G15</f>
        <v>2452507</v>
      </c>
      <c r="K40" s="240">
        <f>‐96‐!M15</f>
        <v>1204616</v>
      </c>
      <c r="L40" s="242">
        <f>SUM(I40:K40)</f>
        <v>12578728</v>
      </c>
      <c r="M40" s="241"/>
      <c r="N40" s="241"/>
      <c r="O40" s="34"/>
      <c r="P40" s="34"/>
      <c r="Q40" s="34"/>
      <c r="R40" s="34"/>
      <c r="S40" s="34"/>
      <c r="T40" s="34"/>
    </row>
    <row r="41" spans="1:20" ht="13.5" x14ac:dyDescent="0.15">
      <c r="A41" s="52"/>
      <c r="H41" s="238">
        <v>30</v>
      </c>
      <c r="I41" s="239">
        <f>‐96‐!F16</f>
        <v>8843345</v>
      </c>
      <c r="J41" s="239">
        <f>‐96‐!G16</f>
        <v>2497331</v>
      </c>
      <c r="K41" s="240">
        <f>‐96‐!M16</f>
        <v>1253504</v>
      </c>
      <c r="L41" s="242">
        <f>SUM(I41:K41)</f>
        <v>12594180</v>
      </c>
      <c r="M41" s="241"/>
      <c r="N41" s="241"/>
      <c r="O41" s="34"/>
      <c r="P41" s="34"/>
      <c r="Q41" s="34"/>
      <c r="R41" s="34"/>
      <c r="S41" s="34"/>
      <c r="T41" s="34"/>
    </row>
    <row r="42" spans="1:20" ht="13.5" x14ac:dyDescent="0.15">
      <c r="A42" s="52"/>
      <c r="H42" s="243" t="s">
        <v>282</v>
      </c>
      <c r="I42" s="239">
        <f>‐96‐!F17</f>
        <v>8943742</v>
      </c>
      <c r="J42" s="239">
        <f>‐96‐!G17</f>
        <v>2629286</v>
      </c>
      <c r="K42" s="240">
        <f>‐96‐!M17</f>
        <v>1455463</v>
      </c>
      <c r="L42" s="242">
        <f>SUM(I42:K42)</f>
        <v>13028491</v>
      </c>
      <c r="M42" s="241"/>
      <c r="N42" s="241"/>
      <c r="O42" s="34"/>
      <c r="P42" s="34"/>
      <c r="Q42" s="34"/>
      <c r="R42" s="34"/>
      <c r="S42" s="34"/>
      <c r="T42" s="34"/>
    </row>
    <row r="43" spans="1:20" x14ac:dyDescent="0.15">
      <c r="A43" s="52"/>
      <c r="H43" s="244" t="s">
        <v>234</v>
      </c>
      <c r="I43" s="245" t="s">
        <v>302</v>
      </c>
      <c r="J43" s="241"/>
      <c r="K43" s="241"/>
      <c r="L43" s="241"/>
      <c r="M43" s="241"/>
      <c r="N43" s="241"/>
      <c r="O43" s="34"/>
      <c r="P43" s="34"/>
      <c r="Q43" s="34"/>
      <c r="R43" s="34"/>
      <c r="S43" s="34"/>
      <c r="T43" s="34"/>
    </row>
    <row r="44" spans="1:20" x14ac:dyDescent="0.15">
      <c r="A44" s="52"/>
      <c r="H44" s="246"/>
      <c r="I44" s="247" t="str">
        <f>‐96‐!F8</f>
        <v>家事用+連合用</v>
      </c>
      <c r="J44" s="247" t="str">
        <f>‐96‐!G8</f>
        <v>営 業 用</v>
      </c>
      <c r="K44" s="247" t="str">
        <f>‐96‐!I8</f>
        <v>船 舶 用</v>
      </c>
      <c r="L44" s="247" t="str">
        <f>‐96‐!M8</f>
        <v>官公署用+基地用</v>
      </c>
      <c r="M44" s="247" t="str">
        <f>‐96‐!Q8</f>
        <v>臨 時 用</v>
      </c>
      <c r="N44" s="248" t="s">
        <v>181</v>
      </c>
      <c r="O44" s="34"/>
      <c r="P44" s="34"/>
      <c r="Q44" s="34"/>
      <c r="R44" s="34"/>
      <c r="S44" s="34"/>
      <c r="T44" s="34"/>
    </row>
    <row r="45" spans="1:20" x14ac:dyDescent="0.15">
      <c r="A45" s="52"/>
      <c r="H45" s="249" t="str">
        <f>H42</f>
        <v>令和元年度</v>
      </c>
      <c r="I45" s="224">
        <f>‐96‐!F17</f>
        <v>8943742</v>
      </c>
      <c r="J45" s="224">
        <f>‐96‐!G17</f>
        <v>2629286</v>
      </c>
      <c r="K45" s="224">
        <f>‐96‐!I17</f>
        <v>6912</v>
      </c>
      <c r="L45" s="224">
        <f>‐96‐!M17</f>
        <v>1455463</v>
      </c>
      <c r="M45" s="250">
        <f>‐96‐!Q17</f>
        <v>41165</v>
      </c>
      <c r="N45" s="251">
        <f>SUM(I45:M45)</f>
        <v>13076568</v>
      </c>
      <c r="O45" s="34"/>
      <c r="P45" s="34"/>
      <c r="Q45" s="34"/>
      <c r="R45" s="34"/>
      <c r="S45" s="34"/>
      <c r="T45" s="34"/>
    </row>
    <row r="46" spans="1:20" x14ac:dyDescent="0.15">
      <c r="A46" s="52"/>
      <c r="G46" s="53"/>
      <c r="H46" s="252"/>
      <c r="I46" s="253">
        <f>+I45/N45</f>
        <v>0.68395178306723903</v>
      </c>
      <c r="J46" s="254">
        <f>J45/N45</f>
        <v>0.20106850666015733</v>
      </c>
      <c r="K46" s="254">
        <f>K45/N45</f>
        <v>5.2857905835843164E-4</v>
      </c>
      <c r="L46" s="254">
        <f>L45/N45</f>
        <v>0.11130313397215538</v>
      </c>
      <c r="M46" s="254">
        <f>M45/N45</f>
        <v>3.1479972420898204E-3</v>
      </c>
      <c r="N46" s="254">
        <f>SUM(I46:M46)</f>
        <v>1</v>
      </c>
      <c r="O46" s="35"/>
      <c r="P46" s="35"/>
      <c r="Q46" s="35"/>
      <c r="R46" s="35"/>
      <c r="S46" s="35"/>
      <c r="T46" s="35"/>
    </row>
    <row r="47" spans="1:20" x14ac:dyDescent="0.15">
      <c r="A47" s="52"/>
      <c r="G47" s="53"/>
      <c r="H47" s="255"/>
      <c r="I47" s="255"/>
      <c r="J47" s="256"/>
      <c r="K47" s="256"/>
      <c r="L47" s="257"/>
      <c r="M47" s="257"/>
      <c r="N47" s="257"/>
      <c r="O47" s="101"/>
      <c r="P47" s="102"/>
      <c r="Q47" s="102"/>
      <c r="R47" s="102"/>
      <c r="S47" s="35"/>
      <c r="T47" s="35"/>
    </row>
    <row r="48" spans="1:20" x14ac:dyDescent="0.15">
      <c r="A48" s="52"/>
      <c r="G48" s="53"/>
      <c r="H48" s="258"/>
      <c r="I48" s="258"/>
      <c r="J48" s="520"/>
      <c r="K48" s="520"/>
      <c r="L48" s="521"/>
      <c r="M48" s="521"/>
      <c r="N48" s="521"/>
      <c r="O48" s="521"/>
      <c r="P48" s="522"/>
      <c r="Q48" s="522"/>
      <c r="R48" s="522"/>
      <c r="S48" s="35"/>
      <c r="T48" s="35"/>
    </row>
    <row r="49" spans="1:20" x14ac:dyDescent="0.15">
      <c r="A49" s="52"/>
      <c r="G49" s="53"/>
      <c r="H49" s="258"/>
      <c r="I49" s="258"/>
      <c r="J49" s="259"/>
      <c r="K49" s="259"/>
      <c r="L49" s="259"/>
      <c r="M49" s="259"/>
      <c r="N49" s="259"/>
      <c r="O49" s="35"/>
      <c r="P49" s="35"/>
      <c r="Q49" s="35"/>
      <c r="R49" s="35"/>
      <c r="S49" s="35"/>
      <c r="T49" s="35"/>
    </row>
    <row r="50" spans="1:20" x14ac:dyDescent="0.15">
      <c r="A50" s="52"/>
      <c r="G50" s="53"/>
      <c r="H50" s="260"/>
      <c r="I50" s="259"/>
      <c r="J50" s="259"/>
      <c r="K50" s="261"/>
      <c r="L50" s="259"/>
      <c r="M50" s="259"/>
      <c r="N50" s="259"/>
      <c r="O50" s="35"/>
      <c r="P50" s="35"/>
      <c r="Q50" s="35"/>
      <c r="R50" s="35"/>
      <c r="S50" s="35"/>
      <c r="T50" s="35"/>
    </row>
    <row r="51" spans="1:20" x14ac:dyDescent="0.15">
      <c r="A51" s="52"/>
      <c r="G51" s="8"/>
      <c r="H51" s="259"/>
      <c r="I51" s="259"/>
      <c r="J51" s="259"/>
      <c r="K51" s="259"/>
      <c r="L51" s="259"/>
      <c r="M51" s="259"/>
      <c r="N51" s="259"/>
      <c r="O51" s="35"/>
      <c r="P51" s="35"/>
      <c r="Q51" s="35"/>
      <c r="R51" s="35"/>
      <c r="S51" s="35"/>
      <c r="T51" s="35"/>
    </row>
    <row r="52" spans="1:20" x14ac:dyDescent="0.15">
      <c r="A52" s="52"/>
      <c r="G52" s="53"/>
      <c r="H52" s="259"/>
      <c r="I52" s="259"/>
      <c r="J52" s="259"/>
      <c r="K52" s="259"/>
      <c r="L52" s="259"/>
      <c r="M52" s="259"/>
      <c r="N52" s="259"/>
      <c r="O52" s="35"/>
      <c r="P52" s="35"/>
      <c r="Q52" s="35"/>
      <c r="R52" s="35"/>
      <c r="S52" s="35"/>
      <c r="T52" s="35"/>
    </row>
    <row r="53" spans="1:20" x14ac:dyDescent="0.15">
      <c r="A53" s="52"/>
      <c r="H53" s="259"/>
      <c r="I53" s="259"/>
      <c r="J53" s="259"/>
      <c r="K53" s="259"/>
      <c r="L53" s="259"/>
      <c r="M53" s="259"/>
      <c r="N53" s="259"/>
      <c r="O53" s="35"/>
      <c r="P53" s="35"/>
      <c r="Q53" s="35"/>
      <c r="R53" s="35"/>
      <c r="S53" s="34"/>
      <c r="T53" s="34"/>
    </row>
    <row r="54" spans="1:20" x14ac:dyDescent="0.15">
      <c r="A54" s="52"/>
      <c r="H54" s="259"/>
      <c r="I54" s="259"/>
      <c r="J54" s="262"/>
      <c r="K54" s="262"/>
      <c r="L54" s="262"/>
      <c r="M54" s="262"/>
      <c r="N54" s="262"/>
      <c r="O54" s="34"/>
      <c r="P54" s="34"/>
      <c r="Q54" s="34"/>
      <c r="R54" s="34"/>
      <c r="S54" s="34"/>
      <c r="T54" s="34"/>
    </row>
    <row r="55" spans="1:20" x14ac:dyDescent="0.15">
      <c r="A55" s="52"/>
      <c r="H55" s="262"/>
      <c r="I55" s="262"/>
      <c r="J55" s="262"/>
      <c r="K55" s="262"/>
      <c r="L55" s="262"/>
      <c r="M55" s="262"/>
      <c r="N55" s="262"/>
      <c r="O55" s="34"/>
      <c r="P55" s="34"/>
      <c r="Q55" s="34"/>
      <c r="R55" s="34"/>
      <c r="S55" s="34"/>
      <c r="T55" s="34"/>
    </row>
    <row r="56" spans="1:20" x14ac:dyDescent="0.15">
      <c r="A56" s="52"/>
      <c r="H56" s="262"/>
      <c r="I56" s="262"/>
      <c r="J56" s="262"/>
      <c r="K56" s="262"/>
      <c r="L56" s="262"/>
      <c r="M56" s="262"/>
      <c r="N56" s="262"/>
      <c r="O56" s="34"/>
      <c r="P56" s="34"/>
      <c r="Q56" s="34"/>
      <c r="R56" s="34"/>
      <c r="S56" s="34"/>
      <c r="T56" s="34"/>
    </row>
    <row r="57" spans="1:20" x14ac:dyDescent="0.15">
      <c r="A57" s="52"/>
      <c r="H57" s="262"/>
      <c r="I57" s="262"/>
      <c r="J57" s="262"/>
      <c r="K57" s="262"/>
      <c r="L57" s="262"/>
      <c r="M57" s="262"/>
      <c r="N57" s="262"/>
      <c r="O57" s="34"/>
      <c r="P57" s="34"/>
      <c r="Q57" s="34"/>
      <c r="R57" s="34"/>
      <c r="S57" s="34"/>
      <c r="T57" s="34"/>
    </row>
    <row r="58" spans="1:20" x14ac:dyDescent="0.15">
      <c r="A58" s="52"/>
      <c r="H58" s="262"/>
      <c r="I58" s="262"/>
      <c r="J58" s="262"/>
      <c r="K58" s="262"/>
      <c r="L58" s="262"/>
      <c r="M58" s="262"/>
      <c r="N58" s="262"/>
      <c r="O58" s="34"/>
      <c r="P58" s="34"/>
      <c r="Q58" s="34"/>
      <c r="R58" s="34"/>
      <c r="S58" s="34"/>
      <c r="T58" s="34"/>
    </row>
    <row r="59" spans="1:20" x14ac:dyDescent="0.15">
      <c r="A59" s="52"/>
      <c r="H59" s="262"/>
      <c r="I59" s="262"/>
      <c r="J59" s="262"/>
      <c r="K59" s="262"/>
      <c r="L59" s="262"/>
      <c r="M59" s="262"/>
      <c r="N59" s="262"/>
      <c r="O59" s="34"/>
      <c r="P59" s="34"/>
      <c r="Q59" s="34"/>
      <c r="R59" s="34"/>
      <c r="S59" s="34"/>
      <c r="T59" s="34"/>
    </row>
    <row r="60" spans="1:20" x14ac:dyDescent="0.15">
      <c r="A60" s="52"/>
      <c r="H60" s="262"/>
      <c r="I60" s="262"/>
      <c r="J60" s="262"/>
      <c r="K60" s="262"/>
      <c r="L60" s="262"/>
      <c r="M60" s="262"/>
      <c r="N60" s="262"/>
      <c r="O60" s="34"/>
      <c r="P60" s="34"/>
      <c r="Q60" s="34"/>
      <c r="R60" s="34"/>
      <c r="S60" s="34"/>
      <c r="T60" s="34"/>
    </row>
    <row r="61" spans="1:20" x14ac:dyDescent="0.15">
      <c r="A61" s="52"/>
      <c r="H61" s="262"/>
      <c r="I61" s="262"/>
      <c r="J61" s="262"/>
      <c r="K61" s="262"/>
      <c r="L61" s="262"/>
      <c r="M61" s="262"/>
      <c r="N61" s="262"/>
      <c r="O61" s="34"/>
      <c r="P61" s="34"/>
      <c r="Q61" s="34"/>
      <c r="R61" s="34"/>
      <c r="S61" s="34"/>
      <c r="T61" s="34"/>
    </row>
    <row r="62" spans="1:20" x14ac:dyDescent="0.15">
      <c r="A62" s="52"/>
      <c r="H62" s="262"/>
      <c r="I62" s="262"/>
      <c r="J62" s="262"/>
      <c r="K62" s="262"/>
      <c r="L62" s="262"/>
      <c r="M62" s="262"/>
      <c r="N62" s="262"/>
      <c r="O62" s="34"/>
      <c r="P62" s="34"/>
      <c r="Q62" s="34"/>
      <c r="R62" s="34"/>
      <c r="S62" s="34"/>
      <c r="T62" s="34"/>
    </row>
    <row r="63" spans="1:20" x14ac:dyDescent="0.15">
      <c r="A63" s="52"/>
      <c r="H63" s="262"/>
      <c r="I63" s="262"/>
      <c r="J63" s="262"/>
      <c r="K63" s="262"/>
      <c r="L63" s="262"/>
      <c r="M63" s="262"/>
      <c r="N63" s="262"/>
      <c r="O63" s="34"/>
      <c r="P63" s="34"/>
      <c r="Q63" s="34"/>
      <c r="R63" s="34"/>
      <c r="S63" s="34"/>
      <c r="T63" s="34"/>
    </row>
    <row r="64" spans="1:20" x14ac:dyDescent="0.15">
      <c r="A64" s="52"/>
      <c r="H64" s="262"/>
      <c r="I64" s="262"/>
      <c r="J64" s="262"/>
      <c r="K64" s="262"/>
      <c r="L64" s="262"/>
      <c r="M64" s="262"/>
      <c r="N64" s="262"/>
      <c r="O64" s="34"/>
      <c r="P64" s="34"/>
      <c r="Q64" s="34"/>
      <c r="R64" s="34"/>
      <c r="S64" s="34"/>
      <c r="T64" s="34"/>
    </row>
    <row r="65" spans="1:20" x14ac:dyDescent="0.15">
      <c r="A65" s="52"/>
      <c r="H65" s="262"/>
      <c r="I65" s="262"/>
      <c r="J65" s="262"/>
      <c r="K65" s="262"/>
      <c r="L65" s="262"/>
      <c r="M65" s="262"/>
      <c r="N65" s="262"/>
      <c r="O65" s="34"/>
      <c r="P65" s="34"/>
      <c r="Q65" s="34"/>
      <c r="R65" s="34"/>
      <c r="S65" s="34"/>
      <c r="T65" s="34"/>
    </row>
    <row r="66" spans="1:20" x14ac:dyDescent="0.15">
      <c r="A66" s="52"/>
      <c r="H66" s="262"/>
      <c r="I66" s="262"/>
      <c r="J66" s="262"/>
      <c r="K66" s="262"/>
      <c r="L66" s="262"/>
      <c r="M66" s="262"/>
      <c r="N66" s="262"/>
      <c r="O66" s="34"/>
      <c r="P66" s="34"/>
      <c r="Q66" s="34"/>
      <c r="R66" s="34"/>
      <c r="S66" s="34"/>
      <c r="T66" s="34"/>
    </row>
    <row r="67" spans="1:20" x14ac:dyDescent="0.15">
      <c r="A67" s="52"/>
      <c r="H67" s="262"/>
      <c r="I67" s="262"/>
      <c r="J67" s="262"/>
      <c r="K67" s="262"/>
      <c r="L67" s="262"/>
      <c r="M67" s="262"/>
      <c r="N67" s="262"/>
      <c r="O67" s="34"/>
      <c r="P67" s="34"/>
      <c r="Q67" s="34"/>
      <c r="R67" s="34"/>
      <c r="S67" s="34"/>
      <c r="T67" s="34"/>
    </row>
    <row r="68" spans="1:20" ht="13.5" x14ac:dyDescent="0.15">
      <c r="C68" s="52"/>
      <c r="H68" s="235" t="s">
        <v>303</v>
      </c>
      <c r="I68" s="241"/>
      <c r="J68" s="262"/>
      <c r="K68" s="262"/>
      <c r="L68" s="262"/>
      <c r="M68" s="262"/>
      <c r="N68" s="262"/>
      <c r="O68" s="34"/>
      <c r="P68" s="34"/>
      <c r="Q68" s="34"/>
      <c r="R68" s="34"/>
      <c r="S68" s="34"/>
      <c r="T68" s="34"/>
    </row>
    <row r="69" spans="1:20" x14ac:dyDescent="0.15">
      <c r="A69" s="55" t="s">
        <v>235</v>
      </c>
      <c r="H69" s="263" t="s">
        <v>236</v>
      </c>
      <c r="I69" s="241"/>
      <c r="J69" s="262"/>
      <c r="K69" s="262"/>
      <c r="L69" s="262"/>
      <c r="M69" s="262"/>
      <c r="N69" s="262"/>
      <c r="O69" s="34"/>
      <c r="P69" s="34"/>
      <c r="Q69" s="34"/>
      <c r="R69" s="34"/>
      <c r="S69" s="34"/>
      <c r="T69" s="34"/>
    </row>
    <row r="70" spans="1:20" x14ac:dyDescent="0.15">
      <c r="A70" s="52"/>
      <c r="H70" s="264"/>
      <c r="I70" s="247" t="s">
        <v>175</v>
      </c>
      <c r="J70" s="262"/>
      <c r="K70" s="262"/>
      <c r="L70" s="262"/>
      <c r="M70" s="262"/>
      <c r="N70" s="262"/>
      <c r="O70" s="34"/>
      <c r="P70" s="34"/>
      <c r="Q70" s="34"/>
      <c r="R70" s="34"/>
      <c r="S70" s="34"/>
      <c r="T70" s="34"/>
    </row>
    <row r="71" spans="1:20" x14ac:dyDescent="0.15">
      <c r="A71" s="52"/>
      <c r="H71" s="265" t="s">
        <v>105</v>
      </c>
      <c r="I71" s="266">
        <f>‐98‐!O10</f>
        <v>96.177370999740134</v>
      </c>
      <c r="J71" s="262"/>
      <c r="K71" s="262"/>
      <c r="L71" s="262"/>
      <c r="M71" s="262"/>
      <c r="N71" s="262"/>
      <c r="O71" s="34"/>
      <c r="P71" s="34"/>
      <c r="Q71" s="34"/>
      <c r="R71" s="34"/>
      <c r="S71" s="34"/>
      <c r="T71" s="34"/>
    </row>
    <row r="72" spans="1:20" x14ac:dyDescent="0.15">
      <c r="A72" s="52"/>
      <c r="H72" s="265" t="s">
        <v>106</v>
      </c>
      <c r="I72" s="266">
        <f>‐98‐!O11</f>
        <v>81.604821186328763</v>
      </c>
      <c r="J72" s="262"/>
      <c r="K72" s="262"/>
      <c r="L72" s="262"/>
      <c r="M72" s="262"/>
      <c r="N72" s="262"/>
      <c r="O72" s="34"/>
      <c r="P72" s="34"/>
      <c r="Q72" s="34"/>
      <c r="R72" s="34"/>
      <c r="S72" s="34"/>
      <c r="T72" s="34"/>
    </row>
    <row r="73" spans="1:20" x14ac:dyDescent="0.15">
      <c r="A73" s="52"/>
      <c r="H73" s="265" t="s">
        <v>107</v>
      </c>
      <c r="I73" s="266">
        <f>‐98‐!O12</f>
        <v>82.376611128575917</v>
      </c>
      <c r="J73" s="262"/>
      <c r="K73" s="262"/>
      <c r="L73" s="262"/>
      <c r="M73" s="262"/>
      <c r="N73" s="262"/>
      <c r="O73" s="34"/>
      <c r="P73" s="34"/>
      <c r="Q73" s="34"/>
      <c r="R73" s="34"/>
      <c r="S73" s="34"/>
      <c r="T73" s="34"/>
    </row>
    <row r="74" spans="1:20" x14ac:dyDescent="0.15">
      <c r="A74" s="52"/>
      <c r="H74" s="265" t="s">
        <v>108</v>
      </c>
      <c r="I74" s="266">
        <f>‐98‐!O13</f>
        <v>78.227732908656577</v>
      </c>
      <c r="J74" s="262"/>
      <c r="K74" s="262"/>
      <c r="L74" s="262"/>
      <c r="M74" s="262"/>
      <c r="N74" s="262"/>
      <c r="O74" s="34"/>
      <c r="P74" s="34"/>
      <c r="Q74" s="34"/>
      <c r="R74" s="34"/>
      <c r="S74" s="34"/>
      <c r="T74" s="34"/>
    </row>
    <row r="75" spans="1:20" x14ac:dyDescent="0.15">
      <c r="A75" s="52"/>
      <c r="H75" s="267" t="s">
        <v>110</v>
      </c>
      <c r="I75" s="266">
        <f>‐98‐!O15</f>
        <v>94.974311153353</v>
      </c>
      <c r="J75" s="262"/>
      <c r="K75" s="262"/>
      <c r="L75" s="262"/>
      <c r="M75" s="262"/>
      <c r="N75" s="262"/>
      <c r="O75" s="34"/>
      <c r="P75" s="34"/>
      <c r="Q75" s="34"/>
      <c r="R75" s="34"/>
      <c r="S75" s="34"/>
      <c r="T75" s="34"/>
    </row>
    <row r="76" spans="1:20" x14ac:dyDescent="0.15">
      <c r="A76" s="52"/>
      <c r="H76" s="265" t="s">
        <v>111</v>
      </c>
      <c r="I76" s="266">
        <f>‐98‐!O16</f>
        <v>84.265446224256294</v>
      </c>
      <c r="J76" s="262"/>
      <c r="K76" s="262"/>
      <c r="L76" s="262"/>
      <c r="M76" s="262"/>
      <c r="N76" s="262"/>
      <c r="O76" s="34"/>
      <c r="P76" s="34"/>
      <c r="Q76" s="34"/>
      <c r="R76" s="34"/>
      <c r="S76" s="34"/>
      <c r="T76" s="34"/>
    </row>
    <row r="77" spans="1:20" x14ac:dyDescent="0.15">
      <c r="A77" s="52"/>
      <c r="H77" s="265" t="s">
        <v>112</v>
      </c>
      <c r="I77" s="266">
        <f>‐98‐!O17</f>
        <v>85.421831833959061</v>
      </c>
      <c r="J77" s="262"/>
      <c r="K77" s="262"/>
      <c r="L77" s="262"/>
      <c r="M77" s="262"/>
      <c r="N77" s="262"/>
      <c r="O77" s="34"/>
      <c r="P77" s="34"/>
      <c r="Q77" s="34"/>
      <c r="R77" s="34"/>
      <c r="S77" s="34"/>
      <c r="T77" s="34"/>
    </row>
    <row r="78" spans="1:20" x14ac:dyDescent="0.15">
      <c r="A78" s="52"/>
      <c r="H78" s="265" t="s">
        <v>113</v>
      </c>
      <c r="I78" s="266">
        <f>‐98‐!O18</f>
        <v>88.253112213177559</v>
      </c>
      <c r="J78" s="262"/>
      <c r="K78" s="259"/>
      <c r="L78" s="262"/>
      <c r="M78" s="262"/>
      <c r="N78" s="262"/>
      <c r="O78" s="34"/>
      <c r="P78" s="34"/>
      <c r="Q78" s="34"/>
      <c r="R78" s="34"/>
      <c r="S78" s="34"/>
      <c r="T78" s="34"/>
    </row>
    <row r="79" spans="1:20" x14ac:dyDescent="0.15">
      <c r="A79" s="52"/>
      <c r="H79" s="265" t="s">
        <v>114</v>
      </c>
      <c r="I79" s="266">
        <f>‐98‐!O19</f>
        <v>87.819992307363563</v>
      </c>
      <c r="J79" s="268"/>
      <c r="K79" s="268"/>
      <c r="L79" s="262"/>
      <c r="M79" s="262"/>
      <c r="N79" s="262"/>
      <c r="O79" s="34"/>
      <c r="P79" s="34"/>
      <c r="Q79" s="34"/>
      <c r="R79" s="34"/>
      <c r="S79" s="34"/>
      <c r="T79" s="34"/>
    </row>
    <row r="80" spans="1:20" x14ac:dyDescent="0.15">
      <c r="A80" s="52"/>
      <c r="H80" s="265" t="s">
        <v>109</v>
      </c>
      <c r="I80" s="266">
        <f>‐98‐!O14</f>
        <v>63.266967192587032</v>
      </c>
      <c r="J80" s="268"/>
      <c r="K80" s="268"/>
      <c r="L80" s="259"/>
      <c r="M80" s="259"/>
      <c r="N80" s="259"/>
      <c r="O80" s="35"/>
      <c r="P80" s="34"/>
      <c r="Q80" s="34"/>
      <c r="R80" s="34"/>
      <c r="S80" s="34"/>
      <c r="T80" s="34"/>
    </row>
    <row r="81" spans="1:20" x14ac:dyDescent="0.15">
      <c r="A81" s="52"/>
      <c r="H81" s="269" t="s">
        <v>115</v>
      </c>
      <c r="I81" s="266">
        <f>‐98‐!O20</f>
        <v>65.266885909435871</v>
      </c>
      <c r="J81" s="259"/>
      <c r="K81" s="259"/>
      <c r="L81" s="259"/>
      <c r="M81" s="259"/>
      <c r="N81" s="259"/>
      <c r="O81" s="35"/>
      <c r="P81" s="34"/>
      <c r="Q81" s="34"/>
      <c r="R81" s="34"/>
      <c r="S81" s="34"/>
      <c r="T81" s="34"/>
    </row>
    <row r="82" spans="1:20" x14ac:dyDescent="0.15">
      <c r="A82" s="52"/>
      <c r="H82" s="262"/>
      <c r="I82" s="262"/>
      <c r="J82" s="518"/>
      <c r="K82" s="518"/>
      <c r="L82" s="259"/>
      <c r="M82" s="268"/>
      <c r="N82" s="268"/>
      <c r="O82" s="35"/>
      <c r="P82" s="34"/>
      <c r="Q82" s="34"/>
      <c r="R82" s="34"/>
      <c r="S82" s="34"/>
      <c r="T82" s="34"/>
    </row>
    <row r="83" spans="1:20" x14ac:dyDescent="0.15">
      <c r="A83" s="52"/>
      <c r="H83" s="262"/>
      <c r="I83" s="262"/>
      <c r="J83" s="518"/>
      <c r="K83" s="518"/>
      <c r="L83" s="259"/>
      <c r="M83" s="268"/>
      <c r="N83" s="268"/>
      <c r="O83" s="35"/>
      <c r="P83" s="34"/>
      <c r="Q83" s="34"/>
      <c r="R83" s="34"/>
      <c r="S83" s="34"/>
      <c r="T83" s="34"/>
    </row>
    <row r="84" spans="1:20" x14ac:dyDescent="0.15">
      <c r="A84" s="52"/>
      <c r="H84" s="262"/>
      <c r="I84" s="262"/>
      <c r="J84" s="518"/>
      <c r="K84" s="518"/>
      <c r="L84" s="259"/>
      <c r="M84" s="268"/>
      <c r="N84" s="268"/>
      <c r="O84" s="35"/>
      <c r="P84" s="34"/>
      <c r="Q84" s="34"/>
      <c r="R84" s="34"/>
      <c r="S84" s="34"/>
      <c r="T84" s="34"/>
    </row>
    <row r="85" spans="1:20" x14ac:dyDescent="0.15">
      <c r="A85" s="52"/>
      <c r="H85" s="262"/>
      <c r="I85" s="262"/>
      <c r="J85" s="518"/>
      <c r="K85" s="518"/>
      <c r="L85" s="259"/>
      <c r="M85" s="268"/>
      <c r="N85" s="268"/>
      <c r="O85" s="35"/>
      <c r="P85" s="34"/>
      <c r="Q85" s="34"/>
      <c r="R85" s="34"/>
      <c r="S85" s="34"/>
      <c r="T85" s="34"/>
    </row>
    <row r="86" spans="1:20" x14ac:dyDescent="0.15">
      <c r="A86" s="52"/>
      <c r="H86" s="262"/>
      <c r="I86" s="262"/>
      <c r="J86" s="518"/>
      <c r="K86" s="518"/>
      <c r="L86" s="268"/>
      <c r="M86" s="268"/>
      <c r="N86" s="268"/>
      <c r="O86" s="35"/>
      <c r="P86" s="34"/>
      <c r="Q86" s="34"/>
      <c r="R86" s="34"/>
      <c r="S86" s="34"/>
      <c r="T86" s="34"/>
    </row>
    <row r="87" spans="1:20" x14ac:dyDescent="0.15">
      <c r="A87" s="52"/>
      <c r="H87" s="262"/>
      <c r="I87" s="262"/>
      <c r="J87" s="518"/>
      <c r="K87" s="518"/>
      <c r="L87" s="268"/>
      <c r="M87" s="268"/>
      <c r="N87" s="268"/>
      <c r="O87" s="35"/>
      <c r="P87" s="34"/>
      <c r="Q87" s="34"/>
      <c r="R87" s="34"/>
      <c r="S87" s="34"/>
      <c r="T87" s="34"/>
    </row>
    <row r="88" spans="1:20" x14ac:dyDescent="0.15">
      <c r="A88" s="52"/>
      <c r="H88" s="262"/>
      <c r="I88" s="262"/>
      <c r="J88" s="523"/>
      <c r="K88" s="523"/>
      <c r="L88" s="259"/>
      <c r="M88" s="270"/>
      <c r="N88" s="270"/>
      <c r="O88" s="35"/>
      <c r="P88" s="34"/>
      <c r="Q88" s="34"/>
      <c r="R88" s="34"/>
      <c r="S88" s="34"/>
      <c r="T88" s="34"/>
    </row>
    <row r="89" spans="1:20" x14ac:dyDescent="0.15">
      <c r="A89" s="52"/>
      <c r="H89" s="262"/>
      <c r="I89" s="262"/>
      <c r="J89" s="518"/>
      <c r="K89" s="518"/>
      <c r="L89" s="259"/>
      <c r="M89" s="268"/>
      <c r="N89" s="268"/>
      <c r="O89" s="35"/>
      <c r="P89" s="34"/>
      <c r="Q89" s="34"/>
      <c r="R89" s="34"/>
      <c r="S89" s="34"/>
      <c r="T89" s="34"/>
    </row>
    <row r="90" spans="1:20" x14ac:dyDescent="0.15">
      <c r="A90" s="52"/>
      <c r="H90" s="262"/>
      <c r="I90" s="262"/>
      <c r="J90" s="518"/>
      <c r="K90" s="518"/>
      <c r="L90" s="259"/>
      <c r="M90" s="268"/>
      <c r="N90" s="268"/>
      <c r="O90" s="35"/>
      <c r="P90" s="34"/>
      <c r="Q90" s="34"/>
      <c r="R90" s="34"/>
      <c r="S90" s="34"/>
      <c r="T90" s="34"/>
    </row>
    <row r="91" spans="1:20" x14ac:dyDescent="0.15">
      <c r="A91" s="52"/>
      <c r="H91" s="262"/>
      <c r="I91" s="262"/>
      <c r="J91" s="518"/>
      <c r="K91" s="518"/>
      <c r="L91" s="259"/>
      <c r="M91" s="268"/>
      <c r="N91" s="268"/>
      <c r="O91" s="35"/>
      <c r="P91" s="34"/>
      <c r="Q91" s="34"/>
      <c r="R91" s="34"/>
      <c r="S91" s="34"/>
      <c r="T91" s="34"/>
    </row>
    <row r="92" spans="1:20" x14ac:dyDescent="0.15">
      <c r="A92" s="52"/>
      <c r="H92" s="262"/>
      <c r="I92" s="262"/>
      <c r="J92" s="518"/>
      <c r="K92" s="518"/>
      <c r="L92" s="259"/>
      <c r="M92" s="268"/>
      <c r="N92" s="268"/>
      <c r="O92" s="35"/>
      <c r="P92" s="34"/>
      <c r="Q92" s="34"/>
      <c r="R92" s="34"/>
      <c r="S92" s="34"/>
      <c r="T92" s="34"/>
    </row>
    <row r="93" spans="1:20" x14ac:dyDescent="0.15">
      <c r="A93" s="52"/>
      <c r="H93" s="262"/>
      <c r="I93" s="262"/>
      <c r="J93" s="259"/>
      <c r="K93" s="259"/>
      <c r="L93" s="259"/>
      <c r="M93" s="259"/>
      <c r="N93" s="259"/>
      <c r="O93" s="35"/>
      <c r="P93" s="34"/>
      <c r="Q93" s="34"/>
      <c r="R93" s="34"/>
      <c r="S93" s="34"/>
      <c r="T93" s="34"/>
    </row>
    <row r="94" spans="1:20" x14ac:dyDescent="0.15">
      <c r="A94" s="52"/>
      <c r="H94" s="262"/>
      <c r="I94" s="262"/>
      <c r="J94" s="259"/>
      <c r="K94" s="259"/>
      <c r="L94" s="259"/>
      <c r="M94" s="259"/>
      <c r="N94" s="259"/>
      <c r="O94" s="35"/>
      <c r="P94" s="34"/>
      <c r="Q94" s="34"/>
      <c r="R94" s="34"/>
      <c r="S94" s="34"/>
      <c r="T94" s="34"/>
    </row>
    <row r="95" spans="1:20" x14ac:dyDescent="0.15">
      <c r="A95" s="52"/>
      <c r="H95" s="262"/>
      <c r="I95" s="262"/>
      <c r="J95" s="262"/>
      <c r="K95" s="262"/>
      <c r="L95" s="262"/>
      <c r="M95" s="262"/>
      <c r="N95" s="262"/>
      <c r="O95" s="34"/>
      <c r="P95" s="34"/>
      <c r="Q95" s="34"/>
      <c r="R95" s="34"/>
      <c r="S95" s="34"/>
      <c r="T95" s="34"/>
    </row>
    <row r="96" spans="1:20" x14ac:dyDescent="0.15">
      <c r="A96" s="52"/>
      <c r="H96" s="262"/>
      <c r="I96" s="262"/>
      <c r="J96" s="262"/>
      <c r="K96" s="262"/>
      <c r="L96" s="262"/>
      <c r="M96" s="262"/>
      <c r="N96" s="262"/>
      <c r="O96" s="34"/>
      <c r="P96" s="34"/>
      <c r="Q96" s="34"/>
      <c r="R96" s="34"/>
      <c r="S96" s="34"/>
      <c r="T96" s="34"/>
    </row>
    <row r="97" spans="1:20" x14ac:dyDescent="0.15">
      <c r="A97" s="52"/>
      <c r="H97" s="262"/>
      <c r="I97" s="262"/>
      <c r="J97" s="262"/>
      <c r="K97" s="262"/>
      <c r="L97" s="262"/>
      <c r="M97" s="262"/>
      <c r="N97" s="262"/>
      <c r="O97" s="34"/>
      <c r="P97" s="34"/>
      <c r="Q97" s="34"/>
      <c r="R97" s="34"/>
      <c r="S97" s="34"/>
      <c r="T97" s="34"/>
    </row>
    <row r="98" spans="1:20" x14ac:dyDescent="0.15">
      <c r="H98" s="262"/>
      <c r="I98" s="262"/>
      <c r="J98" s="262"/>
      <c r="K98" s="262"/>
      <c r="L98" s="262"/>
      <c r="M98" s="262"/>
      <c r="N98" s="262"/>
      <c r="O98" s="34"/>
      <c r="P98" s="34"/>
      <c r="Q98" s="34"/>
      <c r="R98" s="34"/>
      <c r="S98" s="34"/>
      <c r="T98" s="34"/>
    </row>
    <row r="99" spans="1:20" x14ac:dyDescent="0.15">
      <c r="H99" s="262"/>
      <c r="I99" s="262"/>
      <c r="J99" s="262"/>
      <c r="K99" s="262"/>
      <c r="L99" s="262"/>
      <c r="M99" s="262"/>
      <c r="N99" s="262"/>
      <c r="O99" s="34"/>
      <c r="P99" s="34"/>
      <c r="Q99" s="34"/>
      <c r="R99" s="34"/>
      <c r="S99" s="34"/>
      <c r="T99" s="34"/>
    </row>
    <row r="100" spans="1:20" x14ac:dyDescent="0.15">
      <c r="H100" s="262"/>
      <c r="I100" s="262"/>
      <c r="J100" s="262"/>
      <c r="K100" s="262"/>
      <c r="L100" s="262"/>
      <c r="M100" s="262"/>
      <c r="N100" s="262"/>
      <c r="O100" s="34"/>
      <c r="P100" s="34"/>
      <c r="Q100" s="34"/>
      <c r="R100" s="34"/>
      <c r="S100" s="34"/>
      <c r="T100" s="34"/>
    </row>
    <row r="101" spans="1:20" x14ac:dyDescent="0.15">
      <c r="H101" s="262"/>
      <c r="I101" s="262"/>
      <c r="J101" s="262"/>
      <c r="K101" s="262"/>
      <c r="L101" s="262"/>
      <c r="M101" s="262"/>
      <c r="N101" s="262"/>
      <c r="O101" s="34"/>
      <c r="P101" s="34"/>
      <c r="Q101" s="34"/>
      <c r="R101" s="34"/>
      <c r="S101" s="34"/>
      <c r="T101" s="34"/>
    </row>
    <row r="102" spans="1:20" x14ac:dyDescent="0.15">
      <c r="H102" s="262"/>
      <c r="I102" s="262"/>
      <c r="J102" s="262"/>
      <c r="K102" s="262"/>
      <c r="L102" s="262"/>
      <c r="M102" s="262"/>
      <c r="N102" s="262"/>
      <c r="O102" s="34"/>
      <c r="P102" s="34"/>
      <c r="Q102" s="34"/>
      <c r="R102" s="34"/>
      <c r="S102" s="34"/>
      <c r="T102" s="34"/>
    </row>
    <row r="103" spans="1:20" x14ac:dyDescent="0.15">
      <c r="A103" s="55" t="s">
        <v>275</v>
      </c>
      <c r="E103" s="54" t="s">
        <v>204</v>
      </c>
      <c r="H103" s="237" t="s">
        <v>304</v>
      </c>
      <c r="I103" s="241"/>
      <c r="J103" s="241"/>
      <c r="K103" s="241"/>
      <c r="L103" s="262"/>
      <c r="M103" s="262"/>
      <c r="N103" s="262"/>
      <c r="O103" s="34"/>
      <c r="P103" s="34"/>
      <c r="Q103" s="34"/>
      <c r="R103" s="34"/>
      <c r="S103" s="34"/>
      <c r="T103" s="34"/>
    </row>
    <row r="104" spans="1:20" x14ac:dyDescent="0.15">
      <c r="A104" s="52"/>
      <c r="H104" s="244" t="s">
        <v>237</v>
      </c>
      <c r="I104" s="241"/>
      <c r="J104" s="241"/>
      <c r="K104" s="241"/>
      <c r="L104" s="262"/>
      <c r="M104" s="262"/>
      <c r="N104" s="262"/>
      <c r="O104" s="34"/>
      <c r="P104" s="34"/>
      <c r="Q104" s="34"/>
      <c r="R104" s="34"/>
      <c r="S104" s="34"/>
      <c r="T104" s="34"/>
    </row>
    <row r="105" spans="1:20" ht="13.5" x14ac:dyDescent="0.15">
      <c r="A105" s="52"/>
      <c r="E105" s="91"/>
      <c r="H105" s="271"/>
      <c r="I105" s="271" t="s">
        <v>263</v>
      </c>
      <c r="J105" s="271" t="s">
        <v>264</v>
      </c>
      <c r="K105" s="272" t="s">
        <v>246</v>
      </c>
      <c r="L105" s="262"/>
      <c r="M105" s="262"/>
      <c r="N105" s="262"/>
      <c r="O105" s="34"/>
      <c r="P105" s="34"/>
      <c r="Q105" s="34"/>
      <c r="R105" s="34"/>
      <c r="S105" s="34"/>
      <c r="T105" s="34"/>
    </row>
    <row r="106" spans="1:20" x14ac:dyDescent="0.15">
      <c r="A106" s="52"/>
      <c r="H106" s="273">
        <f>‐100‐!A17</f>
        <v>30</v>
      </c>
      <c r="I106" s="274">
        <f>‐100‐!J17</f>
        <v>239398</v>
      </c>
      <c r="J106" s="274">
        <f>‐100‐!L17+‐100‐!N17</f>
        <v>246536</v>
      </c>
      <c r="K106" s="275">
        <f>‐101‐!P17+‐101‐!S17</f>
        <v>60771</v>
      </c>
      <c r="L106" s="262"/>
      <c r="M106" s="262"/>
      <c r="N106" s="276"/>
      <c r="O106" s="36"/>
      <c r="P106" s="36"/>
      <c r="Q106" s="34"/>
      <c r="R106" s="34"/>
      <c r="S106" s="34"/>
      <c r="T106" s="34"/>
    </row>
    <row r="107" spans="1:20" x14ac:dyDescent="0.15">
      <c r="A107" s="52"/>
      <c r="H107" s="277" t="s">
        <v>296</v>
      </c>
      <c r="I107" s="274">
        <f>‐100‐!J18</f>
        <v>241961</v>
      </c>
      <c r="J107" s="274">
        <f>‐100‐!L18+‐100‐!N18</f>
        <v>247105</v>
      </c>
      <c r="K107" s="275">
        <f>‐101‐!P18+‐101‐!S18</f>
        <v>85776</v>
      </c>
      <c r="L107" s="262"/>
      <c r="M107" s="262"/>
      <c r="N107" s="276"/>
      <c r="O107" s="36"/>
      <c r="P107" s="36"/>
      <c r="Q107" s="34"/>
      <c r="R107" s="34"/>
      <c r="S107" s="34"/>
      <c r="T107" s="34"/>
    </row>
    <row r="108" spans="1:20" x14ac:dyDescent="0.15">
      <c r="A108" s="52"/>
      <c r="H108" s="263" t="s">
        <v>200</v>
      </c>
      <c r="I108" s="241" t="s">
        <v>297</v>
      </c>
      <c r="J108" s="241"/>
      <c r="K108" s="241"/>
      <c r="L108" s="262"/>
      <c r="M108" s="262"/>
      <c r="N108" s="276"/>
      <c r="O108" s="36"/>
      <c r="P108" s="36"/>
      <c r="Q108" s="34"/>
      <c r="R108" s="34"/>
      <c r="S108" s="34"/>
      <c r="T108" s="34"/>
    </row>
    <row r="109" spans="1:20" ht="12" customHeight="1" x14ac:dyDescent="0.15">
      <c r="A109" s="52"/>
      <c r="H109" s="278" t="str">
        <f>‐100‐!I13</f>
        <v>低圧</v>
      </c>
      <c r="I109" s="279" t="str">
        <f>‐100‐!K13</f>
        <v>高圧</v>
      </c>
      <c r="J109" s="279" t="str">
        <f>‐100‐!O13</f>
        <v>特別高圧</v>
      </c>
      <c r="K109" s="241"/>
      <c r="L109" s="262"/>
      <c r="M109" s="262"/>
      <c r="N109" s="280"/>
      <c r="O109" s="36"/>
      <c r="P109" s="36"/>
      <c r="Q109" s="34"/>
      <c r="R109" s="34"/>
      <c r="S109" s="34"/>
      <c r="T109" s="34"/>
    </row>
    <row r="110" spans="1:20" x14ac:dyDescent="0.15">
      <c r="A110" s="52"/>
      <c r="H110" s="281">
        <f>‐100‐!J18</f>
        <v>241961</v>
      </c>
      <c r="I110" s="281">
        <f>‐100‐!L18+‐100‐!N18</f>
        <v>247105</v>
      </c>
      <c r="J110" s="281">
        <f>‐100‐!P18+‐100‐!S18</f>
        <v>85776</v>
      </c>
      <c r="K110" s="241"/>
      <c r="L110" s="282"/>
      <c r="M110" s="262"/>
      <c r="N110" s="276"/>
      <c r="O110" s="36"/>
      <c r="P110" s="36"/>
      <c r="Q110" s="34"/>
      <c r="R110" s="34"/>
      <c r="S110" s="34"/>
      <c r="T110" s="34"/>
    </row>
    <row r="111" spans="1:20" x14ac:dyDescent="0.15">
      <c r="A111" s="52"/>
      <c r="H111" s="283"/>
      <c r="K111" s="262"/>
      <c r="L111" s="262"/>
      <c r="M111" s="262"/>
      <c r="N111" s="262"/>
      <c r="O111" s="34"/>
      <c r="P111" s="34"/>
      <c r="Q111" s="34"/>
      <c r="R111" s="34"/>
      <c r="S111" s="34"/>
      <c r="T111" s="34"/>
    </row>
    <row r="112" spans="1:20" x14ac:dyDescent="0.15">
      <c r="A112" s="52"/>
      <c r="H112" s="284" t="s">
        <v>185</v>
      </c>
      <c r="I112" s="262"/>
      <c r="J112" s="262"/>
      <c r="K112" s="262"/>
      <c r="L112" s="262"/>
      <c r="M112" s="262"/>
      <c r="N112" s="262"/>
      <c r="O112" s="34"/>
      <c r="P112" s="34"/>
      <c r="Q112" s="34"/>
      <c r="R112" s="34"/>
      <c r="S112" s="34"/>
    </row>
    <row r="113" spans="1:20" ht="12" customHeight="1" x14ac:dyDescent="0.15">
      <c r="A113" s="52"/>
      <c r="H113" s="517" t="s">
        <v>305</v>
      </c>
      <c r="I113" s="517"/>
      <c r="J113" s="262"/>
      <c r="K113" s="262"/>
    </row>
    <row r="114" spans="1:20" ht="14.25" x14ac:dyDescent="0.15">
      <c r="A114" s="52"/>
      <c r="H114" s="278" t="str">
        <f>‐100‐!I13</f>
        <v>低圧</v>
      </c>
      <c r="I114" s="279" t="str">
        <f>‐100‐!K13</f>
        <v>高圧</v>
      </c>
      <c r="J114" s="279" t="str">
        <f>‐100‐!O13</f>
        <v>特別高圧</v>
      </c>
      <c r="K114" s="262"/>
    </row>
    <row r="115" spans="1:20" x14ac:dyDescent="0.15">
      <c r="A115" s="52"/>
      <c r="H115" s="281">
        <f>‐100‐!J18</f>
        <v>241961</v>
      </c>
      <c r="I115" s="281">
        <f>‐100‐!L18+‐100‐!N18</f>
        <v>247105</v>
      </c>
      <c r="J115" s="281">
        <f>‐100‐!P18+‐100‐!S18</f>
        <v>85776</v>
      </c>
      <c r="K115" s="262"/>
    </row>
    <row r="116" spans="1:20" x14ac:dyDescent="0.15">
      <c r="A116" s="52"/>
      <c r="H116" s="262"/>
      <c r="I116" s="285"/>
      <c r="J116" s="262"/>
      <c r="K116" s="262"/>
      <c r="L116" s="262"/>
      <c r="M116" s="262"/>
      <c r="N116" s="262"/>
      <c r="O116" s="34"/>
      <c r="P116" s="34"/>
      <c r="Q116" s="34"/>
      <c r="R116" s="34"/>
      <c r="S116" s="34"/>
      <c r="T116" s="34"/>
    </row>
    <row r="117" spans="1:20" x14ac:dyDescent="0.15">
      <c r="A117" s="52"/>
      <c r="H117" s="286"/>
      <c r="I117" s="262"/>
      <c r="J117" s="262"/>
      <c r="K117" s="262"/>
      <c r="L117" s="262"/>
      <c r="M117" s="262"/>
      <c r="N117" s="262"/>
      <c r="O117" s="34"/>
      <c r="P117" s="34"/>
      <c r="Q117" s="34"/>
      <c r="R117" s="34"/>
      <c r="S117" s="34"/>
      <c r="T117" s="34"/>
    </row>
    <row r="118" spans="1:20" x14ac:dyDescent="0.15">
      <c r="A118" s="52"/>
      <c r="H118" s="287">
        <v>51</v>
      </c>
      <c r="I118" s="237" t="s">
        <v>278</v>
      </c>
      <c r="J118" s="237"/>
      <c r="K118" s="288" t="s">
        <v>273</v>
      </c>
      <c r="L118" s="288" t="s">
        <v>272</v>
      </c>
    </row>
    <row r="119" spans="1:20" x14ac:dyDescent="0.15">
      <c r="A119" s="52"/>
      <c r="H119" s="237" t="s">
        <v>266</v>
      </c>
      <c r="I119" s="289" t="s">
        <v>269</v>
      </c>
      <c r="J119" s="289"/>
      <c r="K119" s="290">
        <f>L119</f>
        <v>241961</v>
      </c>
      <c r="L119" s="290">
        <f>‐100‐!$J$18</f>
        <v>241961</v>
      </c>
    </row>
    <row r="120" spans="1:20" x14ac:dyDescent="0.15">
      <c r="A120" s="52"/>
      <c r="H120" s="237" t="s">
        <v>267</v>
      </c>
      <c r="I120" s="516" t="s">
        <v>270</v>
      </c>
      <c r="J120" s="516"/>
      <c r="K120" s="290">
        <f>L120+L121</f>
        <v>247105</v>
      </c>
      <c r="L120" s="290">
        <f>‐100‐!$L$18</f>
        <v>168382</v>
      </c>
    </row>
    <row r="121" spans="1:20" x14ac:dyDescent="0.15">
      <c r="A121" s="52"/>
      <c r="H121" s="237"/>
      <c r="I121" s="237" t="s">
        <v>274</v>
      </c>
      <c r="J121" s="237"/>
      <c r="K121" s="290"/>
      <c r="L121" s="290">
        <f>‐100‐!$N$18</f>
        <v>78723</v>
      </c>
      <c r="M121" s="262"/>
      <c r="N121" s="262"/>
      <c r="O121" s="34"/>
      <c r="P121" s="34"/>
      <c r="Q121" s="34"/>
      <c r="R121" s="34"/>
      <c r="S121" s="34"/>
      <c r="T121" s="34"/>
    </row>
    <row r="122" spans="1:20" x14ac:dyDescent="0.15">
      <c r="A122" s="52"/>
      <c r="H122" s="237" t="s">
        <v>268</v>
      </c>
      <c r="I122" s="237" t="s">
        <v>271</v>
      </c>
      <c r="J122" s="237"/>
      <c r="K122" s="290">
        <f>L122+L123</f>
        <v>85776</v>
      </c>
      <c r="L122" s="290">
        <f>‐101‐!P18</f>
        <v>39199</v>
      </c>
      <c r="M122" s="262"/>
      <c r="N122" s="262"/>
      <c r="O122" s="34"/>
      <c r="P122" s="34"/>
      <c r="Q122" s="34"/>
      <c r="R122" s="34"/>
      <c r="S122" s="34"/>
      <c r="T122" s="34"/>
    </row>
    <row r="123" spans="1:20" x14ac:dyDescent="0.15">
      <c r="A123" s="52"/>
      <c r="H123" s="237"/>
      <c r="I123" s="237" t="s">
        <v>274</v>
      </c>
      <c r="J123" s="237"/>
      <c r="K123" s="290"/>
      <c r="L123" s="290">
        <f>‐101‐!S18</f>
        <v>46577</v>
      </c>
      <c r="M123" s="262"/>
      <c r="N123" s="262"/>
      <c r="O123" s="34"/>
      <c r="P123" s="34"/>
      <c r="Q123" s="34"/>
      <c r="R123" s="34"/>
      <c r="S123" s="34"/>
      <c r="T123" s="34"/>
    </row>
    <row r="124" spans="1:20" ht="13.5" x14ac:dyDescent="0.15">
      <c r="A124" s="52"/>
      <c r="H124" s="237"/>
      <c r="I124" s="237"/>
      <c r="J124" s="237"/>
      <c r="K124" s="291">
        <f>SUM(K119:K123)</f>
        <v>574842</v>
      </c>
      <c r="L124" s="241"/>
      <c r="M124" s="262"/>
      <c r="N124" s="262"/>
      <c r="O124" s="34"/>
      <c r="P124" s="34"/>
      <c r="Q124" s="34"/>
      <c r="R124" s="34"/>
      <c r="S124" s="34"/>
      <c r="T124" s="34"/>
    </row>
    <row r="125" spans="1:20" x14ac:dyDescent="0.15">
      <c r="A125" s="52"/>
      <c r="H125" s="262"/>
      <c r="I125" s="262"/>
      <c r="J125" s="262"/>
      <c r="K125" s="262"/>
      <c r="L125" s="262"/>
      <c r="M125" s="262"/>
      <c r="N125" s="262"/>
      <c r="O125" s="34"/>
      <c r="P125" s="34"/>
      <c r="Q125" s="34"/>
      <c r="R125" s="34"/>
      <c r="S125" s="34"/>
      <c r="T125" s="34"/>
    </row>
    <row r="126" spans="1:20" x14ac:dyDescent="0.15">
      <c r="A126" s="52"/>
      <c r="H126" s="262"/>
      <c r="I126" s="262"/>
      <c r="J126" s="262"/>
      <c r="K126" s="262"/>
      <c r="L126" s="262"/>
      <c r="M126" s="262"/>
      <c r="N126" s="262"/>
      <c r="O126" s="34"/>
      <c r="P126" s="34"/>
      <c r="Q126" s="34"/>
      <c r="R126" s="34"/>
      <c r="S126" s="34"/>
      <c r="T126" s="34"/>
    </row>
    <row r="127" spans="1:20" x14ac:dyDescent="0.15">
      <c r="A127" s="52"/>
      <c r="H127" s="220"/>
      <c r="I127" s="262"/>
      <c r="J127" s="262"/>
      <c r="K127" s="262"/>
      <c r="L127" s="262"/>
      <c r="M127" s="262"/>
      <c r="N127" s="262"/>
      <c r="O127" s="34"/>
      <c r="P127" s="34"/>
      <c r="Q127" s="34"/>
      <c r="R127" s="34"/>
      <c r="S127" s="34"/>
      <c r="T127" s="34"/>
    </row>
    <row r="128" spans="1:20" x14ac:dyDescent="0.15">
      <c r="A128" s="52"/>
      <c r="L128" s="262"/>
      <c r="M128" s="262"/>
      <c r="N128" s="262"/>
      <c r="O128" s="34"/>
      <c r="P128" s="34"/>
      <c r="Q128" s="34"/>
      <c r="R128" s="34"/>
      <c r="S128" s="34"/>
      <c r="T128" s="34"/>
    </row>
    <row r="129" spans="1:20" x14ac:dyDescent="0.15">
      <c r="A129" s="52"/>
      <c r="L129" s="262"/>
      <c r="M129" s="262"/>
      <c r="N129" s="262"/>
      <c r="O129" s="34"/>
      <c r="P129" s="34"/>
      <c r="Q129" s="34"/>
      <c r="R129" s="34"/>
      <c r="S129" s="34"/>
      <c r="T129" s="34"/>
    </row>
    <row r="130" spans="1:20" x14ac:dyDescent="0.15">
      <c r="A130" s="52"/>
      <c r="L130" s="262"/>
      <c r="M130" s="262"/>
      <c r="N130" s="262"/>
      <c r="O130" s="34"/>
      <c r="P130" s="34"/>
      <c r="Q130" s="34"/>
      <c r="R130" s="34"/>
      <c r="S130" s="34"/>
      <c r="T130" s="34"/>
    </row>
    <row r="131" spans="1:20" x14ac:dyDescent="0.15">
      <c r="A131" s="52"/>
      <c r="L131" s="262"/>
      <c r="M131" s="262"/>
      <c r="N131" s="262"/>
      <c r="O131" s="34"/>
      <c r="P131" s="34"/>
      <c r="Q131" s="34"/>
      <c r="R131" s="34"/>
      <c r="S131" s="34"/>
      <c r="T131" s="34"/>
    </row>
    <row r="132" spans="1:20" x14ac:dyDescent="0.15">
      <c r="A132" s="52"/>
    </row>
    <row r="133" spans="1:20" x14ac:dyDescent="0.15">
      <c r="A133" s="52"/>
    </row>
    <row r="134" spans="1:20" x14ac:dyDescent="0.15">
      <c r="A134" s="52"/>
    </row>
    <row r="135" spans="1:20" x14ac:dyDescent="0.15">
      <c r="A135" s="52"/>
    </row>
    <row r="136" spans="1:20" x14ac:dyDescent="0.15">
      <c r="A136" s="52"/>
    </row>
    <row r="137" spans="1:20" x14ac:dyDescent="0.15">
      <c r="A137" s="52"/>
    </row>
    <row r="138" spans="1:20" x14ac:dyDescent="0.15">
      <c r="A138" s="52"/>
    </row>
    <row r="139" spans="1:20" x14ac:dyDescent="0.15">
      <c r="A139" s="52"/>
    </row>
    <row r="140" spans="1:20" x14ac:dyDescent="0.15">
      <c r="A140" s="52"/>
    </row>
    <row r="141" spans="1:20" x14ac:dyDescent="0.15">
      <c r="A141" s="52"/>
    </row>
    <row r="142" spans="1:20" x14ac:dyDescent="0.15">
      <c r="A142" s="52"/>
    </row>
    <row r="143" spans="1:20" x14ac:dyDescent="0.15">
      <c r="A143" s="52"/>
    </row>
    <row r="144" spans="1:20" x14ac:dyDescent="0.15">
      <c r="A144" s="52"/>
    </row>
    <row r="145" spans="1:1" x14ac:dyDescent="0.15">
      <c r="A145" s="52"/>
    </row>
    <row r="146" spans="1:1" x14ac:dyDescent="0.15">
      <c r="A146" s="52"/>
    </row>
    <row r="147" spans="1:1" x14ac:dyDescent="0.15">
      <c r="A147" s="52"/>
    </row>
    <row r="148" spans="1:1" x14ac:dyDescent="0.15">
      <c r="A148" s="52"/>
    </row>
    <row r="149" spans="1:1" x14ac:dyDescent="0.15">
      <c r="A149" s="52"/>
    </row>
    <row r="150" spans="1:1" x14ac:dyDescent="0.15">
      <c r="A150" s="52"/>
    </row>
    <row r="151" spans="1:1" x14ac:dyDescent="0.15">
      <c r="A151" s="52"/>
    </row>
    <row r="152" spans="1:1" x14ac:dyDescent="0.15">
      <c r="A152" s="52"/>
    </row>
    <row r="153" spans="1:1" x14ac:dyDescent="0.15">
      <c r="A153" s="52"/>
    </row>
    <row r="154" spans="1:1" x14ac:dyDescent="0.15">
      <c r="A154" s="52"/>
    </row>
    <row r="155" spans="1:1" x14ac:dyDescent="0.15">
      <c r="A155" s="52"/>
    </row>
    <row r="156" spans="1:1" x14ac:dyDescent="0.15">
      <c r="A156" s="52"/>
    </row>
    <row r="157" spans="1:1" x14ac:dyDescent="0.15">
      <c r="A157" s="52"/>
    </row>
    <row r="158" spans="1:1" x14ac:dyDescent="0.15">
      <c r="A158" s="52"/>
    </row>
    <row r="159" spans="1:1" x14ac:dyDescent="0.15">
      <c r="A159" s="52"/>
    </row>
    <row r="160" spans="1:1" x14ac:dyDescent="0.15">
      <c r="A160" s="52"/>
    </row>
    <row r="161" spans="1:1" x14ac:dyDescent="0.15">
      <c r="A161" s="52"/>
    </row>
    <row r="162" spans="1:1" x14ac:dyDescent="0.15">
      <c r="A162" s="52"/>
    </row>
    <row r="163" spans="1:1" x14ac:dyDescent="0.15">
      <c r="A163" s="52"/>
    </row>
    <row r="164" spans="1:1" x14ac:dyDescent="0.15">
      <c r="A164" s="52"/>
    </row>
    <row r="165" spans="1:1" x14ac:dyDescent="0.15">
      <c r="A165" s="52"/>
    </row>
    <row r="166" spans="1:1" x14ac:dyDescent="0.15">
      <c r="A166" s="52"/>
    </row>
    <row r="167" spans="1:1" x14ac:dyDescent="0.15">
      <c r="A167" s="52"/>
    </row>
    <row r="168" spans="1:1" x14ac:dyDescent="0.15">
      <c r="A168" s="52"/>
    </row>
    <row r="169" spans="1:1" x14ac:dyDescent="0.15">
      <c r="A169" s="52"/>
    </row>
    <row r="170" spans="1:1" x14ac:dyDescent="0.15">
      <c r="A170" s="52"/>
    </row>
    <row r="171" spans="1:1" x14ac:dyDescent="0.15">
      <c r="A171" s="52"/>
    </row>
    <row r="172" spans="1:1" x14ac:dyDescent="0.15">
      <c r="A172" s="52"/>
    </row>
  </sheetData>
  <sheetProtection sheet="1" selectLockedCells="1" selectUnlockedCells="1"/>
  <mergeCells count="17">
    <mergeCell ref="L48:O48"/>
    <mergeCell ref="P48:R48"/>
    <mergeCell ref="J82:K82"/>
    <mergeCell ref="J90:K90"/>
    <mergeCell ref="J91:K91"/>
    <mergeCell ref="J84:K84"/>
    <mergeCell ref="J85:K85"/>
    <mergeCell ref="J86:K86"/>
    <mergeCell ref="J87:K87"/>
    <mergeCell ref="J88:K88"/>
    <mergeCell ref="J89:K89"/>
    <mergeCell ref="I120:J120"/>
    <mergeCell ref="H113:I113"/>
    <mergeCell ref="J83:K83"/>
    <mergeCell ref="A1:F1"/>
    <mergeCell ref="J48:K48"/>
    <mergeCell ref="J92:K92"/>
  </mergeCells>
  <phoneticPr fontId="19"/>
  <printOptions horizontalCentered="1"/>
  <pageMargins left="0.59055118110236227" right="0.59055118110236227" top="0.59055118110236227" bottom="0.59055118110236227" header="0.39370078740157483" footer="0.39370078740157483"/>
  <pageSetup paperSize="9" firstPageNumber="15" orientation="portrait" useFirstPageNumber="1" r:id="rId1"/>
  <headerFooter scaleWithDoc="0" alignWithMargins="0">
    <oddFooter>&amp;C&amp;11－&amp;12&amp;P&amp;11－</oddFooter>
  </headerFooter>
  <ignoredErrors>
    <ignoredError sqref="H35 H43 H69 H104 H108 H3" numberStoredAsText="1"/>
  </ignoredErrors>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3</cp:revision>
  <cp:lastPrinted>2021-04-02T09:46:48Z</cp:lastPrinted>
  <dcterms:created xsi:type="dcterms:W3CDTF">2002-03-19T05:03:05Z</dcterms:created>
  <dcterms:modified xsi:type="dcterms:W3CDTF">2021-04-07T00:59:09Z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