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E7343024-3823-4708-BC96-F3E247A55BDF}" xr6:coauthVersionLast="45" xr6:coauthVersionMax="45" xr10:uidLastSave="{00000000-0000-0000-0000-000000000000}"/>
  <bookViews>
    <workbookView xWindow="-120" yWindow="-120" windowWidth="20730" windowHeight="11160" xr2:uid="{00000000-000D-0000-FFFF-FFFF00000000}"/>
  </bookViews>
  <sheets>
    <sheet name="‐102‐" sheetId="1" r:id="rId1"/>
    <sheet name="‐103‐" sheetId="8" r:id="rId2"/>
    <sheet name="‐104‐" sheetId="2" r:id="rId3"/>
    <sheet name="‐105‐" sheetId="3" r:id="rId4"/>
    <sheet name="‐106‐" sheetId="4" r:id="rId5"/>
    <sheet name="‐107‐" sheetId="7" r:id="rId6"/>
    <sheet name="グラフ" sheetId="5" r:id="rId7"/>
  </sheets>
  <definedNames>
    <definedName name="_xlnm.Print_Area" localSheetId="0">‐102‐!$A$1:$G$41</definedName>
    <definedName name="_xlnm.Print_Area" localSheetId="1">‐103‐!$H$1:$O$41</definedName>
    <definedName name="_xlnm.Print_Area" localSheetId="2">‐104‐!$A$1:$L$65</definedName>
    <definedName name="_xlnm.Print_Area" localSheetId="3">‐105‐!$A$1:$L$40</definedName>
    <definedName name="_xlnm.Print_Area" localSheetId="4">‐106‐!$A$1:$H$46</definedName>
    <definedName name="_xlnm.Print_Area" localSheetId="5">‐107‐!$A$1:$N$28</definedName>
    <definedName name="_xlnm.Print_Area" localSheetId="6">グラフ!$A$1:$F$67</definedName>
  </definedNames>
  <calcPr calcId="191029"/>
</workbook>
</file>

<file path=xl/calcChain.xml><?xml version="1.0" encoding="utf-8"?>
<calcChain xmlns="http://schemas.openxmlformats.org/spreadsheetml/2006/main">
  <c r="K37" i="1" l="1"/>
  <c r="K36" i="1"/>
  <c r="K35" i="1"/>
  <c r="K34" i="1"/>
  <c r="K33" i="1"/>
  <c r="K32" i="1"/>
  <c r="K31" i="1"/>
  <c r="K30" i="1"/>
  <c r="K29" i="1"/>
  <c r="K28" i="1"/>
  <c r="K27" i="1"/>
  <c r="K26" i="1"/>
  <c r="K25" i="1"/>
  <c r="J12" i="2" l="1"/>
  <c r="D22" i="4" l="1"/>
  <c r="C22" i="4" s="1"/>
  <c r="H22" i="4" s="1"/>
  <c r="D20" i="4"/>
  <c r="C20" i="4" s="1"/>
  <c r="H20" i="4" s="1"/>
  <c r="H18" i="4"/>
  <c r="H16" i="4"/>
  <c r="H14" i="4"/>
  <c r="H12" i="4"/>
  <c r="B36" i="3"/>
  <c r="B35" i="3"/>
  <c r="B34" i="3"/>
  <c r="B33" i="3"/>
  <c r="L21" i="3"/>
  <c r="K21" i="3"/>
  <c r="J21" i="3"/>
  <c r="C21" i="3" s="1"/>
  <c r="I21" i="3"/>
  <c r="H21" i="3"/>
  <c r="G21" i="3"/>
  <c r="F21" i="3"/>
  <c r="E21" i="3"/>
  <c r="D21" i="3"/>
  <c r="C20" i="3"/>
  <c r="C19" i="3"/>
  <c r="L18" i="3"/>
  <c r="K18" i="3"/>
  <c r="J18" i="3"/>
  <c r="I18" i="3"/>
  <c r="H18" i="3"/>
  <c r="G18" i="3"/>
  <c r="F18" i="3"/>
  <c r="C18" i="3" s="1"/>
  <c r="E18" i="3"/>
  <c r="D18" i="3"/>
  <c r="C17" i="3"/>
  <c r="C16" i="3"/>
  <c r="H12" i="2"/>
  <c r="G11" i="2"/>
  <c r="D11" i="2"/>
  <c r="G10" i="2"/>
  <c r="K37" i="8" l="1"/>
  <c r="G37" i="8"/>
  <c r="C37" i="8"/>
  <c r="K36" i="8"/>
  <c r="G36" i="8"/>
  <c r="C36" i="8"/>
  <c r="K35" i="8"/>
  <c r="G35" i="8"/>
  <c r="C35" i="8"/>
  <c r="K34" i="8"/>
  <c r="G34" i="8"/>
  <c r="C34" i="8"/>
  <c r="K33" i="8"/>
  <c r="G33" i="8"/>
  <c r="C33" i="8"/>
  <c r="K32" i="8"/>
  <c r="G32" i="8"/>
  <c r="C32" i="8"/>
  <c r="K31" i="8"/>
  <c r="G31" i="8"/>
  <c r="C31" i="8"/>
  <c r="K30" i="8"/>
  <c r="G30" i="8"/>
  <c r="C30" i="8"/>
  <c r="K29" i="8"/>
  <c r="G29" i="8"/>
  <c r="C29" i="8"/>
  <c r="K28" i="8"/>
  <c r="G28" i="8"/>
  <c r="C28" i="8"/>
  <c r="K27" i="8"/>
  <c r="G27" i="8"/>
  <c r="C27" i="8"/>
  <c r="K26" i="8"/>
  <c r="G26" i="8"/>
  <c r="C26" i="8"/>
  <c r="K25" i="8"/>
  <c r="G25" i="8"/>
  <c r="C25" i="8"/>
  <c r="G37" i="1"/>
  <c r="C37" i="1"/>
  <c r="G36" i="1"/>
  <c r="C36" i="1"/>
  <c r="G35" i="1"/>
  <c r="C35" i="1"/>
  <c r="G34" i="1"/>
  <c r="C34" i="1"/>
  <c r="G33" i="1"/>
  <c r="C33" i="1"/>
  <c r="G32" i="1"/>
  <c r="C32" i="1"/>
  <c r="G31" i="1"/>
  <c r="C31" i="1"/>
  <c r="G30" i="1"/>
  <c r="C30" i="1"/>
  <c r="G29" i="1"/>
  <c r="C29" i="1"/>
  <c r="G28" i="1"/>
  <c r="C28" i="1"/>
  <c r="G27" i="1"/>
  <c r="C27" i="1"/>
  <c r="G26" i="1"/>
  <c r="C26" i="1"/>
  <c r="G25" i="1"/>
  <c r="C25" i="1"/>
  <c r="D12" i="2" l="1"/>
  <c r="K12" i="2" l="1"/>
  <c r="I12" i="2" l="1"/>
  <c r="H14" i="5" l="1"/>
  <c r="AC48" i="7"/>
  <c r="X48" i="7"/>
  <c r="W48" i="7"/>
  <c r="V48" i="7"/>
  <c r="S48" i="7"/>
  <c r="AC47" i="7"/>
  <c r="X47" i="7"/>
  <c r="W47" i="7"/>
  <c r="V47" i="7"/>
  <c r="S47" i="7"/>
  <c r="AC46" i="7"/>
  <c r="X46" i="7"/>
  <c r="W46" i="7"/>
  <c r="V46" i="7"/>
  <c r="S46" i="7"/>
  <c r="AC45" i="7"/>
  <c r="X45" i="7"/>
  <c r="W45" i="7"/>
  <c r="Y45" i="7" s="1"/>
  <c r="V45" i="7"/>
  <c r="S45" i="7"/>
  <c r="AC44" i="7"/>
  <c r="X44" i="7"/>
  <c r="W44" i="7"/>
  <c r="V44" i="7"/>
  <c r="S44" i="7"/>
  <c r="AC43" i="7"/>
  <c r="X43" i="7"/>
  <c r="W43" i="7"/>
  <c r="V43" i="7"/>
  <c r="S43" i="7"/>
  <c r="AC42" i="7"/>
  <c r="X42" i="7"/>
  <c r="W42" i="7"/>
  <c r="V42" i="7"/>
  <c r="S42" i="7"/>
  <c r="AC41" i="7"/>
  <c r="X41" i="7"/>
  <c r="W41" i="7"/>
  <c r="Y41" i="7" s="1"/>
  <c r="V41" i="7"/>
  <c r="S41" i="7"/>
  <c r="AC40" i="7"/>
  <c r="X40" i="7"/>
  <c r="W40" i="7"/>
  <c r="V40" i="7"/>
  <c r="S40" i="7"/>
  <c r="AC39" i="7"/>
  <c r="X39" i="7"/>
  <c r="W39" i="7"/>
  <c r="V39" i="7"/>
  <c r="S39" i="7"/>
  <c r="AC38" i="7"/>
  <c r="X38" i="7"/>
  <c r="W38" i="7"/>
  <c r="V38" i="7"/>
  <c r="S38" i="7"/>
  <c r="AC37" i="7"/>
  <c r="X37" i="7"/>
  <c r="W37" i="7"/>
  <c r="Y37" i="7" s="1"/>
  <c r="V37" i="7"/>
  <c r="S37" i="7"/>
  <c r="AC36" i="7"/>
  <c r="X36" i="7"/>
  <c r="W36" i="7"/>
  <c r="V36" i="7"/>
  <c r="S36" i="7"/>
  <c r="AC35" i="7"/>
  <c r="X35" i="7"/>
  <c r="W35" i="7"/>
  <c r="V35" i="7"/>
  <c r="S35" i="7"/>
  <c r="AC34" i="7"/>
  <c r="X34" i="7"/>
  <c r="W34" i="7"/>
  <c r="V34" i="7"/>
  <c r="S34" i="7"/>
  <c r="AC33" i="7"/>
  <c r="X33" i="7"/>
  <c r="W33" i="7"/>
  <c r="Y33" i="7" s="1"/>
  <c r="V33" i="7"/>
  <c r="S33" i="7"/>
  <c r="AC32" i="7"/>
  <c r="X32" i="7"/>
  <c r="W32" i="7"/>
  <c r="V32" i="7"/>
  <c r="S32" i="7"/>
  <c r="AC31" i="7"/>
  <c r="X31" i="7"/>
  <c r="W31" i="7"/>
  <c r="V31" i="7"/>
  <c r="S31" i="7"/>
  <c r="AC30" i="7"/>
  <c r="X30" i="7"/>
  <c r="W30" i="7"/>
  <c r="Y30" i="7" s="1"/>
  <c r="V30" i="7"/>
  <c r="S30" i="7"/>
  <c r="AC29" i="7"/>
  <c r="X29" i="7"/>
  <c r="W29" i="7"/>
  <c r="Y29" i="7" s="1"/>
  <c r="V29" i="7"/>
  <c r="S29" i="7"/>
  <c r="AC28" i="7"/>
  <c r="X28" i="7"/>
  <c r="W28" i="7"/>
  <c r="V28" i="7"/>
  <c r="S28" i="7"/>
  <c r="AC27" i="7"/>
  <c r="X27" i="7"/>
  <c r="W27" i="7"/>
  <c r="V27" i="7"/>
  <c r="S27" i="7"/>
  <c r="AC26" i="7"/>
  <c r="X26" i="7"/>
  <c r="W26" i="7"/>
  <c r="V26" i="7"/>
  <c r="S26" i="7"/>
  <c r="AC25" i="7"/>
  <c r="X25" i="7"/>
  <c r="W25" i="7"/>
  <c r="Y25" i="7" s="1"/>
  <c r="V25" i="7"/>
  <c r="S25" i="7"/>
  <c r="AC24" i="7"/>
  <c r="X24" i="7"/>
  <c r="W24" i="7"/>
  <c r="V24" i="7"/>
  <c r="S24" i="7"/>
  <c r="AC23" i="7"/>
  <c r="X23" i="7"/>
  <c r="W23" i="7"/>
  <c r="V23" i="7"/>
  <c r="S23" i="7"/>
  <c r="AC22" i="7"/>
  <c r="X22" i="7"/>
  <c r="W22" i="7"/>
  <c r="V22" i="7"/>
  <c r="S22" i="7"/>
  <c r="AC21" i="7"/>
  <c r="X21" i="7"/>
  <c r="W21" i="7"/>
  <c r="Y21" i="7" s="1"/>
  <c r="V21" i="7"/>
  <c r="S21" i="7"/>
  <c r="AC20" i="7"/>
  <c r="X20" i="7"/>
  <c r="W20" i="7"/>
  <c r="V20" i="7"/>
  <c r="S20" i="7"/>
  <c r="AC19" i="7"/>
  <c r="X19" i="7"/>
  <c r="W19" i="7"/>
  <c r="V19" i="7"/>
  <c r="S19" i="7"/>
  <c r="AC18" i="7"/>
  <c r="X18" i="7"/>
  <c r="W18" i="7"/>
  <c r="Y18" i="7" s="1"/>
  <c r="C26" i="7" s="1"/>
  <c r="V18" i="7"/>
  <c r="S18" i="7"/>
  <c r="AC17" i="7"/>
  <c r="X17" i="7"/>
  <c r="W17" i="7"/>
  <c r="V17" i="7"/>
  <c r="S17" i="7"/>
  <c r="AC16" i="7"/>
  <c r="X16" i="7"/>
  <c r="W16" i="7"/>
  <c r="V16" i="7"/>
  <c r="S16" i="7"/>
  <c r="AC15" i="7"/>
  <c r="X15" i="7"/>
  <c r="W15" i="7"/>
  <c r="V15" i="7"/>
  <c r="S15" i="7"/>
  <c r="AC14" i="7"/>
  <c r="X14" i="7"/>
  <c r="W14" i="7"/>
  <c r="Y14" i="7" s="1"/>
  <c r="C24" i="7" s="1"/>
  <c r="V14" i="7"/>
  <c r="S14" i="7"/>
  <c r="AC13" i="7"/>
  <c r="X13" i="7"/>
  <c r="W13" i="7"/>
  <c r="V13" i="7"/>
  <c r="S13" i="7"/>
  <c r="AC12" i="7"/>
  <c r="X12" i="7"/>
  <c r="W12" i="7"/>
  <c r="V12" i="7"/>
  <c r="S12" i="7"/>
  <c r="AC11" i="7"/>
  <c r="X11" i="7"/>
  <c r="W11" i="7"/>
  <c r="V11" i="7"/>
  <c r="S11" i="7"/>
  <c r="AC10" i="7"/>
  <c r="X10" i="7"/>
  <c r="W10" i="7"/>
  <c r="Y10" i="7" s="1"/>
  <c r="C20" i="7" s="1"/>
  <c r="V10" i="7"/>
  <c r="S10" i="7"/>
  <c r="AC9" i="7"/>
  <c r="X9" i="7"/>
  <c r="W9" i="7"/>
  <c r="Y9" i="7" s="1"/>
  <c r="C18" i="7" s="1"/>
  <c r="V9" i="7"/>
  <c r="S9" i="7"/>
  <c r="AC8" i="7"/>
  <c r="X8" i="7"/>
  <c r="W8" i="7"/>
  <c r="V8" i="7"/>
  <c r="S8" i="7"/>
  <c r="AB7" i="7"/>
  <c r="AA7" i="7"/>
  <c r="Z7" i="7"/>
  <c r="U7" i="7"/>
  <c r="T7" i="7"/>
  <c r="R7" i="7"/>
  <c r="Q7" i="7"/>
  <c r="S7" i="7" l="1"/>
  <c r="Y17" i="7"/>
  <c r="Y22" i="7"/>
  <c r="V7" i="7"/>
  <c r="Y11" i="7"/>
  <c r="Y19" i="7"/>
  <c r="Y23" i="7"/>
  <c r="Y39" i="7"/>
  <c r="Y42" i="7"/>
  <c r="Y16" i="7"/>
  <c r="C17" i="7" s="1"/>
  <c r="Y32" i="7"/>
  <c r="Y43" i="7"/>
  <c r="Y47" i="7"/>
  <c r="Y35" i="7"/>
  <c r="Y15" i="7"/>
  <c r="C25" i="7" s="1"/>
  <c r="Y26" i="7"/>
  <c r="AC7" i="7"/>
  <c r="X7" i="7"/>
  <c r="Y13" i="7"/>
  <c r="C23" i="7" s="1"/>
  <c r="Y24" i="7"/>
  <c r="Y27" i="7"/>
  <c r="Y31" i="7"/>
  <c r="Y34" i="7"/>
  <c r="Y48" i="7"/>
  <c r="W7" i="7"/>
  <c r="Y40" i="7"/>
  <c r="Y38" i="7"/>
  <c r="Y46" i="7"/>
  <c r="Y12" i="7"/>
  <c r="C22" i="7" s="1"/>
  <c r="Y20" i="7"/>
  <c r="Y28" i="7"/>
  <c r="Y36" i="7"/>
  <c r="Y44" i="7"/>
  <c r="Y8" i="7"/>
  <c r="E15" i="7"/>
  <c r="D24" i="4"/>
  <c r="C24" i="4" s="1"/>
  <c r="H24" i="4" s="1"/>
  <c r="C22" i="3"/>
  <c r="B37" i="3"/>
  <c r="G12" i="2" l="1"/>
  <c r="Y7" i="7"/>
  <c r="C16" i="7"/>
  <c r="N16" i="7" s="1"/>
  <c r="C15" i="7" l="1"/>
  <c r="N15" i="7" s="1"/>
  <c r="L24" i="3"/>
  <c r="K24" i="3"/>
  <c r="J24" i="3"/>
  <c r="I24" i="3"/>
  <c r="H24" i="3"/>
  <c r="G24" i="3"/>
  <c r="F24" i="3"/>
  <c r="E24" i="3"/>
  <c r="D24" i="3"/>
  <c r="C23" i="3"/>
  <c r="C24" i="3" l="1"/>
  <c r="J15" i="7" l="1"/>
  <c r="L15" i="7" l="1"/>
  <c r="E16" i="7" l="1"/>
  <c r="I48" i="5" s="1"/>
  <c r="E17" i="7"/>
  <c r="E18" i="7"/>
  <c r="E19" i="7"/>
  <c r="E21" i="7"/>
  <c r="J21" i="7" s="1"/>
  <c r="E22" i="7"/>
  <c r="E23" i="7"/>
  <c r="E26" i="7"/>
  <c r="J26" i="7" s="1"/>
  <c r="J42" i="3"/>
  <c r="F42" i="3"/>
  <c r="K49" i="5" l="1"/>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N26" i="7" l="1"/>
  <c r="L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J14" i="5"/>
  <c r="J24" i="7" l="1"/>
  <c r="I56" i="5"/>
  <c r="J25" i="7"/>
  <c r="I57" i="5"/>
  <c r="J20" i="7"/>
  <c r="I52" i="5"/>
  <c r="K43" i="5"/>
  <c r="I44" i="5" s="1"/>
  <c r="L10" i="5"/>
  <c r="I60" i="5" l="1"/>
  <c r="H44" i="5"/>
  <c r="J44" i="5"/>
  <c r="K44" i="5" l="1"/>
</calcChain>
</file>

<file path=xl/sharedStrings.xml><?xml version="1.0" encoding="utf-8"?>
<sst xmlns="http://schemas.openxmlformats.org/spreadsheetml/2006/main" count="639" uniqueCount="388">
  <si>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</si>
  <si>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</si>
  <si>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</si>
  <si>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</si>
  <si>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</si>
  <si>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</si>
  <si>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</si>
  <si>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</si>
  <si>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</si>
  <si>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</si>
  <si>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</si>
  <si>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橋りょう</t>
  </si>
  <si>
    <t>区  　　　　　分</t>
  </si>
  <si>
    <t>総　　　数</t>
  </si>
  <si>
    <t>市　　　道</t>
  </si>
  <si>
    <t>国　　　道</t>
  </si>
  <si>
    <t>県　　　道</t>
  </si>
  <si>
    <t>延長（ｍ）</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</si>
  <si>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</si>
  <si>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</si>
  <si>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</si>
  <si>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</si>
  <si>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</si>
  <si>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</si>
  <si>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</si>
  <si>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</si>
  <si>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</si>
  <si>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</si>
  <si>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</si>
  <si>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</si>
  <si>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</si>
  <si>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</si>
  <si>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</si>
  <si>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</si>
  <si>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</si>
  <si>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</si>
  <si>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</si>
  <si>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</si>
  <si>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</si>
  <si>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</si>
  <si>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</si>
  <si>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</si>
  <si>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</si>
  <si>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</si>
  <si>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</si>
  <si>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</si>
  <si>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</si>
  <si>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</si>
  <si>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</si>
  <si>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</si>
  <si>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</si>
  <si>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</si>
  <si>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</si>
  <si>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</si>
  <si>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</si>
  <si>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</si>
  <si>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</si>
  <si>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</si>
  <si>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</si>
  <si>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</si>
  <si>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</si>
  <si>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</si>
  <si>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</si>
  <si>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</si>
  <si>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</si>
  <si>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</si>
  <si>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</si>
  <si>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</si>
  <si>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</si>
  <si>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</si>
  <si>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</si>
  <si>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</si>
  <si>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</si>
  <si>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</si>
  <si>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</si>
  <si>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</si>
  <si>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</si>
  <si>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</si>
  <si>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</si>
  <si>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</si>
  <si>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</si>
  <si>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</si>
  <si>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</si>
  <si>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</si>
  <si>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</si>
  <si>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</si>
  <si>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</si>
  <si>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</si>
  <si>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第一経塚　～　屋富祖</t>
  </si>
  <si>
    <t xml:space="preserve"> 馬天　～　屋富祖</t>
  </si>
  <si>
    <t>普天間空港線</t>
  </si>
  <si>
    <t>広栄団地入口～幸地入口</t>
  </si>
  <si>
    <t xml:space="preserve"> 空港　～　普天間</t>
  </si>
  <si>
    <t>10～60</t>
  </si>
  <si>
    <t>幸地入口　～　西原入口</t>
  </si>
  <si>
    <t xml:space="preserve"> 糸満　～　西　原</t>
  </si>
  <si>
    <t xml:space="preserve">自　動　車  </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</si>
  <si>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</si>
  <si>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</si>
  <si>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</si>
  <si>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</si>
  <si>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</si>
  <si>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</si>
  <si>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</si>
  <si>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</si>
  <si>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</si>
  <si>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</si>
  <si>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</si>
  <si>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</si>
  <si>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</si>
  <si>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</si>
  <si>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</si>
  <si>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</si>
  <si>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</si>
  <si>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</si>
  <si>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</si>
  <si>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</si>
  <si>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</si>
  <si>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</si>
  <si>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</si>
  <si>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</si>
  <si>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</si>
  <si>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</si>
  <si>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</si>
  <si>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</si>
  <si>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</si>
  <si>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</si>
  <si>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</si>
  <si>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</si>
  <si>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</si>
  <si>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</si>
  <si>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</si>
  <si>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</si>
  <si>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</si>
  <si>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</si>
  <si>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</si>
  <si>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</si>
  <si>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</si>
  <si>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</si>
  <si>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</si>
  <si>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</si>
  <si>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</si>
  <si>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</si>
  <si>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</si>
  <si>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</si>
  <si>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</si>
  <si>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</si>
  <si>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</si>
  <si>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</si>
  <si>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</si>
  <si>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</si>
  <si>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</si>
  <si>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</si>
  <si>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</si>
  <si>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</si>
  <si>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</si>
  <si>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</si>
  <si>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</si>
  <si>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</si>
  <si>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</si>
  <si>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</si>
  <si>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</si>
  <si>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</si>
  <si>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</si>
  <si>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</si>
  <si>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</si>
  <si>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</si>
  <si>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</si>
  <si>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</si>
  <si>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</si>
  <si>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</si>
  <si>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</si>
  <si>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</si>
  <si>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</si>
  <si>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</si>
  <si>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</si>
  <si>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</si>
  <si>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</si>
  <si>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4"/>
  </si>
  <si>
    <t>浦添線（真栄原折返）</t>
    <rPh sb="4" eb="5">
      <t>マ</t>
    </rPh>
    <rPh sb="5" eb="6">
      <t>エイ</t>
    </rPh>
    <rPh sb="6" eb="7">
      <t>ハラ</t>
    </rPh>
    <phoneticPr fontId="4"/>
  </si>
  <si>
    <t xml:space="preserve"> 道の駅豊崎 ～ 真栄原</t>
    <rPh sb="9" eb="10">
      <t>マ</t>
    </rPh>
    <rPh sb="10" eb="11">
      <t>エイ</t>
    </rPh>
    <rPh sb="11" eb="12">
      <t>ハラ</t>
    </rPh>
    <phoneticPr fontId="4"/>
  </si>
  <si>
    <t>新都心具志川線</t>
    <rPh sb="0" eb="3">
      <t>シントシン</t>
    </rPh>
    <rPh sb="3" eb="6">
      <t>グシカワ</t>
    </rPh>
    <rPh sb="6" eb="7">
      <t>セン</t>
    </rPh>
    <phoneticPr fontId="4"/>
  </si>
  <si>
    <t>宜野湾空港線</t>
    <rPh sb="3" eb="5">
      <t>クウコウ</t>
    </rPh>
    <rPh sb="5" eb="6">
      <t>セン</t>
    </rPh>
    <phoneticPr fontId="4"/>
  </si>
  <si>
    <t>年  度</t>
    <phoneticPr fontId="4"/>
  </si>
  <si>
    <t>路線数</t>
    <phoneticPr fontId="4"/>
  </si>
  <si>
    <t>総延長（ｍ)</t>
    <phoneticPr fontId="4"/>
  </si>
  <si>
    <t xml:space="preserve"> 内　間  ～  広　栄</t>
    <rPh sb="9" eb="10">
      <t>コウ</t>
    </rPh>
    <rPh sb="11" eb="12">
      <t>エイ</t>
    </rPh>
    <phoneticPr fontId="4"/>
  </si>
  <si>
    <t xml:space="preserve">    区 分</t>
    <rPh sb="4" eb="5">
      <t>ク</t>
    </rPh>
    <phoneticPr fontId="4"/>
  </si>
  <si>
    <t>砂利道延長（ｍ)</t>
    <phoneticPr fontId="4"/>
  </si>
  <si>
    <t>簡易舗装延長(ｍ)</t>
    <phoneticPr fontId="4"/>
  </si>
  <si>
    <t>高級舗装延長（ｍ)</t>
    <phoneticPr fontId="4"/>
  </si>
  <si>
    <t>延長舗装率（％)</t>
    <phoneticPr fontId="4"/>
  </si>
  <si>
    <t>実延長（ｍ)</t>
    <rPh sb="0" eb="1">
      <t>ジツ</t>
    </rPh>
    <phoneticPr fontId="4"/>
  </si>
  <si>
    <t>資料:日本郵便株式会社沖縄支社</t>
    <rPh sb="3" eb="5">
      <t>ニホン</t>
    </rPh>
    <phoneticPr fontId="4"/>
  </si>
  <si>
    <t>渋滞を緩和するために造られたバイパスである。その他に仲間、安波茶を軸として県道153号線が那覇市首里～</t>
    <phoneticPr fontId="4"/>
  </si>
  <si>
    <t>（114）  バスの運行状況（各年共４月１日現在）</t>
    <phoneticPr fontId="4"/>
  </si>
  <si>
    <t>（116）  登録自動車台数（各年度共３月末現在）</t>
    <phoneticPr fontId="4"/>
  </si>
  <si>
    <t>（Ｐ105参照）</t>
    <phoneticPr fontId="4"/>
  </si>
  <si>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4"/>
  </si>
  <si>
    <t>分　 　室</t>
    <phoneticPr fontId="4"/>
  </si>
  <si>
    <t>所　　 数</t>
    <phoneticPr fontId="4"/>
  </si>
  <si>
    <t>窓　　口　　機　　関</t>
    <phoneticPr fontId="4"/>
  </si>
  <si>
    <t>郵 便 局</t>
    <phoneticPr fontId="4"/>
  </si>
  <si>
    <t>乗合用</t>
    <phoneticPr fontId="4"/>
  </si>
  <si>
    <t>乗用</t>
    <phoneticPr fontId="4"/>
  </si>
  <si>
    <t xml:space="preserve"> 年 度</t>
    <phoneticPr fontId="4"/>
  </si>
  <si>
    <t>総数</t>
    <rPh sb="0" eb="2">
      <t>ソウスウ</t>
    </rPh>
    <phoneticPr fontId="4"/>
  </si>
  <si>
    <t>（118)   電話施設の概況（各年度共３月末現在）</t>
    <rPh sb="16" eb="17">
      <t>カク</t>
    </rPh>
    <rPh sb="17" eb="19">
      <t>ネンド</t>
    </rPh>
    <rPh sb="19" eb="20">
      <t>トモ</t>
    </rPh>
    <phoneticPr fontId="4"/>
  </si>
  <si>
    <t>20～50</t>
    <phoneticPr fontId="4"/>
  </si>
  <si>
    <t>簡 易 局</t>
    <phoneticPr fontId="4"/>
  </si>
  <si>
    <t>総面積（㎡)</t>
    <phoneticPr fontId="4"/>
  </si>
  <si>
    <t>セメント系舗装延長(ｍ)</t>
    <phoneticPr fontId="4"/>
  </si>
  <si>
    <t>60～80</t>
    <phoneticPr fontId="4"/>
  </si>
  <si>
    <t>（52）本市の登録自動車台数の推移</t>
    <phoneticPr fontId="4"/>
  </si>
  <si>
    <t>（53）本市の届出自動車（小型）保有台数</t>
    <phoneticPr fontId="4"/>
  </si>
  <si>
    <t>（54）種類別、電話の構成（Ｐ106参照）</t>
    <phoneticPr fontId="4"/>
  </si>
  <si>
    <t>（55）市別郵便機関数（Ｐ107参照）</t>
    <phoneticPr fontId="4"/>
  </si>
  <si>
    <t>貨物用</t>
    <rPh sb="0" eb="3">
      <t>カモツヨウ</t>
    </rPh>
    <phoneticPr fontId="4"/>
  </si>
  <si>
    <t>資料:市民税課</t>
    <rPh sb="3" eb="6">
      <t>シミンゼイ</t>
    </rPh>
    <rPh sb="6" eb="7">
      <t>カ</t>
    </rPh>
    <phoneticPr fontId="4"/>
  </si>
  <si>
    <t>10～20</t>
    <phoneticPr fontId="4"/>
  </si>
  <si>
    <r>
      <t xml:space="preserve"> 内　間　～　</t>
    </r>
    <r>
      <rPr>
        <sz val="9"/>
        <rFont val="ＭＳ 明朝"/>
        <family val="1"/>
        <charset val="128"/>
      </rPr>
      <t>西原四丁目</t>
    </r>
    <rPh sb="7" eb="9">
      <t>ニシハラ</t>
    </rPh>
    <rPh sb="9" eb="12">
      <t>ヨンチョウメ</t>
    </rPh>
    <phoneticPr fontId="4"/>
  </si>
  <si>
    <r>
      <t xml:space="preserve"> 道の駅豊崎～</t>
    </r>
    <r>
      <rPr>
        <sz val="9"/>
        <rFont val="ＭＳ 明朝"/>
        <family val="1"/>
        <charset val="128"/>
      </rPr>
      <t>西原四丁目</t>
    </r>
    <rPh sb="7" eb="9">
      <t>ニシハラ</t>
    </rPh>
    <rPh sb="9" eb="12">
      <t>ヨンチョウメ</t>
    </rPh>
    <phoneticPr fontId="4"/>
  </si>
  <si>
    <t>※読谷線 （喜名）</t>
    <rPh sb="1" eb="3">
      <t>ヨミタン</t>
    </rPh>
    <phoneticPr fontId="4"/>
  </si>
  <si>
    <t>名護東線</t>
    <rPh sb="3" eb="4">
      <t>セン</t>
    </rPh>
    <phoneticPr fontId="4"/>
  </si>
  <si>
    <t>※読谷線 （楚辺）</t>
    <phoneticPr fontId="4"/>
  </si>
  <si>
    <t>※読谷線(喜名）</t>
    <phoneticPr fontId="4"/>
  </si>
  <si>
    <t>※読谷おもろまち線</t>
    <phoneticPr fontId="4"/>
  </si>
  <si>
    <t>※名護西線</t>
    <phoneticPr fontId="4"/>
  </si>
  <si>
    <t>※名護西空港線</t>
    <phoneticPr fontId="4"/>
  </si>
  <si>
    <t>※読谷線（楚辺）</t>
    <phoneticPr fontId="4"/>
  </si>
  <si>
    <t>※名護西線</t>
    <phoneticPr fontId="4"/>
  </si>
  <si>
    <t>※名護西空港線</t>
    <phoneticPr fontId="4"/>
  </si>
  <si>
    <t>※読谷おもろまち線</t>
    <phoneticPr fontId="4"/>
  </si>
  <si>
    <t>のまま国道 330号と連結している。また、本市の中央を縦断する国道330号は、国道58号、県道241号線等の交通</t>
    <phoneticPr fontId="4"/>
  </si>
  <si>
    <t xml:space="preserve"> 那覇BT～　琉大北口</t>
    <phoneticPr fontId="4"/>
  </si>
  <si>
    <t>20～40</t>
    <phoneticPr fontId="4"/>
  </si>
  <si>
    <t>（注）人口は、沖縄県市町村課の住民基本台帳人口による。</t>
    <phoneticPr fontId="4"/>
  </si>
  <si>
    <t>（52）</t>
    <phoneticPr fontId="4"/>
  </si>
  <si>
    <t>OK</t>
    <phoneticPr fontId="4"/>
  </si>
  <si>
    <t>（54）</t>
    <phoneticPr fontId="4"/>
  </si>
  <si>
    <t>（55）</t>
    <phoneticPr fontId="4"/>
  </si>
  <si>
    <t xml:space="preserve">（注）１.ずい道は西原トンネル、伊祖トンネルを計上した。             </t>
    <phoneticPr fontId="4"/>
  </si>
  <si>
    <t>　　　２.市道の延長舗装率は、セメント系・簡易・高級舗装延長を実延長距離で除して得た数値である。</t>
    <phoneticPr fontId="4"/>
  </si>
  <si>
    <t>道路課　　　　　　　　　　</t>
    <phoneticPr fontId="4"/>
  </si>
  <si>
    <t>資料：琉球バス交通、沖縄バス</t>
    <phoneticPr fontId="4"/>
  </si>
  <si>
    <t>東陽バス、那覇バス</t>
    <rPh sb="0" eb="1">
      <t>ヒガシ</t>
    </rPh>
    <rPh sb="1" eb="2">
      <t>ヨウ</t>
    </rPh>
    <rPh sb="5" eb="7">
      <t>ナハ</t>
    </rPh>
    <phoneticPr fontId="4"/>
  </si>
  <si>
    <t>バス停留所</t>
    <rPh sb="2" eb="5">
      <t>テイリュウジョ</t>
    </rPh>
    <phoneticPr fontId="4"/>
  </si>
  <si>
    <t xml:space="preserve">     (１月１日時点・千の位を四捨五入) </t>
    <phoneticPr fontId="4"/>
  </si>
  <si>
    <t>道路反射鏡 　市管理　（基）</t>
    <rPh sb="8" eb="10">
      <t>カンリ</t>
    </rPh>
    <phoneticPr fontId="4"/>
  </si>
  <si>
    <t xml:space="preserve">     各社１日の運行回数となります。</t>
    <rPh sb="5" eb="7">
      <t>カクシャ</t>
    </rPh>
    <rPh sb="8" eb="9">
      <t>ニチ</t>
    </rPh>
    <rPh sb="10" eb="12">
      <t>ウンコウ</t>
    </rPh>
    <rPh sb="12" eb="14">
      <t>カイスウ</t>
    </rPh>
    <phoneticPr fontId="4"/>
  </si>
  <si>
    <t>沖縄県警察本部「交通白書」</t>
    <phoneticPr fontId="4"/>
  </si>
  <si>
    <t>東陽バス　</t>
    <rPh sb="0" eb="2">
      <t>トウヨウ</t>
    </rPh>
    <phoneticPr fontId="4"/>
  </si>
  <si>
    <t>増減なし</t>
    <rPh sb="0" eb="2">
      <t>ゾウゲン</t>
    </rPh>
    <phoneticPr fontId="4"/>
  </si>
  <si>
    <t>琉球バス</t>
    <rPh sb="0" eb="2">
      <t>リュウキュウ</t>
    </rPh>
    <phoneticPr fontId="4"/>
  </si>
  <si>
    <t xml:space="preserve"> 勢理客  ～  牧　港</t>
    <phoneticPr fontId="4"/>
  </si>
  <si>
    <t>20～60</t>
    <phoneticPr fontId="4"/>
  </si>
  <si>
    <t>那覇大謝名線</t>
    <rPh sb="0" eb="2">
      <t>ナハ</t>
    </rPh>
    <rPh sb="2" eb="5">
      <t>オオジャナ</t>
    </rPh>
    <rPh sb="5" eb="6">
      <t>セン</t>
    </rPh>
    <phoneticPr fontId="4"/>
  </si>
  <si>
    <t xml:space="preserve"> 勢理客　～　牧　港</t>
    <rPh sb="1" eb="4">
      <t>ジッチャク</t>
    </rPh>
    <rPh sb="7" eb="8">
      <t>マキ</t>
    </rPh>
    <rPh sb="9" eb="10">
      <t>ミナト</t>
    </rPh>
    <phoneticPr fontId="4"/>
  </si>
  <si>
    <t xml:space="preserve"> 那覇　～　具志川</t>
    <rPh sb="1" eb="3">
      <t>ナハ</t>
    </rPh>
    <rPh sb="6" eb="9">
      <t>グシカワ</t>
    </rPh>
    <phoneticPr fontId="4"/>
  </si>
  <si>
    <t>赤嶺てだこ線</t>
    <rPh sb="0" eb="2">
      <t>アカミネ</t>
    </rPh>
    <rPh sb="5" eb="6">
      <t>セン</t>
    </rPh>
    <phoneticPr fontId="4"/>
  </si>
  <si>
    <t>〃</t>
    <phoneticPr fontId="4"/>
  </si>
  <si>
    <t>国立劇場おきなわ線</t>
    <rPh sb="0" eb="2">
      <t>コクリツ</t>
    </rPh>
    <rPh sb="2" eb="4">
      <t>ゲキジョウ</t>
    </rPh>
    <rPh sb="8" eb="9">
      <t>セン</t>
    </rPh>
    <phoneticPr fontId="4"/>
  </si>
  <si>
    <t>勢　理　客</t>
    <rPh sb="0" eb="1">
      <t>ゼイ</t>
    </rPh>
    <rPh sb="2" eb="3">
      <t>リ</t>
    </rPh>
    <rPh sb="4" eb="5">
      <t>キャク</t>
    </rPh>
    <phoneticPr fontId="4"/>
  </si>
  <si>
    <t>-</t>
    <phoneticPr fontId="4"/>
  </si>
  <si>
    <t xml:space="preserve"> 赤嶺駅 ～  経　塚</t>
    <rPh sb="1" eb="3">
      <t>アカミネ</t>
    </rPh>
    <rPh sb="3" eb="4">
      <t>エキ</t>
    </rPh>
    <rPh sb="8" eb="9">
      <t>キョウ</t>
    </rPh>
    <rPh sb="10" eb="11">
      <t>ツカ</t>
    </rPh>
    <phoneticPr fontId="4"/>
  </si>
  <si>
    <t>(注) 琉球バス交通と沖縄バスとの共同運行（※５路線）は</t>
    <rPh sb="1" eb="2">
      <t>チュウ</t>
    </rPh>
    <rPh sb="4" eb="6">
      <t>リュウキュウ</t>
    </rPh>
    <rPh sb="8" eb="10">
      <t>コウツウ</t>
    </rPh>
    <rPh sb="11" eb="13">
      <t>オキナワ</t>
    </rPh>
    <rPh sb="17" eb="19">
      <t>キョウドウ</t>
    </rPh>
    <rPh sb="19" eb="21">
      <t>ウンコウ</t>
    </rPh>
    <rPh sb="24" eb="26">
      <t>ロセン</t>
    </rPh>
    <phoneticPr fontId="4"/>
  </si>
  <si>
    <t>資料：道路施設現況調書　　　　　</t>
    <phoneticPr fontId="4"/>
  </si>
  <si>
    <t xml:space="preserve">（117）  届出自動車保有台数（各年度共３月末現在） </t>
    <phoneticPr fontId="4"/>
  </si>
  <si>
    <t>251㏄ 
以上</t>
    <phoneticPr fontId="4"/>
  </si>
  <si>
    <t>小  型
二輪車</t>
    <phoneticPr fontId="4"/>
  </si>
  <si>
    <t>単位：人、世帯</t>
    <rPh sb="0" eb="2">
      <t>タンイ</t>
    </rPh>
    <rPh sb="3" eb="4">
      <t>ヒト</t>
    </rPh>
    <rPh sb="5" eb="7">
      <t>セタイ</t>
    </rPh>
    <phoneticPr fontId="15"/>
  </si>
  <si>
    <t>市町村名</t>
    <rPh sb="0" eb="4">
      <t>シチョウソンメイ</t>
    </rPh>
    <phoneticPr fontId="15"/>
  </si>
  <si>
    <t>人　　　　　　　　　　　　　　口</t>
    <rPh sb="0" eb="1">
      <t>ヒト</t>
    </rPh>
    <rPh sb="15" eb="16">
      <t>クチ</t>
    </rPh>
    <phoneticPr fontId="15"/>
  </si>
  <si>
    <t>世帯数</t>
    <rPh sb="0" eb="3">
      <t>セタイスウ</t>
    </rPh>
    <phoneticPr fontId="15"/>
  </si>
  <si>
    <t>男</t>
    <rPh sb="0" eb="1">
      <t>オトコ</t>
    </rPh>
    <phoneticPr fontId="15"/>
  </si>
  <si>
    <t>女</t>
    <rPh sb="0" eb="1">
      <t>オンナ</t>
    </rPh>
    <phoneticPr fontId="15"/>
  </si>
  <si>
    <t>合計</t>
    <rPh sb="0" eb="2">
      <t>ゴウケイ</t>
    </rPh>
    <phoneticPr fontId="15"/>
  </si>
  <si>
    <t>日本人</t>
    <rPh sb="0" eb="3">
      <t>ニホンジン</t>
    </rPh>
    <phoneticPr fontId="15"/>
  </si>
  <si>
    <t>外国人</t>
    <rPh sb="0" eb="3">
      <t>ガイコクジン</t>
    </rPh>
    <phoneticPr fontId="15"/>
  </si>
  <si>
    <t>計</t>
    <rPh sb="0" eb="1">
      <t>ケイ</t>
    </rPh>
    <phoneticPr fontId="15"/>
  </si>
  <si>
    <t>複数国籍</t>
    <rPh sb="0" eb="2">
      <t>フクスウ</t>
    </rPh>
    <rPh sb="2" eb="4">
      <t>コクセキ</t>
    </rPh>
    <phoneticPr fontId="15"/>
  </si>
  <si>
    <t>沖縄県計</t>
    <rPh sb="0" eb="3">
      <t>オキナワケン</t>
    </rPh>
    <rPh sb="3" eb="4">
      <t>ケイ</t>
    </rPh>
    <phoneticPr fontId="15"/>
  </si>
  <si>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</si>
  <si>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</si>
  <si>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</si>
  <si>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</si>
  <si>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</si>
  <si>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</si>
  <si>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</si>
  <si>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</si>
  <si>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</si>
  <si>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</si>
  <si>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</si>
  <si>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</si>
  <si>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</si>
  <si>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</si>
  <si>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</si>
  <si>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</si>
  <si>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</si>
  <si>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</si>
  <si>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</si>
  <si>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</si>
  <si>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</si>
  <si>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</si>
  <si>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</si>
  <si>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</si>
  <si>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</si>
  <si>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</si>
  <si>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</si>
  <si>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</si>
  <si>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</si>
  <si>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</si>
  <si>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一局当り
　利用人口</t>
    <phoneticPr fontId="4"/>
  </si>
  <si>
    <t xml:space="preserve">資料：道路施設現況調書　　　　   </t>
    <phoneticPr fontId="4"/>
  </si>
  <si>
    <t>20～60</t>
    <phoneticPr fontId="4"/>
  </si>
  <si>
    <t>〃</t>
    <phoneticPr fontId="4"/>
  </si>
  <si>
    <t>北谷線</t>
    <rPh sb="0" eb="2">
      <t>チャタン</t>
    </rPh>
    <rPh sb="2" eb="3">
      <t>セン</t>
    </rPh>
    <phoneticPr fontId="4"/>
  </si>
  <si>
    <t xml:space="preserve"> 那覇  ～  北谷</t>
    <rPh sb="8" eb="10">
      <t>チャタン</t>
    </rPh>
    <phoneticPr fontId="4"/>
  </si>
  <si>
    <t>30～60</t>
    <phoneticPr fontId="4"/>
  </si>
  <si>
    <t>那覇～イオンモール線</t>
    <rPh sb="0" eb="2">
      <t>ナハ</t>
    </rPh>
    <rPh sb="9" eb="10">
      <t>セン</t>
    </rPh>
    <phoneticPr fontId="4"/>
  </si>
  <si>
    <t xml:space="preserve"> 勢理客  ～  牧　港</t>
    <rPh sb="9" eb="10">
      <t>マキ</t>
    </rPh>
    <rPh sb="11" eb="12">
      <t>ミナト</t>
    </rPh>
    <phoneticPr fontId="4"/>
  </si>
  <si>
    <t xml:space="preserve"> 那覇  ～  </t>
    <phoneticPr fontId="4"/>
  </si>
  <si>
    <t>イオンモール沖縄ライカム</t>
    <phoneticPr fontId="4"/>
  </si>
  <si>
    <t>-</t>
    <phoneticPr fontId="4"/>
  </si>
  <si>
    <t>１　平成30年住民基本台帳人口・世帯数（平成31年１月１日現在）</t>
    <phoneticPr fontId="15"/>
  </si>
  <si>
    <t>廃止</t>
    <rPh sb="0" eb="2">
      <t>ハイシ</t>
    </rPh>
    <phoneticPr fontId="4"/>
  </si>
  <si>
    <t>平成30年　路線数誤り　４１→４３</t>
    <rPh sb="0" eb="2">
      <t>ヘイセイ</t>
    </rPh>
    <rPh sb="4" eb="5">
      <t>ネン</t>
    </rPh>
    <rPh sb="6" eb="8">
      <t>ロセン</t>
    </rPh>
    <rPh sb="8" eb="9">
      <t>スウ</t>
    </rPh>
    <rPh sb="9" eb="10">
      <t>アヤマ</t>
    </rPh>
    <phoneticPr fontId="4"/>
  </si>
  <si>
    <t>城間線（南風原）</t>
    <phoneticPr fontId="4"/>
  </si>
  <si>
    <t>令和元年版より、東陽バス</t>
    <rPh sb="0" eb="2">
      <t>レイワ</t>
    </rPh>
    <rPh sb="2" eb="3">
      <t>ガン</t>
    </rPh>
    <rPh sb="3" eb="4">
      <t>ネン</t>
    </rPh>
    <rPh sb="4" eb="5">
      <t>バン</t>
    </rPh>
    <rPh sb="8" eb="10">
      <t>トウヨウ</t>
    </rPh>
    <phoneticPr fontId="4"/>
  </si>
  <si>
    <t>城間線（一日橋）</t>
    <phoneticPr fontId="4"/>
  </si>
  <si>
    <t>★平成31年４月１日現在</t>
    <rPh sb="1" eb="3">
      <t>ヘイセイ</t>
    </rPh>
    <rPh sb="5" eb="6">
      <t>ネン</t>
    </rPh>
    <rPh sb="7" eb="8">
      <t>ガツ</t>
    </rPh>
    <rPh sb="9" eb="10">
      <t>ヒ</t>
    </rPh>
    <rPh sb="10" eb="12">
      <t>ゲンザイ</t>
    </rPh>
    <phoneticPr fontId="4"/>
  </si>
  <si>
    <t>那覇糸満西原線(末吉経由)</t>
    <rPh sb="0" eb="2">
      <t>ナハ</t>
    </rPh>
    <rPh sb="8" eb="10">
      <t>スエヨシ</t>
    </rPh>
    <rPh sb="10" eb="12">
      <t>ケイユ</t>
    </rPh>
    <phoneticPr fontId="4"/>
  </si>
  <si>
    <t>那覇普天間線</t>
    <rPh sb="0" eb="2">
      <t>ナハ</t>
    </rPh>
    <rPh sb="2" eb="5">
      <t>フテンマ</t>
    </rPh>
    <rPh sb="5" eb="6">
      <t>セン</t>
    </rPh>
    <phoneticPr fontId="4"/>
  </si>
  <si>
    <t>広栄団地入口　～幸地入口</t>
    <rPh sb="0" eb="2">
      <t>コウエイ</t>
    </rPh>
    <rPh sb="2" eb="4">
      <t>ダンチ</t>
    </rPh>
    <rPh sb="8" eb="10">
      <t>コウチ</t>
    </rPh>
    <phoneticPr fontId="4"/>
  </si>
  <si>
    <t>普天間</t>
    <rPh sb="0" eb="3">
      <t>フテンマ</t>
    </rPh>
    <phoneticPr fontId="4"/>
  </si>
  <si>
    <t>長田具志川線</t>
    <phoneticPr fontId="4"/>
  </si>
  <si>
    <t>(注)道路反射鏡及び信号機は、各年３月末現在の数値である。</t>
    <rPh sb="1" eb="2">
      <t>チュウ</t>
    </rPh>
    <rPh sb="3" eb="5">
      <t>ドウロ</t>
    </rPh>
    <rPh sb="5" eb="7">
      <t>ハンシャ</t>
    </rPh>
    <rPh sb="7" eb="8">
      <t>キョウ</t>
    </rPh>
    <rPh sb="8" eb="9">
      <t>オヨ</t>
    </rPh>
    <rPh sb="10" eb="13">
      <t>シンゴウキ</t>
    </rPh>
    <rPh sb="15" eb="17">
      <t>カクネン</t>
    </rPh>
    <rPh sb="18" eb="19">
      <t>ガツ</t>
    </rPh>
    <rPh sb="19" eb="20">
      <t>マツ</t>
    </rPh>
    <rPh sb="20" eb="22">
      <t>ゲンザイ</t>
    </rPh>
    <rPh sb="23" eb="25">
      <t>スウチ</t>
    </rPh>
    <phoneticPr fontId="4"/>
  </si>
  <si>
    <t>　　横断歩道橋については、各年４月１日現在の数値である。</t>
    <rPh sb="2" eb="4">
      <t>オウダン</t>
    </rPh>
    <rPh sb="4" eb="7">
      <t>ホドウキョウ</t>
    </rPh>
    <rPh sb="13" eb="15">
      <t>カクネン</t>
    </rPh>
    <rPh sb="16" eb="17">
      <t>ガツ</t>
    </rPh>
    <rPh sb="18" eb="19">
      <t>ヒ</t>
    </rPh>
    <rPh sb="19" eb="21">
      <t>ゲンザイ</t>
    </rPh>
    <rPh sb="22" eb="24">
      <t>スウチ</t>
    </rPh>
    <phoneticPr fontId="4"/>
  </si>
  <si>
    <t>（113）  交通安全施設の設置状況</t>
    <phoneticPr fontId="4"/>
  </si>
  <si>
    <t>橋りょう</t>
    <rPh sb="0" eb="1">
      <t>キョウ</t>
    </rPh>
    <phoneticPr fontId="4"/>
  </si>
  <si>
    <t>個　　数</t>
    <rPh sb="0" eb="1">
      <t>コ</t>
    </rPh>
    <rPh sb="3" eb="4">
      <t>スウ</t>
    </rPh>
    <phoneticPr fontId="4"/>
  </si>
  <si>
    <r>
      <t xml:space="preserve">小型特殊車
</t>
    </r>
    <r>
      <rPr>
        <sz val="9"/>
        <rFont val="ＭＳ 明朝"/>
        <family val="1"/>
        <charset val="128"/>
      </rPr>
      <t xml:space="preserve">（農耕用・
 その他のもの）  </t>
    </r>
    <phoneticPr fontId="4"/>
  </si>
  <si>
    <t>　また、道路総延長は約190キロメートルで、その総面積が約211.1万平方メートルである。</t>
    <phoneticPr fontId="4"/>
  </si>
  <si>
    <t>　延長舗装率は99.9％となっている。</t>
    <phoneticPr fontId="4"/>
  </si>
  <si>
    <t xml:space="preserve">（112）  道路及び橋りょう現況（各年４月１日現在）                                                                    </t>
    <rPh sb="18" eb="20">
      <t>カクネン</t>
    </rPh>
    <rPh sb="21" eb="22">
      <t>ガツ</t>
    </rPh>
    <rPh sb="23" eb="24">
      <t>ニチ</t>
    </rPh>
    <rPh sb="24" eb="26">
      <t>ゲンザイ</t>
    </rPh>
    <phoneticPr fontId="4"/>
  </si>
  <si>
    <r>
      <t>（単位：ｍ</t>
    </r>
    <r>
      <rPr>
        <vertAlign val="superscript"/>
        <sz val="10"/>
        <rFont val="ＭＳ 明朝"/>
        <family val="1"/>
        <charset val="128"/>
      </rPr>
      <t>2</t>
    </r>
    <r>
      <rPr>
        <sz val="10"/>
        <rFont val="ＭＳ 明朝"/>
        <family val="1"/>
        <charset val="128"/>
      </rPr>
      <t>、ｍ，％)</t>
    </r>
  </si>
  <si>
    <t xml:space="preserve"> 沢　岻  ～  浅野浦</t>
    <phoneticPr fontId="4"/>
  </si>
  <si>
    <t>　本県では、自動車が唯一の陸上交通手段であり、近年における生活水準の向上や生活圏の拡大、モータリーゼーションの進展等によって登録自動車総数は年々増加傾向にある。</t>
    <rPh sb="62" eb="64">
      <t>トウロク</t>
    </rPh>
    <rPh sb="64" eb="67">
      <t>ジドウシャ</t>
    </rPh>
    <rPh sb="67" eb="69">
      <t>ソウスウ</t>
    </rPh>
    <rPh sb="70" eb="72">
      <t>ネンネン</t>
    </rPh>
    <rPh sb="72" eb="74">
      <t>ゾウカ</t>
    </rPh>
    <rPh sb="74" eb="76">
      <t>ケイコウ</t>
    </rPh>
    <phoneticPr fontId="4"/>
  </si>
  <si>
    <t>　　　保有台数には、軍人軍属の所有台数を含まない。</t>
    <rPh sb="3" eb="5">
      <t>ホユウ</t>
    </rPh>
    <rPh sb="5" eb="7">
      <t>ダイスウ</t>
    </rPh>
    <phoneticPr fontId="4"/>
  </si>
  <si>
    <t>平　　　成　　　28　　　年</t>
  </si>
  <si>
    <t>平　　　成　　　29　　　年</t>
  </si>
  <si>
    <t>平成26年度</t>
    <rPh sb="0" eb="2">
      <t>ヘイセイ</t>
    </rPh>
    <rPh sb="4" eb="6">
      <t>ネンド</t>
    </rPh>
    <phoneticPr fontId="4"/>
  </si>
  <si>
    <t>令和元年度</t>
    <rPh sb="0" eb="2">
      <t>レイワ</t>
    </rPh>
    <rPh sb="2" eb="5">
      <t>ガンネンド</t>
    </rPh>
    <phoneticPr fontId="4"/>
  </si>
  <si>
    <t>平　　　成　　　30　　　年</t>
    <phoneticPr fontId="4"/>
  </si>
  <si>
    <t>増減なし</t>
  </si>
  <si>
    <t>43</t>
  </si>
  <si>
    <t>平成30年　路線数誤り　４１→４３</t>
  </si>
  <si>
    <t>平成28年</t>
    <rPh sb="0" eb="2">
      <t>ヘイセイ</t>
    </rPh>
    <rPh sb="4" eb="5">
      <t>ネン</t>
    </rPh>
    <phoneticPr fontId="4"/>
  </si>
  <si>
    <t>（115）  バス路線別、運行間隔及び１日運行回数（令和２年４月１日現在）</t>
    <rPh sb="26" eb="28">
      <t>レイワ</t>
    </rPh>
    <phoneticPr fontId="4"/>
  </si>
  <si>
    <t>令和2年</t>
    <rPh sb="0" eb="2">
      <t>レイワ</t>
    </rPh>
    <rPh sb="3" eb="4">
      <t>ネン</t>
    </rPh>
    <phoneticPr fontId="4"/>
  </si>
  <si>
    <t>平成27年度</t>
    <rPh sb="0" eb="2">
      <t>ヘイセイ</t>
    </rPh>
    <rPh sb="4" eb="6">
      <t>ネンド</t>
    </rPh>
    <phoneticPr fontId="4"/>
  </si>
  <si>
    <t>令和元年度</t>
    <rPh sb="0" eb="2">
      <t>レイワ</t>
    </rPh>
    <rPh sb="2" eb="5">
      <t>ガンネンド</t>
    </rPh>
    <phoneticPr fontId="4"/>
  </si>
  <si>
    <t>令和元年度</t>
    <rPh sb="0" eb="5">
      <t>レイワガンネンド</t>
    </rPh>
    <phoneticPr fontId="4"/>
  </si>
  <si>
    <t>平成25年度</t>
    <rPh sb="0" eb="2">
      <t>ヘイセイ</t>
    </rPh>
    <rPh sb="4" eb="6">
      <t>ネンド</t>
    </rPh>
    <phoneticPr fontId="4"/>
  </si>
  <si>
    <t>（119）  市別郵便利用普及状況（令和2年3月末現在）</t>
    <rPh sb="18" eb="20">
      <t>レイワ</t>
    </rPh>
    <phoneticPr fontId="4"/>
  </si>
  <si>
    <t>急行バス（久茂地経由）</t>
    <rPh sb="0" eb="2">
      <t>キュウコウ</t>
    </rPh>
    <rPh sb="5" eb="10">
      <t>クモジケイユ</t>
    </rPh>
    <phoneticPr fontId="4"/>
  </si>
  <si>
    <t>第二城間</t>
    <rPh sb="0" eb="1">
      <t>ダイ</t>
    </rPh>
    <rPh sb="1" eb="2">
      <t>ニ</t>
    </rPh>
    <rPh sb="2" eb="4">
      <t>グスクマ</t>
    </rPh>
    <phoneticPr fontId="4"/>
  </si>
  <si>
    <t xml:space="preserve"> 那覇　～　泡瀬営業所</t>
    <rPh sb="1" eb="3">
      <t>ナハ</t>
    </rPh>
    <rPh sb="6" eb="11">
      <t>アワセエイギョウショ</t>
    </rPh>
    <phoneticPr fontId="4"/>
  </si>
  <si>
    <t>20～55</t>
    <phoneticPr fontId="4"/>
  </si>
  <si>
    <t>25～100</t>
    <phoneticPr fontId="4"/>
  </si>
  <si>
    <t>南城～結の街線</t>
    <rPh sb="0" eb="1">
      <t>ミナミ</t>
    </rPh>
    <rPh sb="1" eb="2">
      <t>シロ</t>
    </rPh>
    <rPh sb="3" eb="4">
      <t>ケツ</t>
    </rPh>
    <rPh sb="5" eb="6">
      <t>マチ</t>
    </rPh>
    <rPh sb="6" eb="7">
      <t>セン</t>
    </rPh>
    <phoneticPr fontId="4"/>
  </si>
  <si>
    <t>大里～結の街線</t>
    <rPh sb="0" eb="2">
      <t>オオサト</t>
    </rPh>
    <rPh sb="3" eb="4">
      <t>ユイ</t>
    </rPh>
    <rPh sb="5" eb="6">
      <t>マチ</t>
    </rPh>
    <rPh sb="6" eb="7">
      <t>セン</t>
    </rPh>
    <phoneticPr fontId="4"/>
  </si>
  <si>
    <t>糸満</t>
    <phoneticPr fontId="4"/>
  </si>
  <si>
    <t xml:space="preserve">結の街  ～  </t>
    <rPh sb="0" eb="1">
      <t>ユイ</t>
    </rPh>
    <rPh sb="2" eb="3">
      <t>マチ</t>
    </rPh>
    <phoneticPr fontId="4"/>
  </si>
  <si>
    <t>結の街  ～  南城市役所</t>
    <rPh sb="0" eb="1">
      <t>ユイ</t>
    </rPh>
    <rPh sb="2" eb="3">
      <t>マチ</t>
    </rPh>
    <rPh sb="8" eb="13">
      <t>ナンジョウシヤクショ</t>
    </rPh>
    <phoneticPr fontId="4"/>
  </si>
  <si>
    <t>15～30</t>
    <phoneticPr fontId="4"/>
  </si>
  <si>
    <t>-</t>
    <phoneticPr fontId="4"/>
  </si>
  <si>
    <t xml:space="preserve">　本市には、令和2年3月31日現在で12局の郵便局がある。なお、1局当りの利用人口は1.0万人、人口1万人当たりの切手・印紙類販売所は6.4ヶ所、同ポスト数は7.9箱となっている。               </t>
    <rPh sb="6" eb="8">
      <t>レイワ</t>
    </rPh>
    <rPh sb="71" eb="72">
      <t>ショ</t>
    </rPh>
    <phoneticPr fontId="4"/>
  </si>
  <si>
    <t>　平成30年4月1日現在の道路数は、国道が２、県道が４、市道が565の計571となっている。</t>
  </si>
  <si>
    <t>　平成30年4月1日現在の道路数は、国道が２、県道が４、市道が565の計571となっている。</t>
    <rPh sb="23" eb="25">
      <t>ケンドウ</t>
    </rPh>
    <rPh sb="28" eb="30">
      <t>シドウ</t>
    </rPh>
    <phoneticPr fontId="4"/>
  </si>
  <si>
    <t xml:space="preserve">  なっている。この内訳は、国道1,596メートル、県道848メートル、市道639メートルである。</t>
  </si>
  <si>
    <t xml:space="preserve">  なっている。この内訳は、国道1,596メートル、県道848メートル、市道639メートルである。</t>
    <phoneticPr fontId="4"/>
  </si>
  <si>
    <t>　平成30年4月1日現在の橋りょう数は、国道13、県道14、市道30の計57橋で、その総延長が3,083メートルと</t>
  </si>
  <si>
    <t>　平成30年4月1日現在の橋りょう数は、国道13、県道14、市道30の計57橋で、その総延長が3,083メートルと</t>
    <rPh sb="25" eb="27">
      <t>ケンドウ</t>
    </rPh>
    <phoneticPr fontId="4"/>
  </si>
  <si>
    <t>　また、道路総延長は約190キロメートルで、その総面積が約211.1万平方メートルである。</t>
  </si>
  <si>
    <t>　延長舗装率は99.9％となっている。</t>
  </si>
  <si>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(※平成30年度の県内の携帯電話契約数は1,457,423件、高速インターネット接続サービス契約数は1,042,374件で、加入電話数155,847件を大幅に 上回っている。資料：令和元年版沖縄県統計年鑑）</t>
    <rPh sb="62" eb="64">
      <t>デンワ</t>
    </rPh>
    <rPh sb="181" eb="183">
      <t>コウソク</t>
    </rPh>
    <rPh sb="190" eb="192">
      <t>セツゾク</t>
    </rPh>
    <rPh sb="196" eb="198">
      <t>ケイヤク</t>
    </rPh>
    <rPh sb="198" eb="199">
      <t>スウ</t>
    </rPh>
    <rPh sb="240" eb="242">
      <t>レイワ</t>
    </rPh>
    <rPh sb="242" eb="243">
      <t>モト</t>
    </rPh>
    <phoneticPr fontId="4"/>
  </si>
  <si>
    <t>（53）　R2.3月末</t>
    <rPh sb="9" eb="10">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</si>
</sst>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_ * #,##0_ ;_ * \-#,##0_ ;_ * \-_ ;_ @_ "/>
    <numFmt numFmtId="177" formatCode="#,##0_ "/>
    <numFmt numFmtId="178" formatCode="_ * #,##0.0_ ;_ * \-#,##0.0_ ;_ * \-?_ ;_ @_ "/>
    <numFmt numFmtId="179" formatCode="#,##0_);[Red]\(#,##0\)"/>
    <numFmt numFmtId="180" formatCode="0_);[Red]\(0\)"/>
    <numFmt numFmtId="181" formatCode="#,##0.0_);[Red]\(#,##0.0\)"/>
    <numFmt numFmtId="182" formatCode="#,##0;[Red]#,##0"/>
    <numFmt numFmtId="183" formatCode="_ * #,##0.00_ ;_ * \-#,##0.00_ ;_ * \-??_ ;_ @_ "/>
    <numFmt numFmtId="184" formatCode="#,##0_);\(#,##0\)"/>
    <numFmt numFmtId="185" formatCode="#,##0.0_);\(#,##0.0\)"/>
    <numFmt numFmtId="186" formatCode="#,##0.0_ "/>
    <numFmt numFmtId="187" formatCode="0.0_ "/>
    <numFmt numFmtId="188" formatCode="#,##0;&quot;△&quot;#,##0"/>
    <numFmt numFmtId="189" formatCode="0;[Red]0"/>
    <numFmt numFmtId="190" formatCode="0.0%"/>
    <numFmt numFmtId="191" formatCode="0.0;[Red]0.0"/>
    <numFmt numFmtId="192" formatCode="#&quot;年度&quot;"/>
    <numFmt numFmtId="193" formatCode="#,###.0_ "/>
    <numFmt numFmtId="194" formatCode="0.0"/>
  </numFmts>
  <fonts count="20" x14ac:knownFonts="1">
    <font>
      <sz val="10"/>
      <name val="ＭＳ 明朝"/>
      <family val="1"/>
      <charset val="128"/>
    </font>
    <font>
      <sz val="14"/>
      <name val="ＭＳ 明朝"/>
      <family val="1"/>
      <charset val="128"/>
    </font>
    <font>
      <vertAlign val="superscript"/>
      <sz val="10"/>
      <name val="ＭＳ 明朝"/>
      <family val="1"/>
      <charset val="128"/>
    </font>
    <font>
      <sz val="9"/>
      <name val="ＭＳ 明朝"/>
      <family val="1"/>
      <charset val="128"/>
    </font>
    <font>
      <sz val="6"/>
      <name val="ＭＳ 明朝"/>
      <family val="1"/>
      <charset val="128"/>
    </font>
    <font>
      <sz val="9.5"/>
      <name val="ＭＳ 明朝"/>
      <family val="1"/>
      <charset val="128"/>
    </font>
    <font>
      <sz val="10"/>
      <name val="ＭＳ 明朝"/>
      <family val="1"/>
      <charset val="128"/>
    </font>
    <font>
      <sz val="10"/>
      <color indexed="8"/>
      <name val="ＭＳ 明朝"/>
      <family val="1"/>
      <charset val="128"/>
    </font>
    <font>
      <sz val="16"/>
      <color indexed="8"/>
      <name val="ＭＳ 明朝"/>
      <family val="1"/>
      <charset val="128"/>
    </font>
    <font>
      <sz val="10"/>
      <color theme="1"/>
      <name val="ＭＳ 明朝"/>
      <family val="1"/>
      <charset val="128"/>
    </font>
    <font>
      <sz val="16"/>
      <color theme="1"/>
      <name val="ＭＳ 明朝"/>
      <family val="1"/>
      <charset val="128"/>
    </font>
    <font>
      <sz val="10"/>
      <color rgb="FFFF0000"/>
      <name val="ＭＳ 明朝"/>
      <family val="1"/>
      <charset val="128"/>
    </font>
    <font>
      <sz val="11"/>
      <name val="ＭＳ Ｐゴシック"/>
      <family val="3"/>
      <charset val="128"/>
    </font>
    <font>
      <sz val="10"/>
      <name val="ＭＳ Ｐゴシック"/>
      <family val="3"/>
      <charset val="128"/>
    </font>
    <font>
      <sz val="12"/>
      <name val="ＭＳ 明朝"/>
      <family val="1"/>
      <charset val="128"/>
    </font>
    <font>
      <sz val="6"/>
      <name val="ＭＳ Ｐゴシック"/>
      <family val="3"/>
      <charset val="128"/>
    </font>
    <font>
      <sz val="16"/>
      <name val="ＭＳ 明朝"/>
      <family val="1"/>
      <charset val="128"/>
    </font>
    <font>
      <i/>
      <sz val="10"/>
      <name val="ＭＳ 明朝"/>
      <family val="1"/>
      <charset val="128"/>
    </font>
    <font>
      <sz val="10"/>
      <color theme="0" tint="-0.34998626667073579"/>
      <name val="ＭＳ 明朝"/>
      <family val="1"/>
      <charset val="128"/>
    </font>
    <font>
      <sz val="8"/>
      <color theme="0" tint="-0.34998626667073579"/>
      <name val="ＭＳ 明朝"/>
      <family val="1"/>
      <charset val="128"/>
    </font>
  </fonts>
  <fills count="3">
    <fill>
      <patternFill patternType="none"/>
    </fill>
    <fill>
      <patternFill patternType="gray125"/>
    </fill>
    <fill>
      <patternFill patternType="solid">
        <fgColor indexed="44"/>
        <bgColor indexed="64"/>
      </patternFill>
    </fill>
  </fills>
  <borders count="89">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style="thin">
        <color indexed="64"/>
      </left>
      <right/>
      <top style="thin">
        <color indexed="8"/>
      </top>
      <bottom style="thin">
        <color indexed="8"/>
      </bottom>
      <diagonal/>
    </border>
  </borders>
  <cellStyleXfs count="6">
    <xf numFmtId="0" fontId="0" fillId="0" borderId="0">
      <alignment vertical="center"/>
    </xf>
    <xf numFmtId="38" fontId="6" fillId="0" borderId="0" applyFill="0" applyBorder="0" applyProtection="0">
      <alignment vertical="center"/>
    </xf>
    <xf numFmtId="0" fontId="1" fillId="0" borderId="0"/>
    <xf numFmtId="9" fontId="6" fillId="0" borderId="0" applyFont="0" applyFill="0" applyBorder="0" applyAlignment="0" applyProtection="0">
      <alignment vertical="center"/>
    </xf>
    <xf numFmtId="38" fontId="12" fillId="0" borderId="0" applyFont="0" applyFill="0" applyBorder="0" applyAlignment="0" applyProtection="0"/>
    <xf numFmtId="0" fontId="13" fillId="0" borderId="0"/>
  </cellStyleXfs>
  <cellXfs count="499">
    <xf numFmtId="0" fontId="0" fillId="0" borderId="0" xfId="0">
      <alignment vertical="center"/>
    </xf>
    <xf numFmtId="0" fontId="0" fillId="0" borderId="0" xfId="0" applyFont="1" applyFill="1" applyAlignment="1">
      <alignment vertical="center"/>
    </xf>
    <xf numFmtId="182"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7" fillId="0" borderId="0" xfId="0" applyFont="1" applyFill="1" applyAlignment="1">
      <alignment vertical="center"/>
    </xf>
    <xf numFmtId="0" fontId="8" fillId="0" borderId="0" xfId="2" applyNumberFormat="1" applyFont="1" applyFill="1" applyBorder="1" applyAlignment="1" applyProtection="1">
      <alignment horizontal="center" vertical="center"/>
      <protection locked="0"/>
    </xf>
    <xf numFmtId="0" fontId="8" fillId="0" borderId="0" xfId="2" applyNumberFormat="1" applyFont="1" applyFill="1" applyBorder="1"/>
    <xf numFmtId="0" fontId="8" fillId="0" borderId="0" xfId="2" applyNumberFormat="1" applyFont="1" applyFill="1" applyBorder="1" applyAlignment="1">
      <alignment horizontal="left"/>
    </xf>
    <xf numFmtId="0" fontId="8" fillId="0" borderId="0" xfId="2" applyNumberFormat="1" applyFont="1" applyFill="1" applyBorder="1" applyAlignment="1">
      <alignment horizontal="center" vertical="center"/>
    </xf>
    <xf numFmtId="0" fontId="8" fillId="0" borderId="0" xfId="2" applyNumberFormat="1" applyFont="1" applyFill="1" applyBorder="1" applyProtection="1">
      <protection locked="0"/>
    </xf>
    <xf numFmtId="188" fontId="8" fillId="0" borderId="0" xfId="2" applyNumberFormat="1" applyFont="1" applyFill="1" applyBorder="1" applyAlignment="1" applyProtection="1">
      <alignment horizontal="right"/>
      <protection locked="0"/>
    </xf>
    <xf numFmtId="0" fontId="8" fillId="0" borderId="0" xfId="2" applyNumberFormat="1" applyFont="1" applyFill="1" applyBorder="1" applyAlignment="1">
      <alignment horizontal="right"/>
    </xf>
    <xf numFmtId="188" fontId="8" fillId="0" borderId="0" xfId="2" applyNumberFormat="1" applyFont="1" applyFill="1" applyBorder="1" applyAlignment="1"/>
    <xf numFmtId="0" fontId="8" fillId="0" borderId="0" xfId="2" applyNumberFormat="1" applyFont="1" applyFill="1" applyBorder="1" applyAlignment="1">
      <alignment horizontal="center"/>
    </xf>
    <xf numFmtId="178" fontId="0" fillId="0"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41" xfId="0" applyFont="1" applyFill="1" applyBorder="1" applyAlignment="1">
      <alignment horizontal="center" vertical="center"/>
    </xf>
    <xf numFmtId="186" fontId="7" fillId="0" borderId="0" xfId="0" applyNumberFormat="1" applyFont="1" applyFill="1" applyBorder="1" applyAlignment="1">
      <alignment horizontal="right" vertical="center"/>
    </xf>
    <xf numFmtId="176" fontId="7" fillId="0" borderId="0" xfId="0" applyNumberFormat="1" applyFont="1" applyFill="1" applyBorder="1" applyAlignment="1">
      <alignment horizontal="right" vertical="center" shrinkToFit="1"/>
    </xf>
    <xf numFmtId="176" fontId="7" fillId="0" borderId="0" xfId="0" applyNumberFormat="1" applyFont="1" applyFill="1" applyBorder="1">
      <alignment vertical="center"/>
    </xf>
    <xf numFmtId="0" fontId="7" fillId="0" borderId="0" xfId="0" applyFont="1" applyFill="1" applyAlignment="1">
      <alignment horizontal="right" vertical="center"/>
    </xf>
    <xf numFmtId="179" fontId="7" fillId="0" borderId="0" xfId="0" applyNumberFormat="1" applyFont="1" applyFill="1" applyBorder="1">
      <alignment vertical="center"/>
    </xf>
    <xf numFmtId="0" fontId="7"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lignment vertical="center"/>
    </xf>
    <xf numFmtId="0" fontId="9" fillId="0" borderId="7" xfId="0" applyFont="1" applyFill="1" applyBorder="1" applyAlignment="1">
      <alignment vertical="center"/>
    </xf>
    <xf numFmtId="185" fontId="9" fillId="0" borderId="7" xfId="0" applyNumberFormat="1" applyFont="1" applyFill="1" applyBorder="1" applyAlignment="1">
      <alignment vertical="center"/>
    </xf>
    <xf numFmtId="0" fontId="10" fillId="0" borderId="0" xfId="2" applyNumberFormat="1" applyFont="1" applyFill="1" applyBorder="1" applyAlignment="1" applyProtection="1">
      <alignment horizontal="center" vertical="center"/>
      <protection locked="0"/>
    </xf>
    <xf numFmtId="176" fontId="9" fillId="0" borderId="0" xfId="0" applyNumberFormat="1" applyFont="1" applyFill="1" applyBorder="1" applyAlignment="1">
      <alignment horizontal="right" vertical="center"/>
    </xf>
    <xf numFmtId="0" fontId="10" fillId="0" borderId="0" xfId="2" applyNumberFormat="1" applyFont="1" applyFill="1" applyBorder="1" applyAlignment="1">
      <alignment horizontal="left"/>
    </xf>
    <xf numFmtId="0" fontId="10" fillId="0" borderId="0" xfId="2" applyNumberFormat="1" applyFont="1" applyFill="1" applyBorder="1" applyAlignment="1">
      <alignment horizontal="right"/>
    </xf>
    <xf numFmtId="181" fontId="9" fillId="0" borderId="7" xfId="0" applyNumberFormat="1" applyFont="1" applyFill="1" applyBorder="1">
      <alignment vertical="center"/>
    </xf>
    <xf numFmtId="0" fontId="10" fillId="0" borderId="0" xfId="2" applyNumberFormat="1" applyFont="1" applyFill="1" applyBorder="1" applyAlignment="1">
      <alignment horizontal="center"/>
    </xf>
    <xf numFmtId="193" fontId="9" fillId="0" borderId="7" xfId="0" applyNumberFormat="1" applyFont="1" applyFill="1" applyBorder="1">
      <alignment vertical="center"/>
    </xf>
    <xf numFmtId="0" fontId="9" fillId="0" borderId="7" xfId="0" applyFont="1" applyFill="1" applyBorder="1" applyAlignment="1">
      <alignment horizontal="right" vertical="center"/>
    </xf>
    <xf numFmtId="0" fontId="9" fillId="0" borderId="0" xfId="0" applyFont="1" applyFill="1" applyAlignment="1">
      <alignment horizontal="righ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176" fontId="9" fillId="0" borderId="0" xfId="0" applyNumberFormat="1" applyFont="1" applyFill="1" applyBorder="1" applyAlignment="1">
      <alignment vertical="center"/>
    </xf>
    <xf numFmtId="176" fontId="9" fillId="0" borderId="0" xfId="0" applyNumberFormat="1" applyFont="1" applyFill="1" applyBorder="1" applyAlignment="1">
      <alignment horizontal="right" vertical="center" shrinkToFit="1"/>
    </xf>
    <xf numFmtId="176" fontId="9" fillId="0" borderId="0" xfId="0" applyNumberFormat="1" applyFont="1" applyFill="1" applyBorder="1" applyAlignment="1">
      <alignment vertical="center" shrinkToFit="1"/>
    </xf>
    <xf numFmtId="182" fontId="9" fillId="0" borderId="0" xfId="0" applyNumberFormat="1" applyFont="1" applyFill="1" applyBorder="1" applyAlignment="1">
      <alignment horizontal="right" vertical="center"/>
    </xf>
    <xf numFmtId="182" fontId="9" fillId="0" borderId="0" xfId="0" applyNumberFormat="1" applyFont="1" applyFill="1" applyBorder="1" applyAlignment="1">
      <alignment vertical="center"/>
    </xf>
    <xf numFmtId="177" fontId="9" fillId="0" borderId="0" xfId="0" applyNumberFormat="1" applyFont="1" applyFill="1" applyBorder="1" applyAlignment="1">
      <alignment horizontal="right" vertical="center"/>
    </xf>
    <xf numFmtId="179" fontId="9" fillId="0" borderId="0" xfId="0" applyNumberFormat="1" applyFont="1" applyFill="1" applyBorder="1" applyAlignment="1">
      <alignment vertical="center"/>
    </xf>
    <xf numFmtId="179" fontId="9" fillId="0" borderId="0" xfId="0" applyNumberFormat="1" applyFont="1" applyFill="1" applyBorder="1">
      <alignment vertical="center"/>
    </xf>
    <xf numFmtId="179" fontId="9" fillId="0" borderId="0" xfId="0" applyNumberFormat="1" applyFont="1" applyFill="1">
      <alignment vertical="center"/>
    </xf>
    <xf numFmtId="0" fontId="9" fillId="0" borderId="0" xfId="0" applyFont="1" applyFill="1" applyAlignment="1">
      <alignment vertical="center" wrapText="1"/>
    </xf>
    <xf numFmtId="0" fontId="7" fillId="0" borderId="0" xfId="0" applyFont="1" applyFill="1" applyBorder="1">
      <alignment vertical="center"/>
    </xf>
    <xf numFmtId="0" fontId="7" fillId="0" borderId="0" xfId="0" applyFont="1" applyFill="1" applyBorder="1" applyAlignment="1">
      <alignment vertical="top" wrapText="1"/>
    </xf>
    <xf numFmtId="183" fontId="7" fillId="0" borderId="0" xfId="0" applyNumberFormat="1" applyFont="1" applyFill="1" applyBorder="1" applyAlignment="1">
      <alignment vertical="center"/>
    </xf>
    <xf numFmtId="0" fontId="7" fillId="0" borderId="0" xfId="0" applyFont="1" applyFill="1" applyBorder="1" applyAlignment="1">
      <alignment vertical="center" textRotation="255"/>
    </xf>
    <xf numFmtId="0" fontId="7" fillId="0" borderId="0" xfId="0" applyFont="1" applyFill="1" applyBorder="1" applyAlignment="1">
      <alignment vertical="center" textRotation="255" wrapText="1"/>
    </xf>
    <xf numFmtId="0" fontId="7" fillId="0" borderId="0" xfId="0" applyFont="1" applyFill="1" applyBorder="1" applyAlignment="1">
      <alignment textRotation="255" indent="1"/>
    </xf>
    <xf numFmtId="0" fontId="7" fillId="0" borderId="0" xfId="0" applyFont="1" applyFill="1" applyBorder="1" applyAlignment="1">
      <alignment horizontal="center" vertical="center" shrinkToFit="1"/>
    </xf>
    <xf numFmtId="0" fontId="7" fillId="0" borderId="0" xfId="0" applyFont="1" applyFill="1" applyBorder="1" applyAlignment="1">
      <alignment horizontal="distributed" vertical="center"/>
    </xf>
    <xf numFmtId="177" fontId="7" fillId="0" borderId="0" xfId="0" applyNumberFormat="1" applyFont="1" applyFill="1" applyBorder="1" applyAlignment="1">
      <alignment vertical="center"/>
    </xf>
    <xf numFmtId="180" fontId="7" fillId="0" borderId="0" xfId="0" applyNumberFormat="1" applyFont="1" applyFill="1" applyBorder="1" applyAlignment="1">
      <alignment vertical="center"/>
    </xf>
    <xf numFmtId="176" fontId="7" fillId="0" borderId="0"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79" fontId="7" fillId="0" borderId="0" xfId="1" applyNumberFormat="1" applyFont="1" applyFill="1" applyBorder="1" applyAlignment="1" applyProtection="1">
      <alignment horizontal="right" vertical="center"/>
    </xf>
    <xf numFmtId="0" fontId="7" fillId="0" borderId="0" xfId="0" applyFont="1" applyFill="1" applyBorder="1" applyAlignment="1">
      <alignment horizontal="righ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shrinkToFit="1"/>
    </xf>
    <xf numFmtId="176" fontId="7" fillId="2" borderId="0" xfId="0" applyNumberFormat="1" applyFont="1" applyFill="1" applyBorder="1" applyAlignment="1">
      <alignment horizontal="right" vertical="center"/>
    </xf>
    <xf numFmtId="176" fontId="7" fillId="2" borderId="0" xfId="0" applyNumberFormat="1" applyFont="1" applyFill="1" applyBorder="1" applyAlignment="1">
      <alignment vertical="center"/>
    </xf>
    <xf numFmtId="176" fontId="7" fillId="2" borderId="0" xfId="0" applyNumberFormat="1" applyFont="1" applyFill="1" applyBorder="1" applyAlignment="1">
      <alignment horizontal="right" vertical="center" shrinkToFit="1"/>
    </xf>
    <xf numFmtId="176" fontId="7" fillId="2" borderId="0" xfId="0" applyNumberFormat="1" applyFont="1" applyFill="1" applyBorder="1" applyAlignment="1">
      <alignment vertical="center" shrinkToFit="1"/>
    </xf>
    <xf numFmtId="182" fontId="7" fillId="2" borderId="0" xfId="0" applyNumberFormat="1" applyFont="1" applyFill="1" applyBorder="1" applyAlignment="1">
      <alignment horizontal="right" vertical="center"/>
    </xf>
    <xf numFmtId="182" fontId="7" fillId="2" borderId="0" xfId="0" applyNumberFormat="1" applyFont="1" applyFill="1" applyBorder="1" applyAlignment="1">
      <alignment vertical="center"/>
    </xf>
    <xf numFmtId="177" fontId="7" fillId="2" borderId="0" xfId="0" applyNumberFormat="1" applyFont="1" applyFill="1" applyBorder="1" applyAlignment="1">
      <alignment horizontal="right" vertical="center"/>
    </xf>
    <xf numFmtId="179" fontId="7" fillId="0" borderId="0" xfId="0" applyNumberFormat="1" applyFont="1" applyFill="1" applyBorder="1" applyAlignment="1">
      <alignment horizontal="center" vertical="center"/>
    </xf>
    <xf numFmtId="179" fontId="7" fillId="2" borderId="0" xfId="0" applyNumberFormat="1" applyFont="1" applyFill="1" applyBorder="1" applyAlignment="1">
      <alignment horizontal="right" vertical="center"/>
    </xf>
    <xf numFmtId="179" fontId="7" fillId="2" borderId="0" xfId="0" applyNumberFormat="1" applyFont="1" applyFill="1" applyBorder="1" applyAlignment="1">
      <alignment vertical="center"/>
    </xf>
    <xf numFmtId="179" fontId="7" fillId="0" borderId="0" xfId="0" applyNumberFormat="1" applyFont="1" applyFill="1">
      <alignment vertical="center"/>
    </xf>
    <xf numFmtId="0" fontId="7" fillId="0" borderId="0" xfId="0" applyFont="1" applyFill="1" applyBorder="1" applyAlignment="1">
      <alignment horizontal="left" vertical="center"/>
    </xf>
    <xf numFmtId="0" fontId="9" fillId="0" borderId="0" xfId="0" applyFont="1" applyFill="1" applyBorder="1" applyAlignment="1">
      <alignment vertical="top" wrapText="1"/>
    </xf>
    <xf numFmtId="179" fontId="9" fillId="0" borderId="0" xfId="0"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vertical="center"/>
    </xf>
    <xf numFmtId="0" fontId="5" fillId="0" borderId="0" xfId="0" applyFont="1" applyFill="1" applyBorder="1" applyAlignment="1">
      <alignment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vertical="center"/>
    </xf>
    <xf numFmtId="0" fontId="0" fillId="0" borderId="9" xfId="0" applyFont="1" applyFill="1" applyBorder="1" applyAlignment="1">
      <alignment horizontal="center" vertical="center"/>
    </xf>
    <xf numFmtId="176" fontId="0" fillId="0" borderId="7" xfId="0" applyNumberFormat="1" applyFont="1" applyFill="1" applyBorder="1" applyAlignment="1">
      <alignment horizontal="right" vertical="center"/>
    </xf>
    <xf numFmtId="184"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2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6" fontId="0" fillId="0" borderId="7" xfId="0" applyNumberFormat="1"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4" fontId="0" fillId="0" borderId="1" xfId="0" applyNumberFormat="1" applyFont="1" applyFill="1" applyBorder="1" applyAlignment="1">
      <alignment vertical="center"/>
    </xf>
    <xf numFmtId="185" fontId="0" fillId="0" borderId="7" xfId="0" applyNumberFormat="1" applyFont="1" applyFill="1" applyBorder="1" applyAlignment="1">
      <alignment vertical="center"/>
    </xf>
    <xf numFmtId="177" fontId="0" fillId="0" borderId="1" xfId="0" applyNumberFormat="1" applyFont="1" applyFill="1" applyBorder="1">
      <alignment vertical="center"/>
    </xf>
    <xf numFmtId="181" fontId="0" fillId="0" borderId="7" xfId="0" applyNumberFormat="1" applyFont="1" applyFill="1" applyBorder="1">
      <alignment vertical="center"/>
    </xf>
    <xf numFmtId="193" fontId="0" fillId="0" borderId="7" xfId="0" applyNumberFormat="1" applyFont="1" applyFill="1" applyBorder="1">
      <alignment vertical="center"/>
    </xf>
    <xf numFmtId="0" fontId="0" fillId="0" borderId="21" xfId="0" applyFont="1" applyFill="1" applyBorder="1" applyAlignment="1">
      <alignment horizontal="center"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0" fontId="11" fillId="0" borderId="0" xfId="0" applyFont="1" applyFill="1" applyAlignment="1">
      <alignment vertical="center"/>
    </xf>
    <xf numFmtId="0" fontId="3" fillId="0" borderId="0" xfId="0" applyFont="1" applyFill="1" applyBorder="1" applyAlignment="1">
      <alignment vertical="center"/>
    </xf>
    <xf numFmtId="0" fontId="0" fillId="0" borderId="68"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7"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shrinkToFit="1"/>
    </xf>
    <xf numFmtId="3" fontId="3" fillId="0" borderId="38" xfId="5" quotePrefix="1" applyNumberFormat="1" applyFont="1" applyFill="1" applyBorder="1" applyAlignment="1">
      <alignment horizontal="right" vertical="center"/>
    </xf>
    <xf numFmtId="0" fontId="4" fillId="0" borderId="5" xfId="0" applyFont="1" applyFill="1" applyBorder="1" applyAlignment="1">
      <alignment vertical="center" wrapText="1"/>
    </xf>
    <xf numFmtId="177" fontId="0" fillId="0" borderId="7" xfId="0" applyNumberFormat="1" applyFont="1" applyFill="1" applyBorder="1" applyAlignment="1">
      <alignment vertical="center"/>
    </xf>
    <xf numFmtId="178" fontId="0" fillId="0" borderId="7" xfId="0" applyNumberFormat="1" applyFont="1" applyFill="1" applyBorder="1" applyAlignment="1">
      <alignment horizontal="right" vertical="center"/>
    </xf>
    <xf numFmtId="176" fontId="0" fillId="0" borderId="43" xfId="0" applyNumberFormat="1" applyFont="1" applyFill="1" applyBorder="1" applyAlignment="1">
      <alignment vertical="center"/>
    </xf>
    <xf numFmtId="3" fontId="3" fillId="0" borderId="76" xfId="0" applyNumberFormat="1" applyFont="1" applyFill="1" applyBorder="1" applyAlignment="1">
      <alignment horizontal="right" vertical="center"/>
    </xf>
    <xf numFmtId="3" fontId="3" fillId="0" borderId="84" xfId="5" quotePrefix="1" applyNumberFormat="1" applyFont="1" applyFill="1" applyBorder="1" applyAlignment="1">
      <alignment horizontal="right" vertical="center"/>
    </xf>
    <xf numFmtId="3" fontId="3" fillId="0" borderId="79" xfId="5" quotePrefix="1" applyNumberFormat="1" applyFont="1" applyFill="1" applyBorder="1" applyAlignment="1">
      <alignment horizontal="right" vertical="center"/>
    </xf>
    <xf numFmtId="0" fontId="3" fillId="0" borderId="37" xfId="5" applyNumberFormat="1" applyFont="1" applyFill="1" applyBorder="1" applyAlignment="1">
      <alignment horizontal="distributed" vertical="center" indent="1" shrinkToFit="1"/>
    </xf>
    <xf numFmtId="3" fontId="3" fillId="0" borderId="78" xfId="5" quotePrefix="1"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6" fontId="0" fillId="0" borderId="3"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87" fontId="0" fillId="0" borderId="43"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0" fontId="0" fillId="0" borderId="26" xfId="0" applyFont="1" applyFill="1" applyBorder="1" applyAlignment="1">
      <alignment vertical="center"/>
    </xf>
    <xf numFmtId="0" fontId="0" fillId="0" borderId="12" xfId="0" applyFont="1" applyFill="1" applyBorder="1" applyAlignment="1">
      <alignment horizontal="right" vertical="center"/>
    </xf>
    <xf numFmtId="177" fontId="0" fillId="0" borderId="3" xfId="0" applyNumberFormat="1" applyFont="1" applyFill="1" applyBorder="1" applyAlignment="1">
      <alignment vertical="center"/>
    </xf>
    <xf numFmtId="0" fontId="0" fillId="0" borderId="3" xfId="0" applyFont="1" applyFill="1" applyBorder="1" applyAlignment="1">
      <alignment horizontal="justify" vertical="center"/>
    </xf>
    <xf numFmtId="0" fontId="0" fillId="0" borderId="3" xfId="0" applyFont="1" applyFill="1" applyBorder="1" applyAlignment="1">
      <alignment vertical="center"/>
    </xf>
    <xf numFmtId="0" fontId="5" fillId="0" borderId="10" xfId="0" applyFont="1" applyFill="1" applyBorder="1" applyAlignment="1">
      <alignment vertical="center"/>
    </xf>
    <xf numFmtId="0" fontId="0" fillId="0" borderId="11" xfId="0" applyFont="1" applyFill="1" applyBorder="1" applyAlignment="1">
      <alignment vertical="center"/>
    </xf>
    <xf numFmtId="0" fontId="0" fillId="0" borderId="2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18" xfId="0" applyFont="1" applyFill="1" applyBorder="1" applyAlignment="1">
      <alignment horizontal="center" vertical="center"/>
    </xf>
    <xf numFmtId="179" fontId="0" fillId="0" borderId="0" xfId="0" applyNumberFormat="1" applyFont="1" applyFill="1" applyAlignment="1">
      <alignment vertical="center"/>
    </xf>
    <xf numFmtId="0" fontId="0" fillId="0" borderId="19"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shrinkToFit="1"/>
    </xf>
    <xf numFmtId="183" fontId="0" fillId="0" borderId="0" xfId="0" applyNumberFormat="1" applyFont="1" applyFill="1" applyAlignment="1">
      <alignment vertical="center"/>
    </xf>
    <xf numFmtId="0" fontId="0" fillId="0" borderId="25" xfId="0" applyFont="1" applyFill="1" applyBorder="1" applyAlignment="1">
      <alignment textRotation="255" indent="1"/>
    </xf>
    <xf numFmtId="0" fontId="0" fillId="0" borderId="29" xfId="0" applyFont="1" applyFill="1" applyBorder="1" applyAlignment="1">
      <alignment horizontal="center" vertical="center" shrinkToFit="1"/>
    </xf>
    <xf numFmtId="0" fontId="0" fillId="0" borderId="5" xfId="0" applyFont="1" applyFill="1" applyBorder="1" applyAlignment="1">
      <alignment horizontal="distributed" vertical="center"/>
    </xf>
    <xf numFmtId="0" fontId="0" fillId="0" borderId="11" xfId="0" applyFont="1" applyFill="1" applyBorder="1" applyAlignment="1">
      <alignment horizontal="distributed" vertical="center"/>
    </xf>
    <xf numFmtId="0" fontId="0"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horizontal="center" vertical="center"/>
    </xf>
    <xf numFmtId="182" fontId="0" fillId="0" borderId="0" xfId="0" applyNumberFormat="1" applyFont="1" applyFill="1" applyBorder="1" applyAlignment="1">
      <alignment vertical="center"/>
    </xf>
    <xf numFmtId="0" fontId="0" fillId="0" borderId="0" xfId="0" applyFont="1" applyFill="1" applyBorder="1">
      <alignment vertical="center"/>
    </xf>
    <xf numFmtId="0" fontId="16" fillId="0" borderId="0" xfId="0" applyFont="1" applyFill="1" applyAlignment="1">
      <alignment horizontal="center" vertical="center"/>
    </xf>
    <xf numFmtId="177" fontId="0" fillId="0" borderId="22" xfId="0" applyNumberFormat="1" applyFont="1" applyFill="1" applyBorder="1" applyAlignment="1">
      <alignment vertical="center"/>
    </xf>
    <xf numFmtId="0" fontId="17" fillId="0" borderId="0" xfId="0" applyFont="1" applyFill="1" applyAlignment="1">
      <alignment vertical="center"/>
    </xf>
    <xf numFmtId="0" fontId="0" fillId="0" borderId="27" xfId="0" applyFont="1" applyFill="1" applyBorder="1" applyAlignment="1">
      <alignment horizontal="center" vertical="center"/>
    </xf>
    <xf numFmtId="0" fontId="0" fillId="0" borderId="64" xfId="0" applyFont="1" applyFill="1" applyBorder="1" applyAlignment="1">
      <alignment vertical="center"/>
    </xf>
    <xf numFmtId="176" fontId="0" fillId="0" borderId="1" xfId="0" applyNumberFormat="1" applyFont="1" applyFill="1" applyBorder="1" applyAlignment="1">
      <alignment horizontal="right" vertical="center" shrinkToFit="1"/>
    </xf>
    <xf numFmtId="176" fontId="0" fillId="0" borderId="0" xfId="0" applyNumberFormat="1" applyFont="1" applyFill="1" applyBorder="1" applyAlignment="1">
      <alignment horizontal="right" vertical="center" shrinkToFit="1"/>
    </xf>
    <xf numFmtId="0" fontId="0" fillId="0" borderId="10" xfId="0" applyFont="1" applyFill="1" applyBorder="1" applyAlignment="1">
      <alignment horizontal="center" vertical="center"/>
    </xf>
    <xf numFmtId="176" fontId="0" fillId="0" borderId="10" xfId="0" applyNumberFormat="1" applyFont="1" applyFill="1" applyBorder="1" applyAlignment="1">
      <alignment horizontal="right" vertical="center" shrinkToFit="1"/>
    </xf>
    <xf numFmtId="176" fontId="0" fillId="0" borderId="3" xfId="0" applyNumberFormat="1" applyFont="1" applyFill="1" applyBorder="1" applyAlignment="1">
      <alignment vertical="center" shrinkToFit="1"/>
    </xf>
    <xf numFmtId="176" fontId="0" fillId="0" borderId="43" xfId="0" applyNumberFormat="1" applyFont="1" applyFill="1" applyBorder="1" applyAlignment="1">
      <alignment vertical="center" shrinkToFit="1"/>
    </xf>
    <xf numFmtId="0" fontId="0" fillId="0" borderId="30" xfId="0" applyFont="1" applyFill="1" applyBorder="1" applyAlignment="1">
      <alignment horizontal="center" vertical="center"/>
    </xf>
    <xf numFmtId="0" fontId="7" fillId="0" borderId="0" xfId="0" applyFont="1" applyFill="1" applyAlignment="1">
      <alignment horizontal="left" vertical="center"/>
    </xf>
    <xf numFmtId="179" fontId="6" fillId="0" borderId="1" xfId="4" applyNumberFormat="1" applyFont="1" applyFill="1" applyBorder="1" applyAlignment="1">
      <alignment vertical="center"/>
    </xf>
    <xf numFmtId="179" fontId="6" fillId="0" borderId="61" xfId="4" applyNumberFormat="1" applyFont="1" applyFill="1" applyBorder="1" applyAlignment="1">
      <alignment vertical="center"/>
    </xf>
    <xf numFmtId="184" fontId="0" fillId="0" borderId="3" xfId="0" applyNumberFormat="1" applyFont="1" applyFill="1" applyBorder="1" applyAlignment="1">
      <alignment vertical="center"/>
    </xf>
    <xf numFmtId="179" fontId="0" fillId="0" borderId="3" xfId="0" applyNumberFormat="1" applyFont="1" applyFill="1" applyBorder="1">
      <alignment vertical="center"/>
    </xf>
    <xf numFmtId="177" fontId="0" fillId="0" borderId="3" xfId="0" applyNumberFormat="1" applyFont="1" applyFill="1" applyBorder="1">
      <alignment vertical="center"/>
    </xf>
    <xf numFmtId="181" fontId="0" fillId="0" borderId="43" xfId="0" applyNumberFormat="1" applyFont="1" applyFill="1" applyBorder="1">
      <alignment vertical="center"/>
    </xf>
    <xf numFmtId="176" fontId="7" fillId="2" borderId="0" xfId="0" applyNumberFormat="1" applyFont="1" applyFill="1" applyBorder="1">
      <alignment vertical="center"/>
    </xf>
    <xf numFmtId="186" fontId="0" fillId="0" borderId="22" xfId="0" applyNumberFormat="1" applyFont="1" applyFill="1" applyBorder="1" applyAlignment="1">
      <alignment horizontal="right" vertical="center"/>
    </xf>
    <xf numFmtId="187" fontId="0" fillId="0" borderId="44" xfId="0" applyNumberFormat="1" applyFont="1" applyFill="1" applyBorder="1" applyAlignment="1">
      <alignment horizontal="right" vertical="center"/>
    </xf>
    <xf numFmtId="176" fontId="9" fillId="0" borderId="0" xfId="0" applyNumberFormat="1" applyFont="1" applyFill="1" applyBorder="1">
      <alignment vertical="center"/>
    </xf>
    <xf numFmtId="0" fontId="0" fillId="0" borderId="0" xfId="0" applyFont="1" applyAlignment="1">
      <alignment horizontal="center" vertical="center"/>
    </xf>
    <xf numFmtId="182" fontId="0" fillId="0" borderId="0" xfId="0" applyNumberFormat="1" applyFont="1" applyBorder="1" applyAlignment="1">
      <alignment horizontal="right" vertical="center"/>
    </xf>
    <xf numFmtId="0" fontId="0" fillId="0" borderId="0" xfId="0" applyFont="1" applyBorder="1">
      <alignment vertical="center"/>
    </xf>
    <xf numFmtId="182" fontId="0" fillId="0" borderId="0" xfId="0" applyNumberFormat="1" applyFont="1">
      <alignment vertical="center"/>
    </xf>
    <xf numFmtId="182" fontId="0" fillId="0" borderId="0" xfId="0" applyNumberFormat="1" applyFont="1" applyBorder="1" applyAlignment="1">
      <alignment vertical="center"/>
    </xf>
    <xf numFmtId="177" fontId="0" fillId="0" borderId="15" xfId="0" applyNumberFormat="1" applyFont="1" applyFill="1" applyBorder="1" applyAlignment="1">
      <alignment vertical="center"/>
    </xf>
    <xf numFmtId="177" fontId="0" fillId="0" borderId="69" xfId="0" applyNumberFormat="1" applyFont="1" applyFill="1" applyBorder="1" applyAlignment="1">
      <alignment vertical="center"/>
    </xf>
    <xf numFmtId="177" fontId="0" fillId="0" borderId="1" xfId="0" applyNumberFormat="1" applyFont="1" applyFill="1" applyBorder="1" applyAlignment="1">
      <alignment vertical="center"/>
    </xf>
    <xf numFmtId="178" fontId="0" fillId="0" borderId="1"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176" fontId="0" fillId="0" borderId="69" xfId="0" applyNumberFormat="1" applyFont="1" applyFill="1" applyBorder="1" applyAlignment="1">
      <alignment vertical="center"/>
    </xf>
    <xf numFmtId="177" fontId="0" fillId="0" borderId="10" xfId="0" applyNumberFormat="1" applyFont="1" applyFill="1" applyBorder="1" applyAlignment="1">
      <alignment vertical="center"/>
    </xf>
    <xf numFmtId="176" fontId="0" fillId="0" borderId="83" xfId="0" applyNumberFormat="1" applyFont="1" applyFill="1" applyBorder="1" applyAlignment="1">
      <alignment vertical="center"/>
    </xf>
    <xf numFmtId="0" fontId="0" fillId="0" borderId="88" xfId="0" applyFont="1" applyFill="1" applyBorder="1" applyAlignment="1">
      <alignment horizontal="center" vertical="center"/>
    </xf>
    <xf numFmtId="177" fontId="0" fillId="0" borderId="54" xfId="0" applyNumberFormat="1" applyFont="1" applyFill="1" applyBorder="1" applyAlignment="1">
      <alignment vertical="center"/>
    </xf>
    <xf numFmtId="177" fontId="0" fillId="0" borderId="46" xfId="0" applyNumberFormat="1" applyFont="1" applyFill="1" applyBorder="1" applyAlignment="1">
      <alignment vertical="center"/>
    </xf>
    <xf numFmtId="178" fontId="0" fillId="0" borderId="46" xfId="0" applyNumberFormat="1" applyFont="1" applyFill="1" applyBorder="1" applyAlignment="1">
      <alignment horizontal="right" vertical="center"/>
    </xf>
    <xf numFmtId="177" fontId="0" fillId="0" borderId="61" xfId="0" applyNumberFormat="1" applyFont="1" applyFill="1" applyBorder="1" applyAlignment="1">
      <alignment vertical="center"/>
    </xf>
    <xf numFmtId="0" fontId="0" fillId="0" borderId="3" xfId="0" applyNumberFormat="1" applyFont="1" applyFill="1" applyBorder="1" applyAlignment="1">
      <alignment vertical="center"/>
    </xf>
    <xf numFmtId="191" fontId="0" fillId="0" borderId="3" xfId="0" applyNumberFormat="1"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4" fontId="0" fillId="0" borderId="0" xfId="0" applyNumberFormat="1" applyFont="1" applyFill="1" applyBorder="1" applyAlignment="1">
      <alignment vertical="center"/>
    </xf>
    <xf numFmtId="179"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9" fillId="0" borderId="0" xfId="0" applyFont="1" applyFill="1" applyBorder="1" applyAlignment="1">
      <alignment horizontal="right" vertical="center"/>
    </xf>
    <xf numFmtId="176" fontId="0" fillId="0" borderId="8" xfId="0" applyNumberFormat="1" applyFont="1" applyFill="1" applyBorder="1" applyAlignment="1">
      <alignment horizontal="center" vertical="center"/>
    </xf>
    <xf numFmtId="189" fontId="0" fillId="0" borderId="8"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0" borderId="0" xfId="0" applyNumberFormat="1" applyFont="1" applyFill="1" applyBorder="1" applyAlignment="1">
      <alignment vertical="center" shrinkToFit="1"/>
    </xf>
    <xf numFmtId="176" fontId="0" fillId="0" borderId="7" xfId="0" applyNumberFormat="1" applyFont="1" applyFill="1" applyBorder="1" applyAlignment="1">
      <alignment vertical="center" shrinkToFit="1"/>
    </xf>
    <xf numFmtId="176" fontId="0" fillId="0" borderId="7" xfId="0" applyNumberFormat="1" applyFont="1" applyFill="1" applyBorder="1" applyAlignment="1">
      <alignment horizontal="right" vertical="center" shrinkToFit="1"/>
    </xf>
    <xf numFmtId="177" fontId="0" fillId="0" borderId="3" xfId="0" applyNumberFormat="1" applyFont="1" applyFill="1" applyBorder="1" applyAlignment="1">
      <alignment horizontal="right" vertical="center"/>
    </xf>
    <xf numFmtId="177" fontId="0" fillId="0" borderId="3" xfId="0" applyNumberFormat="1" applyFont="1" applyFill="1" applyBorder="1" applyAlignment="1">
      <alignment horizontal="right" vertical="center" shrinkToFit="1"/>
    </xf>
    <xf numFmtId="177" fontId="0" fillId="0" borderId="43" xfId="0" applyNumberFormat="1" applyFont="1" applyFill="1" applyBorder="1" applyAlignment="1">
      <alignment horizontal="right" vertical="center"/>
    </xf>
    <xf numFmtId="0" fontId="3" fillId="0" borderId="0" xfId="5" applyFont="1" applyFill="1" applyBorder="1" applyAlignment="1">
      <alignment horizontal="distributed" vertical="center" indent="1" shrinkToFit="1"/>
    </xf>
    <xf numFmtId="0" fontId="14" fillId="0" borderId="0" xfId="5"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5" applyFont="1" applyFill="1" applyBorder="1" applyAlignment="1">
      <alignment horizontal="center" vertical="center"/>
    </xf>
    <xf numFmtId="0" fontId="3" fillId="0" borderId="74" xfId="5" applyFont="1" applyFill="1" applyBorder="1" applyAlignment="1">
      <alignment horizontal="center" vertical="center"/>
    </xf>
    <xf numFmtId="0" fontId="3" fillId="0" borderId="75" xfId="0" applyFont="1" applyFill="1" applyBorder="1" applyAlignment="1">
      <alignment horizontal="distributed" vertical="center" indent="1" shrinkToFit="1"/>
    </xf>
    <xf numFmtId="0" fontId="3" fillId="0" borderId="77" xfId="5" quotePrefix="1" applyNumberFormat="1" applyFont="1" applyFill="1" applyBorder="1" applyAlignment="1">
      <alignment horizontal="distributed" vertical="center" indent="1" shrinkToFit="1"/>
    </xf>
    <xf numFmtId="0" fontId="3" fillId="0" borderId="37" xfId="5" quotePrefix="1" applyNumberFormat="1" applyFont="1" applyFill="1" applyBorder="1" applyAlignment="1">
      <alignment horizontal="distributed" vertical="center" indent="1" shrinkToFit="1"/>
    </xf>
    <xf numFmtId="176" fontId="0" fillId="0" borderId="22" xfId="0" applyNumberFormat="1" applyFont="1" applyFill="1" applyBorder="1" applyAlignment="1">
      <alignment horizontal="right" vertical="center"/>
    </xf>
    <xf numFmtId="179" fontId="6" fillId="0" borderId="22"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0" fillId="0" borderId="3" xfId="0" applyNumberFormat="1" applyFont="1" applyFill="1" applyBorder="1" applyAlignment="1">
      <alignment horizontal="right" vertical="center"/>
    </xf>
    <xf numFmtId="179" fontId="0" fillId="0" borderId="3" xfId="0" applyNumberFormat="1" applyFont="1" applyFill="1" applyBorder="1" applyAlignment="1">
      <alignment horizontal="right" vertical="center"/>
    </xf>
    <xf numFmtId="179" fontId="6" fillId="0" borderId="3" xfId="1" applyNumberFormat="1" applyFont="1" applyFill="1" applyBorder="1" applyAlignment="1" applyProtection="1">
      <alignment horizontal="right" vertical="center"/>
    </xf>
    <xf numFmtId="0" fontId="3" fillId="0" borderId="37" xfId="5" applyFont="1" applyFill="1" applyBorder="1" applyAlignment="1">
      <alignment horizontal="distributed" vertical="center" indent="1" shrinkToFit="1"/>
    </xf>
    <xf numFmtId="0" fontId="3" fillId="0" borderId="39" xfId="5" applyNumberFormat="1" applyFont="1" applyFill="1" applyBorder="1" applyAlignment="1">
      <alignment horizontal="distributed" vertical="center" indent="1" shrinkToFit="1"/>
    </xf>
    <xf numFmtId="0" fontId="18" fillId="0" borderId="0" xfId="0" applyFont="1">
      <alignment vertical="center"/>
    </xf>
    <xf numFmtId="0" fontId="18" fillId="0" borderId="0" xfId="0" applyFont="1" applyAlignment="1">
      <alignment vertical="center"/>
    </xf>
    <xf numFmtId="0" fontId="18" fillId="0" borderId="85" xfId="0" applyFont="1" applyBorder="1">
      <alignment vertical="center"/>
    </xf>
    <xf numFmtId="49" fontId="18" fillId="0" borderId="85" xfId="0" applyNumberFormat="1" applyFont="1" applyBorder="1">
      <alignment vertical="center"/>
    </xf>
    <xf numFmtId="0" fontId="18" fillId="0" borderId="0" xfId="0" applyFont="1" applyBorder="1" applyAlignment="1">
      <alignment horizontal="center" vertical="center"/>
    </xf>
    <xf numFmtId="0" fontId="18" fillId="0" borderId="85" xfId="0" applyFont="1" applyBorder="1" applyAlignment="1">
      <alignment vertical="center" shrinkToFi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9" fillId="0" borderId="85" xfId="0" applyFont="1" applyBorder="1" applyAlignment="1">
      <alignment horizontal="right" vertical="center" shrinkToFit="1"/>
    </xf>
    <xf numFmtId="38" fontId="18" fillId="0" borderId="85" xfId="1" applyFont="1" applyFill="1" applyBorder="1" applyAlignment="1" applyProtection="1">
      <alignment horizontal="right" vertical="center" shrinkToFit="1"/>
    </xf>
    <xf numFmtId="192" fontId="18" fillId="0" borderId="85" xfId="0" applyNumberFormat="1" applyFont="1" applyBorder="1" applyAlignment="1">
      <alignment vertical="center" shrinkToFit="1"/>
    </xf>
    <xf numFmtId="192" fontId="18" fillId="0" borderId="85" xfId="0" applyNumberFormat="1" applyFont="1" applyFill="1" applyBorder="1">
      <alignment vertical="center"/>
    </xf>
    <xf numFmtId="177" fontId="18" fillId="0" borderId="85" xfId="0" applyNumberFormat="1" applyFont="1" applyFill="1" applyBorder="1" applyAlignment="1">
      <alignment horizontal="right" vertical="center"/>
    </xf>
    <xf numFmtId="182" fontId="18" fillId="0" borderId="0" xfId="0" applyNumberFormat="1" applyFont="1" applyFill="1" applyBorder="1" applyAlignment="1">
      <alignment horizontal="center" vertical="center"/>
    </xf>
    <xf numFmtId="182" fontId="18" fillId="0" borderId="0" xfId="0" applyNumberFormat="1" applyFont="1" applyFill="1" applyBorder="1" applyAlignment="1">
      <alignment horizontal="right" vertical="center"/>
    </xf>
    <xf numFmtId="182" fontId="18" fillId="0" borderId="85" xfId="0" applyNumberFormat="1" applyFont="1" applyBorder="1" applyAlignment="1">
      <alignment horizontal="left" vertical="center"/>
    </xf>
    <xf numFmtId="182" fontId="18" fillId="0" borderId="85" xfId="0" applyNumberFormat="1" applyFont="1" applyBorder="1" applyAlignment="1">
      <alignment horizontal="right" vertical="center"/>
    </xf>
    <xf numFmtId="0" fontId="18" fillId="0" borderId="85" xfId="0" applyFont="1" applyBorder="1" applyAlignment="1">
      <alignment vertical="center"/>
    </xf>
    <xf numFmtId="0" fontId="18" fillId="0" borderId="85" xfId="0" applyFont="1" applyBorder="1" applyAlignment="1">
      <alignment horizontal="left" vertical="center"/>
    </xf>
    <xf numFmtId="182" fontId="18" fillId="0" borderId="85" xfId="0" applyNumberFormat="1" applyFont="1" applyFill="1" applyBorder="1" applyAlignment="1">
      <alignment vertical="center"/>
    </xf>
    <xf numFmtId="182" fontId="18" fillId="0" borderId="85" xfId="0" applyNumberFormat="1" applyFont="1" applyFill="1" applyBorder="1">
      <alignment vertical="center"/>
    </xf>
    <xf numFmtId="182" fontId="18" fillId="0" borderId="85" xfId="0" applyNumberFormat="1" applyFont="1" applyBorder="1">
      <alignment vertical="center"/>
    </xf>
    <xf numFmtId="182" fontId="18" fillId="0" borderId="0" xfId="0" applyNumberFormat="1" applyFont="1" applyFill="1" applyBorder="1" applyAlignment="1">
      <alignment vertical="center"/>
    </xf>
    <xf numFmtId="0" fontId="18" fillId="0" borderId="0" xfId="0" applyFont="1" applyBorder="1" applyAlignment="1">
      <alignment vertical="center"/>
    </xf>
    <xf numFmtId="49" fontId="18" fillId="0" borderId="0" xfId="0" applyNumberFormat="1" applyFont="1">
      <alignment vertical="center"/>
    </xf>
    <xf numFmtId="0" fontId="18" fillId="0" borderId="0" xfId="0" applyFont="1" applyFill="1" applyBorder="1">
      <alignment vertical="center"/>
    </xf>
    <xf numFmtId="176" fontId="18" fillId="0" borderId="0" xfId="0" applyNumberFormat="1" applyFont="1" applyFill="1" applyBorder="1" applyAlignment="1">
      <alignment horizontal="right" vertical="center" shrinkToFit="1"/>
    </xf>
    <xf numFmtId="179" fontId="18" fillId="0" borderId="0" xfId="0" applyNumberFormat="1" applyFont="1" applyFill="1" applyBorder="1" applyAlignment="1">
      <alignment vertical="center"/>
    </xf>
    <xf numFmtId="0" fontId="18" fillId="0" borderId="85" xfId="0" applyFont="1" applyFill="1" applyBorder="1">
      <alignment vertical="center"/>
    </xf>
    <xf numFmtId="0" fontId="18" fillId="0" borderId="85" xfId="0" applyFont="1" applyBorder="1" applyAlignment="1">
      <alignment horizontal="left" vertical="center" shrinkToFit="1"/>
    </xf>
    <xf numFmtId="0" fontId="18" fillId="0" borderId="85" xfId="0" applyFont="1" applyFill="1" applyBorder="1" applyAlignment="1">
      <alignment horizontal="left" vertical="center" shrinkToFit="1"/>
    </xf>
    <xf numFmtId="184" fontId="18" fillId="0" borderId="85" xfId="0" applyNumberFormat="1" applyFont="1" applyFill="1" applyBorder="1" applyAlignment="1">
      <alignment vertical="center" shrinkToFit="1"/>
    </xf>
    <xf numFmtId="184" fontId="18" fillId="0" borderId="85" xfId="0" applyNumberFormat="1" applyFont="1" applyFill="1" applyBorder="1" applyAlignment="1">
      <alignment horizontal="left" vertical="center"/>
    </xf>
    <xf numFmtId="190" fontId="18" fillId="0" borderId="85" xfId="0" applyNumberFormat="1" applyFont="1" applyBorder="1" applyAlignment="1">
      <alignment horizontal="right" vertical="center"/>
    </xf>
    <xf numFmtId="9" fontId="18" fillId="0" borderId="85" xfId="3" applyFont="1" applyFill="1" applyBorder="1" applyAlignment="1">
      <alignment horizontal="left" vertical="center"/>
    </xf>
    <xf numFmtId="0" fontId="18" fillId="0" borderId="85" xfId="0" applyFont="1" applyBorder="1" applyAlignment="1">
      <alignment horizontal="center" vertical="center"/>
    </xf>
    <xf numFmtId="0" fontId="18" fillId="0" borderId="85" xfId="0" applyFont="1" applyBorder="1" applyAlignment="1">
      <alignment horizontal="right" vertical="center"/>
    </xf>
    <xf numFmtId="0" fontId="18" fillId="0" borderId="85" xfId="0" applyFont="1" applyFill="1" applyBorder="1" applyAlignment="1">
      <alignment horizontal="center" vertical="center"/>
    </xf>
    <xf numFmtId="182" fontId="18" fillId="0" borderId="85" xfId="0" applyNumberFormat="1" applyFont="1" applyFill="1" applyBorder="1" applyAlignment="1">
      <alignment horizontal="center" vertical="center"/>
    </xf>
    <xf numFmtId="38" fontId="18" fillId="0" borderId="85" xfId="1" applyFont="1" applyFill="1" applyBorder="1" applyAlignment="1" applyProtection="1">
      <alignment horizontal="center" vertical="center"/>
    </xf>
    <xf numFmtId="176" fontId="18" fillId="0" borderId="0" xfId="0" applyNumberFormat="1" applyFont="1" applyBorder="1" applyAlignment="1">
      <alignment horizontal="right" vertical="center"/>
    </xf>
    <xf numFmtId="38" fontId="18" fillId="0" borderId="0" xfId="1" applyFont="1" applyFill="1" applyBorder="1" applyAlignment="1" applyProtection="1">
      <alignment horizontal="right"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8" xfId="0" applyFont="1" applyFill="1" applyBorder="1" applyAlignment="1">
      <alignment horizontal="distributed" vertical="center"/>
    </xf>
    <xf numFmtId="0" fontId="0" fillId="0" borderId="47" xfId="0" applyFont="1" applyFill="1" applyBorder="1" applyAlignment="1">
      <alignment horizontal="distributed" vertical="center"/>
    </xf>
    <xf numFmtId="0" fontId="0" fillId="0" borderId="29" xfId="0" applyFont="1" applyFill="1" applyBorder="1" applyAlignment="1">
      <alignment horizontal="distributed" vertical="center"/>
    </xf>
    <xf numFmtId="180" fontId="0" fillId="0" borderId="46"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0" fontId="0" fillId="0" borderId="61" xfId="0" applyNumberFormat="1" applyFont="1" applyFill="1" applyBorder="1" applyAlignment="1">
      <alignment horizontal="right" vertical="center"/>
    </xf>
    <xf numFmtId="180" fontId="0" fillId="0" borderId="43"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4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7"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ont="1" applyFill="1" applyBorder="1" applyAlignment="1">
      <alignment horizontal="left" vertical="center"/>
    </xf>
    <xf numFmtId="0" fontId="0" fillId="0" borderId="8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87" xfId="0" applyFont="1" applyFill="1" applyBorder="1" applyAlignment="1">
      <alignment horizontal="center" vertical="center"/>
    </xf>
    <xf numFmtId="179" fontId="0" fillId="0" borderId="46"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0" fillId="0" borderId="5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2" xfId="0" applyFont="1" applyFill="1" applyBorder="1" applyAlignment="1">
      <alignment horizontal="center" vertical="center"/>
    </xf>
    <xf numFmtId="179" fontId="0" fillId="0" borderId="63"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7" fontId="0" fillId="0" borderId="46"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0" fontId="0" fillId="0" borderId="82" xfId="0" applyFont="1" applyFill="1" applyBorder="1" applyAlignment="1">
      <alignment horizontal="center" vertical="center"/>
    </xf>
    <xf numFmtId="179" fontId="0" fillId="0" borderId="54" xfId="0" applyNumberFormat="1" applyFont="1" applyFill="1" applyBorder="1" applyAlignment="1">
      <alignment horizontal="right" vertical="center"/>
    </xf>
    <xf numFmtId="179" fontId="0" fillId="0" borderId="70"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44"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51"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0" xfId="0" applyFont="1" applyFill="1" applyBorder="1" applyAlignment="1">
      <alignment horizontal="justify" vertical="center"/>
    </xf>
    <xf numFmtId="189" fontId="11" fillId="0" borderId="0" xfId="0" applyNumberFormat="1" applyFont="1" applyFill="1" applyBorder="1" applyAlignment="1">
      <alignment horizontal="center" vertical="center"/>
    </xf>
    <xf numFmtId="191" fontId="0" fillId="0" borderId="1" xfId="0" applyNumberFormat="1" applyFont="1" applyFill="1" applyBorder="1" applyAlignment="1">
      <alignment horizontal="center" vertical="center"/>
    </xf>
    <xf numFmtId="191" fontId="0" fillId="0" borderId="7" xfId="0" applyNumberFormat="1" applyFont="1" applyFill="1" applyBorder="1" applyAlignment="1">
      <alignment horizontal="center" vertical="center"/>
    </xf>
    <xf numFmtId="189" fontId="0" fillId="0" borderId="8" xfId="0" applyNumberFormat="1" applyFont="1" applyFill="1" applyBorder="1" applyAlignment="1">
      <alignment horizontal="center" vertical="center"/>
    </xf>
    <xf numFmtId="189" fontId="0" fillId="0" borderId="35" xfId="0" applyNumberFormat="1" applyFont="1" applyFill="1" applyBorder="1" applyAlignment="1">
      <alignment horizontal="center" vertical="center"/>
    </xf>
    <xf numFmtId="191" fontId="0" fillId="0" borderId="10" xfId="0" applyNumberFormat="1" applyFont="1" applyFill="1" applyBorder="1" applyAlignment="1">
      <alignment horizontal="center" vertical="center"/>
    </xf>
    <xf numFmtId="191" fontId="0" fillId="0" borderId="43" xfId="0" applyNumberFormat="1" applyFont="1" applyFill="1" applyBorder="1" applyAlignment="1">
      <alignment horizontal="center" vertical="center"/>
    </xf>
    <xf numFmtId="0" fontId="0" fillId="0" borderId="3"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191" fontId="0" fillId="0" borderId="8" xfId="0" applyNumberFormat="1" applyFont="1" applyFill="1" applyBorder="1" applyAlignment="1">
      <alignment horizontal="center" vertical="center"/>
    </xf>
    <xf numFmtId="191" fontId="0" fillId="0" borderId="35" xfId="0" applyNumberFormat="1" applyFont="1" applyFill="1" applyBorder="1" applyAlignment="1">
      <alignment horizontal="center" vertical="center"/>
    </xf>
    <xf numFmtId="0" fontId="3"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26"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61"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40" xfId="0"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194" fontId="0" fillId="0" borderId="3" xfId="0" applyNumberFormat="1" applyFont="1" applyFill="1" applyBorder="1" applyAlignment="1">
      <alignment horizontal="right" vertical="center"/>
    </xf>
    <xf numFmtId="194" fontId="0" fillId="0" borderId="43" xfId="0" applyNumberFormat="1" applyFont="1" applyFill="1" applyBorder="1" applyAlignment="1">
      <alignment horizontal="right" vertical="center"/>
    </xf>
    <xf numFmtId="189" fontId="0" fillId="0" borderId="1" xfId="0" applyNumberFormat="1" applyFont="1" applyFill="1" applyBorder="1" applyAlignment="1">
      <alignment horizontal="center" vertical="center"/>
    </xf>
    <xf numFmtId="189" fontId="0" fillId="0" borderId="7"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32"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1"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4" fontId="0" fillId="0" borderId="7" xfId="0" applyNumberFormat="1" applyFont="1" applyFill="1" applyBorder="1" applyAlignment="1">
      <alignment horizontal="right" vertical="center"/>
    </xf>
    <xf numFmtId="0" fontId="0" fillId="0" borderId="33"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xf>
    <xf numFmtId="0" fontId="0" fillId="0" borderId="59" xfId="0" applyNumberFormat="1" applyFont="1" applyFill="1" applyBorder="1" applyAlignment="1">
      <alignment horizontal="center" vertical="center"/>
    </xf>
    <xf numFmtId="0" fontId="0" fillId="0" borderId="15" xfId="0" applyNumberFormat="1" applyFont="1" applyFill="1" applyBorder="1" applyAlignment="1">
      <alignment horizontal="right" vertical="center"/>
    </xf>
    <xf numFmtId="0" fontId="0" fillId="0" borderId="22" xfId="0" applyNumberFormat="1" applyFont="1" applyFill="1" applyBorder="1" applyAlignment="1">
      <alignment horizontal="right" vertical="center"/>
    </xf>
    <xf numFmtId="194" fontId="0" fillId="0" borderId="22" xfId="0" applyNumberFormat="1" applyFont="1" applyFill="1" applyBorder="1" applyAlignment="1">
      <alignment horizontal="right" vertical="center"/>
    </xf>
    <xf numFmtId="194" fontId="0" fillId="0" borderId="44" xfId="0" applyNumberFormat="1" applyFont="1" applyFill="1" applyBorder="1" applyAlignment="1">
      <alignment horizontal="right" vertical="center"/>
    </xf>
    <xf numFmtId="194" fontId="0" fillId="0" borderId="0" xfId="0" applyNumberFormat="1" applyFont="1" applyFill="1" applyBorder="1" applyAlignment="1">
      <alignment vertical="center"/>
    </xf>
    <xf numFmtId="194" fontId="0" fillId="0" borderId="7" xfId="0" applyNumberFormat="1" applyFont="1" applyFill="1" applyBorder="1" applyAlignment="1">
      <alignment vertical="center"/>
    </xf>
    <xf numFmtId="179" fontId="0" fillId="0" borderId="80" xfId="0" applyNumberFormat="1" applyFont="1" applyFill="1" applyBorder="1" applyAlignment="1">
      <alignment horizontal="right" vertical="center"/>
    </xf>
    <xf numFmtId="179" fontId="0" fillId="0" borderId="81" xfId="0" applyNumberFormat="1" applyFont="1" applyFill="1" applyBorder="1" applyAlignment="1">
      <alignment horizontal="right" vertical="center"/>
    </xf>
    <xf numFmtId="179" fontId="0" fillId="0" borderId="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2" fontId="9" fillId="0" borderId="1" xfId="0" applyNumberFormat="1" applyFont="1" applyFill="1" applyBorder="1" applyAlignment="1">
      <alignment horizontal="center" vertical="center"/>
    </xf>
    <xf numFmtId="182" fontId="9" fillId="0" borderId="0" xfId="0" applyNumberFormat="1" applyFont="1" applyFill="1" applyBorder="1" applyAlignment="1">
      <alignment horizontal="center" vertical="center"/>
    </xf>
    <xf numFmtId="179" fontId="0" fillId="0" borderId="15"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0" fontId="0" fillId="0" borderId="8" xfId="0" applyFont="1" applyFill="1" applyBorder="1" applyAlignment="1">
      <alignment horizontal="center" vertical="center" wrapText="1" shrinkToFit="1"/>
    </xf>
    <xf numFmtId="0" fontId="0" fillId="0" borderId="29"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15"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31" xfId="0" applyFont="1" applyFill="1" applyBorder="1" applyAlignment="1">
      <alignment horizontal="distributed" vertical="center" justifyLastLine="1"/>
    </xf>
    <xf numFmtId="0" fontId="0" fillId="0" borderId="49" xfId="0" applyFont="1" applyFill="1" applyBorder="1" applyAlignment="1">
      <alignment horizontal="distributed" vertical="center" justifyLastLine="1"/>
    </xf>
    <xf numFmtId="0" fontId="0" fillId="0" borderId="50"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7" fillId="0" borderId="0" xfId="0" applyFont="1" applyFill="1" applyBorder="1" applyAlignment="1">
      <alignment horizontal="center" vertical="top" wrapText="1"/>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20" xfId="0" applyFont="1" applyFill="1" applyBorder="1" applyAlignment="1">
      <alignment vertical="center" textRotation="255" wrapText="1"/>
    </xf>
    <xf numFmtId="0" fontId="0" fillId="0" borderId="8" xfId="0" applyFont="1" applyFill="1" applyBorder="1" applyAlignment="1">
      <alignment vertical="center" textRotation="255" wrapText="1"/>
    </xf>
    <xf numFmtId="0" fontId="0" fillId="0" borderId="29" xfId="0" applyFont="1" applyFill="1" applyBorder="1" applyAlignment="1">
      <alignment vertical="center" textRotation="255" wrapText="1"/>
    </xf>
    <xf numFmtId="0" fontId="0" fillId="0" borderId="20"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29" xfId="0" applyFont="1" applyFill="1" applyBorder="1" applyAlignment="1">
      <alignment horizontal="center" vertical="center" textRotation="255"/>
    </xf>
    <xf numFmtId="0" fontId="0" fillId="0" borderId="20"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6" xfId="0" applyFont="1" applyFill="1" applyBorder="1" applyAlignment="1">
      <alignment vertical="center" textRotation="255" wrapText="1"/>
    </xf>
    <xf numFmtId="0" fontId="0" fillId="0" borderId="35" xfId="0" applyFont="1" applyFill="1" applyBorder="1" applyAlignment="1">
      <alignment vertical="center" textRotation="255" wrapText="1"/>
    </xf>
    <xf numFmtId="0" fontId="0" fillId="0" borderId="18" xfId="0" applyFont="1" applyFill="1" applyBorder="1" applyAlignment="1">
      <alignment vertical="center" textRotation="255" wrapText="1"/>
    </xf>
    <xf numFmtId="177" fontId="0" fillId="0" borderId="15" xfId="0" applyNumberFormat="1" applyFont="1" applyFill="1" applyBorder="1" applyAlignment="1">
      <alignment vertical="center"/>
    </xf>
    <xf numFmtId="177" fontId="0" fillId="0" borderId="22" xfId="0" applyNumberFormat="1" applyFont="1" applyFill="1" applyBorder="1" applyAlignment="1">
      <alignment vertical="center"/>
    </xf>
    <xf numFmtId="180" fontId="0" fillId="0" borderId="22"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4" xfId="0" applyFont="1" applyFill="1" applyBorder="1" applyAlignment="1">
      <alignment vertical="center" textRotation="255"/>
    </xf>
    <xf numFmtId="0" fontId="0" fillId="0" borderId="13" xfId="0" applyFont="1" applyFill="1" applyBorder="1" applyAlignment="1">
      <alignment vertical="center" textRotation="255"/>
    </xf>
    <xf numFmtId="0" fontId="0" fillId="0" borderId="1" xfId="0" applyFont="1" applyFill="1" applyBorder="1" applyAlignment="1">
      <alignment vertical="center" textRotation="255"/>
    </xf>
    <xf numFmtId="0" fontId="0" fillId="0" borderId="5" xfId="0" applyFont="1" applyFill="1" applyBorder="1" applyAlignment="1">
      <alignment vertical="center" textRotation="255"/>
    </xf>
    <xf numFmtId="0" fontId="0" fillId="0" borderId="15" xfId="0" applyFont="1" applyFill="1" applyBorder="1" applyAlignment="1">
      <alignment horizontal="center" vertical="center" textRotation="255"/>
    </xf>
    <xf numFmtId="0" fontId="0" fillId="0" borderId="59"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25" xfId="0" applyFont="1" applyFill="1" applyBorder="1" applyAlignment="1">
      <alignment horizontal="center" vertical="center" textRotation="255"/>
    </xf>
    <xf numFmtId="177" fontId="0" fillId="0" borderId="1" xfId="0" applyNumberFormat="1" applyFont="1" applyFill="1" applyBorder="1" applyAlignment="1">
      <alignment vertical="center"/>
    </xf>
    <xf numFmtId="177"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9" fillId="0" borderId="0" xfId="0" applyFont="1" applyFill="1" applyBorder="1" applyAlignment="1">
      <alignment horizontal="right" vertical="center"/>
    </xf>
    <xf numFmtId="177" fontId="0" fillId="0" borderId="80" xfId="0" applyNumberFormat="1" applyFont="1" applyFill="1" applyBorder="1" applyAlignment="1">
      <alignment vertical="center"/>
    </xf>
    <xf numFmtId="177" fontId="0" fillId="0" borderId="81" xfId="0" applyNumberFormat="1" applyFont="1" applyFill="1" applyBorder="1" applyAlignment="1">
      <alignment vertical="center"/>
    </xf>
    <xf numFmtId="180" fontId="0" fillId="0" borderId="3" xfId="0" applyNumberFormat="1" applyFont="1" applyFill="1" applyBorder="1" applyAlignment="1">
      <alignment vertical="center"/>
    </xf>
    <xf numFmtId="0" fontId="14" fillId="0" borderId="0" xfId="5" applyFont="1" applyFill="1" applyBorder="1" applyAlignment="1">
      <alignment horizontal="center" vertical="center"/>
    </xf>
    <xf numFmtId="0" fontId="3" fillId="0" borderId="3" xfId="5" applyFont="1" applyFill="1" applyBorder="1" applyAlignment="1">
      <alignment horizontal="right" vertical="center"/>
    </xf>
    <xf numFmtId="0" fontId="3" fillId="0" borderId="71" xfId="5" applyFont="1" applyFill="1" applyBorder="1" applyAlignment="1">
      <alignment horizontal="center" vertical="center" shrinkToFit="1"/>
    </xf>
    <xf numFmtId="0" fontId="3" fillId="0" borderId="45" xfId="5"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36" xfId="5" applyFont="1" applyFill="1" applyBorder="1" applyAlignment="1">
      <alignment horizontal="center" vertical="center"/>
    </xf>
    <xf numFmtId="0" fontId="3" fillId="0" borderId="72" xfId="5" applyFont="1" applyFill="1" applyBorder="1" applyAlignment="1">
      <alignment horizontal="center" vertical="center"/>
    </xf>
    <xf numFmtId="0" fontId="3" fillId="0" borderId="12" xfId="5" applyFont="1" applyFill="1" applyBorder="1" applyAlignment="1">
      <alignment horizontal="center" vertical="center"/>
    </xf>
    <xf numFmtId="0" fontId="3" fillId="0" borderId="19" xfId="5" applyFont="1" applyFill="1" applyBorder="1" applyAlignment="1">
      <alignment horizontal="center" vertical="center"/>
    </xf>
    <xf numFmtId="0" fontId="3" fillId="0" borderId="46"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38" xfId="0" applyFont="1" applyFill="1" applyBorder="1" applyAlignment="1">
      <alignment horizontal="center" vertical="center"/>
    </xf>
    <xf numFmtId="0" fontId="3" fillId="0" borderId="38" xfId="5" applyFont="1" applyFill="1" applyBorder="1" applyAlignment="1">
      <alignment horizontal="center" vertical="center"/>
    </xf>
    <xf numFmtId="0" fontId="1" fillId="0" borderId="0" xfId="0" applyFont="1" applyBorder="1" applyAlignment="1">
      <alignment horizontal="center" vertical="center"/>
    </xf>
  </cellXfs>
  <cellStyles count="6">
    <cellStyle name="パーセント" xfId="3" builtinId="5"/>
    <cellStyle name="桁区切り" xfId="1" builtinId="6"/>
    <cellStyle name="桁区切り 2" xfId="4" xr:uid="{00000000-0005-0000-0000-000002000000}"/>
    <cellStyle name="標準" xfId="0" builtinId="0"/>
    <cellStyle name="標準_H25人口要覧レイアウトサンプル" xfId="5" xr:uid="{00000000-0005-0000-0000-000004000000}"/>
    <cellStyle name="標準_人口まとめ" xfId="2" xr:uid="{00000000-0005-0000-0000-000005000000}"/>
  </cellStyles>
  <dxfs count="0"/>
  <tableStyles count="0" defaultTableStyle="TableStyleMedium9" defaultPivotStyle="PivotStyleLight16"/>
  <colors>
    <mruColors>
      <color rgb="FFFCF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平成27年度</c:v>
                </c:pt>
                <c:pt idx="1">
                  <c:v>28年度</c:v>
                </c:pt>
                <c:pt idx="2">
                  <c:v>29年度</c:v>
                </c:pt>
                <c:pt idx="3">
                  <c:v>30年度</c:v>
                </c:pt>
                <c:pt idx="4">
                  <c:v>令和元年度</c:v>
                </c:pt>
              </c:strCache>
            </c:strRef>
          </c:cat>
          <c:val>
            <c:numRef>
              <c:f>グラフ!$I$6:$I$10</c:f>
              <c:numCache>
                <c:formatCode>#,##0_);[Red]\(#,##0\)</c:formatCode>
                <c:ptCount val="5"/>
                <c:pt idx="0">
                  <c:v>7086</c:v>
                </c:pt>
                <c:pt idx="1">
                  <c:v>7031</c:v>
                </c:pt>
                <c:pt idx="2" formatCode="#,##0_ ">
                  <c:v>7018</c:v>
                </c:pt>
                <c:pt idx="3" formatCode="#,##0_ ">
                  <c:v>7034</c:v>
                </c:pt>
                <c:pt idx="4" formatCode="#,##0_ ">
                  <c:v>7039</c:v>
                </c:pt>
              </c:numCache>
            </c:numRef>
          </c:val>
          <c:extLst>
            <c:ext xmlns:c16="http://schemas.microsoft.com/office/drawing/2014/chart" uri="{C3380CC4-5D6E-409C-BE32-E72D297353CC}">
              <c16:uniqueId val="{00000000-3BDF-4B84-98EC-2ED5F5356785}"/>
            </c:ext>
          </c:extLst>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dLbl>
              <c:idx val="0"/>
              <c:layout>
                <c:manualLayout>
                  <c:x val="-3.9205275116072314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17-4B00-B7BE-6F5234E850FA}"/>
                </c:ext>
              </c:extLst>
            </c:dLbl>
            <c:dLbl>
              <c:idx val="1"/>
              <c:layout>
                <c:manualLayout>
                  <c:x val="0"/>
                  <c:y val="-1.0079474406997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17-4B00-B7BE-6F5234E850FA}"/>
                </c:ext>
              </c:extLst>
            </c:dLbl>
            <c:dLbl>
              <c:idx val="2"/>
              <c:layout>
                <c:manualLayout>
                  <c:x val="3.9205275116071595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17-4B00-B7BE-6F5234E850FA}"/>
                </c:ext>
              </c:extLst>
            </c:dLbl>
            <c:dLbl>
              <c:idx val="3"/>
              <c:layout>
                <c:manualLayout>
                  <c:x val="0"/>
                  <c:y val="-3.359824802332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17-4B00-B7BE-6F5234E850FA}"/>
                </c:ext>
              </c:extLst>
            </c:dLbl>
            <c:dLbl>
              <c:idx val="4"/>
              <c:layout>
                <c:manualLayout>
                  <c:x val="-1.4375101480160874E-16"/>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平成27年度</c:v>
                </c:pt>
                <c:pt idx="1">
                  <c:v>28年度</c:v>
                </c:pt>
                <c:pt idx="2">
                  <c:v>29年度</c:v>
                </c:pt>
                <c:pt idx="3">
                  <c:v>30年度</c:v>
                </c:pt>
                <c:pt idx="4">
                  <c:v>令和元年度</c:v>
                </c:pt>
              </c:strCache>
            </c:strRef>
          </c:cat>
          <c:val>
            <c:numRef>
              <c:f>グラフ!$J$6:$J$10</c:f>
              <c:numCache>
                <c:formatCode>#,##0_);[Red]\(#,##0\)</c:formatCode>
                <c:ptCount val="5"/>
                <c:pt idx="0">
                  <c:v>117</c:v>
                </c:pt>
                <c:pt idx="1">
                  <c:v>122</c:v>
                </c:pt>
                <c:pt idx="2" formatCode="#,##0_ ">
                  <c:v>119</c:v>
                </c:pt>
                <c:pt idx="3" formatCode="#,##0_ ">
                  <c:v>113</c:v>
                </c:pt>
                <c:pt idx="4" formatCode="#,##0_ ">
                  <c:v>113</c:v>
                </c:pt>
              </c:numCache>
            </c:numRef>
          </c:val>
          <c:extLst>
            <c:ext xmlns:c16="http://schemas.microsoft.com/office/drawing/2014/chart" uri="{C3380CC4-5D6E-409C-BE32-E72D297353CC}">
              <c16:uniqueId val="{00000001-3BDF-4B84-98EC-2ED5F5356785}"/>
            </c:ext>
          </c:extLst>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平成27年度</c:v>
                </c:pt>
                <c:pt idx="1">
                  <c:v>28年度</c:v>
                </c:pt>
                <c:pt idx="2">
                  <c:v>29年度</c:v>
                </c:pt>
                <c:pt idx="3">
                  <c:v>30年度</c:v>
                </c:pt>
                <c:pt idx="4">
                  <c:v>令和元年度</c:v>
                </c:pt>
              </c:strCache>
            </c:strRef>
          </c:cat>
          <c:val>
            <c:numRef>
              <c:f>グラフ!$K$6:$K$10</c:f>
              <c:numCache>
                <c:formatCode>#,##0_);[Red]\(#,##0\)</c:formatCode>
                <c:ptCount val="5"/>
                <c:pt idx="0">
                  <c:v>28362</c:v>
                </c:pt>
                <c:pt idx="1">
                  <c:v>29267</c:v>
                </c:pt>
                <c:pt idx="2" formatCode="#,##0_ ">
                  <c:v>29840</c:v>
                </c:pt>
                <c:pt idx="3" formatCode="#,##0_ ">
                  <c:v>30068</c:v>
                </c:pt>
                <c:pt idx="4" formatCode="#,##0_ ">
                  <c:v>30813</c:v>
                </c:pt>
              </c:numCache>
            </c:numRef>
          </c:val>
          <c:extLst>
            <c:ext xmlns:c16="http://schemas.microsoft.com/office/drawing/2014/chart" uri="{C3380CC4-5D6E-409C-BE32-E72D297353CC}">
              <c16:uniqueId val="{00000002-3BDF-4B84-98EC-2ED5F5356785}"/>
            </c:ext>
          </c:extLst>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dLbl>
              <c:idx val="0"/>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7-4B00-B7BE-6F5234E850FA}"/>
                </c:ext>
              </c:extLst>
            </c:dLbl>
            <c:dLbl>
              <c:idx val="1"/>
              <c:layout>
                <c:manualLayout>
                  <c:x val="-7.1875507400804369E-17"/>
                  <c:y val="-2.3518773616327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17-4B00-B7BE-6F5234E850FA}"/>
                </c:ext>
              </c:extLst>
            </c:dLbl>
            <c:dLbl>
              <c:idx val="2"/>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17-4B00-B7BE-6F5234E850FA}"/>
                </c:ext>
              </c:extLst>
            </c:dLbl>
            <c:dLbl>
              <c:idx val="3"/>
              <c:layout>
                <c:manualLayout>
                  <c:x val="0"/>
                  <c:y val="-2.6878598418660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17-4B00-B7BE-6F5234E850FA}"/>
                </c:ext>
              </c:extLst>
            </c:dLbl>
            <c:dLbl>
              <c:idx val="4"/>
              <c:layout>
                <c:manualLayout>
                  <c:x val="0"/>
                  <c:y val="-3.0238423220992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平成27年度</c:v>
                </c:pt>
                <c:pt idx="1">
                  <c:v>28年度</c:v>
                </c:pt>
                <c:pt idx="2">
                  <c:v>29年度</c:v>
                </c:pt>
                <c:pt idx="3">
                  <c:v>30年度</c:v>
                </c:pt>
                <c:pt idx="4">
                  <c:v>令和元年度</c:v>
                </c:pt>
              </c:strCache>
            </c:strRef>
          </c:cat>
          <c:val>
            <c:numRef>
              <c:f>グラフ!$L$6:$L$10</c:f>
              <c:numCache>
                <c:formatCode>#,##0_);[Red]\(#,##0\)</c:formatCode>
                <c:ptCount val="5"/>
                <c:pt idx="0">
                  <c:v>1733</c:v>
                </c:pt>
                <c:pt idx="1">
                  <c:v>1750</c:v>
                </c:pt>
                <c:pt idx="2" formatCode="#,##0_ ">
                  <c:v>1764</c:v>
                </c:pt>
                <c:pt idx="3" formatCode="#,##0_ ">
                  <c:v>1805</c:v>
                </c:pt>
                <c:pt idx="4" formatCode="#,##0_ ">
                  <c:v>1839</c:v>
                </c:pt>
              </c:numCache>
            </c:numRef>
          </c:val>
          <c:extLst>
            <c:ext xmlns:c16="http://schemas.microsoft.com/office/drawing/2014/chart" uri="{C3380CC4-5D6E-409C-BE32-E72D297353CC}">
              <c16:uniqueId val="{00000003-3BDF-4B84-98EC-2ED5F5356785}"/>
            </c:ext>
          </c:extLst>
        </c:ser>
        <c:dLbls>
          <c:showLegendKey val="0"/>
          <c:showVal val="1"/>
          <c:showCatName val="0"/>
          <c:showSerName val="0"/>
          <c:showPercent val="0"/>
          <c:showBubbleSize val="0"/>
        </c:dLbls>
        <c:gapWidth val="30"/>
        <c:overlap val="100"/>
        <c:axId val="371630528"/>
        <c:axId val="371631704"/>
      </c:barChart>
      <c:catAx>
        <c:axId val="37163052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371631704"/>
        <c:crossesAt val="0"/>
        <c:auto val="1"/>
        <c:lblAlgn val="ctr"/>
        <c:lblOffset val="100"/>
        <c:tickLblSkip val="1"/>
        <c:tickMarkSkip val="1"/>
        <c:noMultiLvlLbl val="0"/>
      </c:catAx>
      <c:valAx>
        <c:axId val="37163170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63052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1121816668927385E-2"/>
          <c:y val="0.90277280225468004"/>
          <c:w val="0.88342911316882256"/>
          <c:h val="8.5892355058671099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pattFill prst="dkDnDiag">
              <a:fgClr>
                <a:schemeClr val="bg1">
                  <a:lumMod val="65000"/>
                </a:schemeClr>
              </a:fgClr>
              <a:bgClr>
                <a:schemeClr val="bg1"/>
              </a:bgClr>
            </a:patt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6-43BB-B4CC-3D4D3BFAEC60}"/>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16-43BB-B4CC-3D4D3BFAEC60}"/>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16-43BB-B4CC-3D4D3BFAEC60}"/>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16-43BB-B4CC-3D4D3BFAEC6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1425</c:v>
                </c:pt>
                <c:pt idx="1">
                  <c:v>46553</c:v>
                </c:pt>
                <c:pt idx="2">
                  <c:v>103</c:v>
                </c:pt>
                <c:pt idx="3">
                  <c:v>10929</c:v>
                </c:pt>
              </c:numCache>
            </c:numRef>
          </c:val>
          <c:extLst>
            <c:ext xmlns:c16="http://schemas.microsoft.com/office/drawing/2014/chart" uri="{C3380CC4-5D6E-409C-BE32-E72D297353CC}">
              <c16:uniqueId val="{00000004-1816-43BB-B4CC-3D4D3BFAEC60}"/>
            </c:ext>
          </c:extLst>
        </c:ser>
        <c:dLbls>
          <c:showLegendKey val="0"/>
          <c:showVal val="0"/>
          <c:showCatName val="0"/>
          <c:showSerName val="0"/>
          <c:showPercent val="0"/>
          <c:showBubbleSize val="0"/>
        </c:dLbls>
        <c:gapWidth val="30"/>
        <c:axId val="371627784"/>
        <c:axId val="371628568"/>
      </c:barChart>
      <c:catAx>
        <c:axId val="371627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1628568"/>
        <c:crossesAt val="0"/>
        <c:auto val="1"/>
        <c:lblAlgn val="ctr"/>
        <c:lblOffset val="100"/>
        <c:tickLblSkip val="1"/>
        <c:tickMarkSkip val="1"/>
        <c:noMultiLvlLbl val="0"/>
      </c:catAx>
      <c:valAx>
        <c:axId val="3716285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162778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873-4C89-91D1-C5E05CAA3EE9}"/>
              </c:ext>
            </c:extLst>
          </c:dPt>
          <c:dPt>
            <c:idx val="1"/>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873-4C89-91D1-C5E05CAA3EE9}"/>
              </c:ext>
            </c:extLst>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873-4C89-91D1-C5E05CAA3EE9}"/>
                </c:ext>
              </c:extLst>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D873-4C89-91D1-C5E05CAA3EE9}"/>
                </c:ext>
              </c:extLst>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73-4C89-91D1-C5E05CAA3EE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6613</c:v>
                </c:pt>
                <c:pt idx="1">
                  <c:v>2497</c:v>
                </c:pt>
                <c:pt idx="2">
                  <c:v>133</c:v>
                </c:pt>
              </c:numCache>
            </c:numRef>
          </c:val>
          <c:extLst>
            <c:ext xmlns:c16="http://schemas.microsoft.com/office/drawing/2014/chart" uri="{C3380CC4-5D6E-409C-BE32-E72D297353CC}">
              <c16:uniqueId val="{00000005-D873-4C89-91D1-C5E05CAA3EE9}"/>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11</c:v>
                </c:pt>
                <c:pt idx="9">
                  <c:v>4</c:v>
                </c:pt>
                <c:pt idx="10">
                  <c:v>9</c:v>
                </c:pt>
              </c:numCache>
            </c:numRef>
          </c:val>
          <c:extLst>
            <c:ext xmlns:c16="http://schemas.microsoft.com/office/drawing/2014/chart" uri="{C3380CC4-5D6E-409C-BE32-E72D297353CC}">
              <c16:uniqueId val="{00000000-888B-42AB-AD5D-91A3D0853A3C}"/>
            </c:ext>
          </c:extLst>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261</c:v>
                </c:pt>
                <c:pt idx="1">
                  <c:v>70</c:v>
                </c:pt>
                <c:pt idx="2">
                  <c:v>53</c:v>
                </c:pt>
                <c:pt idx="3">
                  <c:v>59</c:v>
                </c:pt>
                <c:pt idx="4">
                  <c:v>57</c:v>
                </c:pt>
                <c:pt idx="5">
                  <c:v>77</c:v>
                </c:pt>
                <c:pt idx="6">
                  <c:v>71</c:v>
                </c:pt>
                <c:pt idx="7">
                  <c:v>40</c:v>
                </c:pt>
                <c:pt idx="8">
                  <c:v>94</c:v>
                </c:pt>
                <c:pt idx="9">
                  <c:v>33</c:v>
                </c:pt>
                <c:pt idx="10">
                  <c:v>32</c:v>
                </c:pt>
              </c:numCache>
            </c:numRef>
          </c:val>
          <c:extLst>
            <c:ext xmlns:c16="http://schemas.microsoft.com/office/drawing/2014/chart" uri="{C3380CC4-5D6E-409C-BE32-E72D297353CC}">
              <c16:uniqueId val="{00000001-888B-42AB-AD5D-91A3D0853A3C}"/>
            </c:ext>
          </c:extLst>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326</c:v>
                </c:pt>
                <c:pt idx="1">
                  <c:v>111</c:v>
                </c:pt>
                <c:pt idx="2">
                  <c:v>74</c:v>
                </c:pt>
                <c:pt idx="3">
                  <c:v>66</c:v>
                </c:pt>
                <c:pt idx="4">
                  <c:v>72</c:v>
                </c:pt>
                <c:pt idx="5">
                  <c:v>95</c:v>
                </c:pt>
                <c:pt idx="6">
                  <c:v>90</c:v>
                </c:pt>
                <c:pt idx="7">
                  <c:v>49</c:v>
                </c:pt>
                <c:pt idx="8">
                  <c:v>96</c:v>
                </c:pt>
                <c:pt idx="9">
                  <c:v>37</c:v>
                </c:pt>
                <c:pt idx="10">
                  <c:v>56</c:v>
                </c:pt>
              </c:numCache>
            </c:numRef>
          </c:val>
          <c:extLst>
            <c:ext xmlns:c16="http://schemas.microsoft.com/office/drawing/2014/chart" uri="{C3380CC4-5D6E-409C-BE32-E72D297353CC}">
              <c16:uniqueId val="{00000002-888B-42AB-AD5D-91A3D0853A3C}"/>
            </c:ext>
          </c:extLst>
        </c:ser>
        <c:dLbls>
          <c:showLegendKey val="0"/>
          <c:showVal val="0"/>
          <c:showCatName val="0"/>
          <c:showSerName val="0"/>
          <c:showPercent val="0"/>
          <c:showBubbleSize val="0"/>
        </c:dLbls>
        <c:gapWidth val="150"/>
        <c:axId val="371628960"/>
        <c:axId val="371626608"/>
      </c:barChart>
      <c:catAx>
        <c:axId val="37162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371626608"/>
        <c:crossesAt val="0"/>
        <c:auto val="1"/>
        <c:lblAlgn val="ctr"/>
        <c:lblOffset val="100"/>
        <c:tickLblSkip val="1"/>
        <c:tickMarkSkip val="1"/>
        <c:noMultiLvlLbl val="0"/>
      </c:catAx>
      <c:valAx>
        <c:axId val="3716266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7162896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a:extLst>
            <a:ext uri="{FF2B5EF4-FFF2-40B4-BE49-F238E27FC236}">
              <a16:creationId xmlns:a16="http://schemas.microsoft.com/office/drawing/2014/main" id="{00000000-0008-0000-0300-000001A00100}"/>
            </a:ext>
          </a:extLst>
        </xdr:cNvPr>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a:extLst>
            <a:ext uri="{FF2B5EF4-FFF2-40B4-BE49-F238E27FC236}">
              <a16:creationId xmlns:a16="http://schemas.microsoft.com/office/drawing/2014/main" id="{00000000-0008-0000-0300-000002A001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981075</xdr:colOff>
      <xdr:row>3</xdr:row>
      <xdr:rowOff>285751</xdr:rowOff>
    </xdr:from>
    <xdr:to>
      <xdr:col>27</xdr:col>
      <xdr:colOff>314325</xdr:colOff>
      <xdr:row>7</xdr:row>
      <xdr:rowOff>38101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8210550" y="600076"/>
          <a:ext cx="3409950" cy="1238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800">
              <a:solidFill>
                <a:srgbClr val="FF0000"/>
              </a:solidFill>
            </a:rPr>
            <a:t>人口・世帯数データ入力済み！！！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a:extLst>
            <a:ext uri="{FF2B5EF4-FFF2-40B4-BE49-F238E27FC236}">
              <a16:creationId xmlns:a16="http://schemas.microsoft.com/office/drawing/2014/main" id="{00000000-0008-0000-0600-000001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a:extLst>
            <a:ext uri="{FF2B5EF4-FFF2-40B4-BE49-F238E27FC236}">
              <a16:creationId xmlns:a16="http://schemas.microsoft.com/office/drawing/2014/main" id="{00000000-0008-0000-0600-000002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a:extLst>
            <a:ext uri="{FF2B5EF4-FFF2-40B4-BE49-F238E27FC236}">
              <a16:creationId xmlns:a16="http://schemas.microsoft.com/office/drawing/2014/main" id="{00000000-0008-0000-0600-000003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a:extLst>
            <a:ext uri="{FF2B5EF4-FFF2-40B4-BE49-F238E27FC236}">
              <a16:creationId xmlns:a16="http://schemas.microsoft.com/office/drawing/2014/main" id="{00000000-0008-0000-0600-000004A40100}"/>
            </a:ext>
          </a:extLst>
        </xdr:cNvPr>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a:extLst>
            <a:ext uri="{FF2B5EF4-FFF2-40B4-BE49-F238E27FC236}">
              <a16:creationId xmlns:a16="http://schemas.microsoft.com/office/drawing/2014/main" id="{00000000-0008-0000-0600-000005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a:extLst>
            <a:ext uri="{FF2B5EF4-FFF2-40B4-BE49-F238E27FC236}">
              <a16:creationId xmlns:a16="http://schemas.microsoft.com/office/drawing/2014/main" id="{00000000-0008-0000-0600-0000F0140000}"/>
            </a:ext>
          </a:extLst>
        </xdr:cNvPr>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9,243</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a:extLst>
            <a:ext uri="{FF2B5EF4-FFF2-40B4-BE49-F238E27FC236}">
              <a16:creationId xmlns:a16="http://schemas.microsoft.com/office/drawing/2014/main" id="{00000000-0008-0000-0600-000007A40100}"/>
            </a:ext>
          </a:extLst>
        </xdr:cNvPr>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P40"/>
  <sheetViews>
    <sheetView tabSelected="1" view="pageBreakPreview" zoomScaleNormal="100" zoomScaleSheetLayoutView="100" workbookViewId="0">
      <selection activeCell="T24" sqref="T24"/>
    </sheetView>
  </sheetViews>
  <sheetFormatPr defaultRowHeight="15.95" customHeight="1" x14ac:dyDescent="0.15"/>
  <cols>
    <col min="1" max="1" width="15.7109375" style="1" customWidth="1"/>
    <col min="2" max="2" width="16.28515625" style="1" customWidth="1"/>
    <col min="3" max="7" width="13.7109375" style="1" customWidth="1"/>
    <col min="8" max="14" width="13.7109375" style="1" hidden="1" customWidth="1"/>
    <col min="15" max="15" width="1.5703125" style="1" customWidth="1"/>
    <col min="16" max="16384" width="9.140625" style="1"/>
  </cols>
  <sheetData>
    <row r="1" spans="1:16" ht="20.25" customHeight="1" thickBot="1" x14ac:dyDescent="0.2">
      <c r="D1" s="189" t="s">
        <v>0</v>
      </c>
      <c r="H1" s="1" t="s">
        <v>338</v>
      </c>
      <c r="M1" s="360" t="s">
        <v>1</v>
      </c>
      <c r="N1" s="360"/>
      <c r="O1" s="86"/>
    </row>
    <row r="2" spans="1:16" ht="15" customHeight="1" x14ac:dyDescent="0.15">
      <c r="H2" s="361" t="s">
        <v>183</v>
      </c>
      <c r="I2" s="363" t="s">
        <v>248</v>
      </c>
      <c r="J2" s="363"/>
      <c r="K2" s="338" t="s">
        <v>2</v>
      </c>
      <c r="L2" s="338"/>
      <c r="M2" s="342" t="s">
        <v>3</v>
      </c>
      <c r="N2" s="366"/>
      <c r="O2" s="183"/>
      <c r="P2" s="175"/>
    </row>
    <row r="3" spans="1:16" ht="15" customHeight="1" x14ac:dyDescent="0.15">
      <c r="A3" s="1" t="s">
        <v>4</v>
      </c>
      <c r="H3" s="362"/>
      <c r="I3" s="364"/>
      <c r="J3" s="364"/>
      <c r="K3" s="365"/>
      <c r="L3" s="365"/>
      <c r="M3" s="367"/>
      <c r="N3" s="368"/>
      <c r="O3" s="183"/>
      <c r="P3" s="175"/>
    </row>
    <row r="4" spans="1:16" ht="15" customHeight="1" x14ac:dyDescent="0.15">
      <c r="A4" s="326" t="s">
        <v>5</v>
      </c>
      <c r="B4" s="326"/>
      <c r="C4" s="326"/>
      <c r="D4" s="326"/>
      <c r="E4" s="326"/>
      <c r="F4" s="326"/>
      <c r="G4" s="326"/>
      <c r="H4" s="355" t="s">
        <v>351</v>
      </c>
      <c r="I4" s="356">
        <v>905</v>
      </c>
      <c r="J4" s="357"/>
      <c r="K4" s="356">
        <v>119</v>
      </c>
      <c r="L4" s="357"/>
      <c r="M4" s="358">
        <v>15</v>
      </c>
      <c r="N4" s="359"/>
      <c r="O4" s="183"/>
      <c r="P4" s="175"/>
    </row>
    <row r="5" spans="1:16" ht="15" customHeight="1" x14ac:dyDescent="0.15">
      <c r="A5" s="326" t="s">
        <v>6</v>
      </c>
      <c r="B5" s="326"/>
      <c r="C5" s="326"/>
      <c r="D5" s="326"/>
      <c r="E5" s="326"/>
      <c r="F5" s="326"/>
      <c r="G5" s="326"/>
      <c r="H5" s="344"/>
      <c r="I5" s="340"/>
      <c r="J5" s="341"/>
      <c r="K5" s="340"/>
      <c r="L5" s="341"/>
      <c r="M5" s="322"/>
      <c r="N5" s="323"/>
      <c r="O5" s="183"/>
      <c r="P5" s="175"/>
    </row>
    <row r="6" spans="1:16" ht="15" customHeight="1" x14ac:dyDescent="0.15">
      <c r="A6" s="326" t="s">
        <v>233</v>
      </c>
      <c r="B6" s="326"/>
      <c r="C6" s="326"/>
      <c r="D6" s="326"/>
      <c r="E6" s="326"/>
      <c r="F6" s="326"/>
      <c r="G6" s="326"/>
      <c r="H6" s="344">
        <v>27</v>
      </c>
      <c r="I6" s="340">
        <v>978</v>
      </c>
      <c r="J6" s="341"/>
      <c r="K6" s="340">
        <v>119</v>
      </c>
      <c r="L6" s="341"/>
      <c r="M6" s="322">
        <v>15</v>
      </c>
      <c r="N6" s="323"/>
      <c r="O6" s="93"/>
      <c r="P6" s="175"/>
    </row>
    <row r="7" spans="1:16" ht="15" customHeight="1" x14ac:dyDescent="0.15">
      <c r="A7" s="326" t="s">
        <v>194</v>
      </c>
      <c r="B7" s="326"/>
      <c r="C7" s="326"/>
      <c r="D7" s="326"/>
      <c r="E7" s="326"/>
      <c r="F7" s="326"/>
      <c r="G7" s="326"/>
      <c r="H7" s="344"/>
      <c r="I7" s="340"/>
      <c r="J7" s="341"/>
      <c r="K7" s="340"/>
      <c r="L7" s="341"/>
      <c r="M7" s="322"/>
      <c r="N7" s="323"/>
      <c r="O7" s="93"/>
      <c r="P7" s="175"/>
    </row>
    <row r="8" spans="1:16" ht="15" customHeight="1" x14ac:dyDescent="0.15">
      <c r="A8" s="326" t="s">
        <v>7</v>
      </c>
      <c r="B8" s="326"/>
      <c r="C8" s="326"/>
      <c r="D8" s="326"/>
      <c r="E8" s="326"/>
      <c r="F8" s="326"/>
      <c r="G8" s="326"/>
      <c r="H8" s="344">
        <v>28</v>
      </c>
      <c r="I8" s="352">
        <v>989</v>
      </c>
      <c r="J8" s="353"/>
      <c r="K8" s="352">
        <v>120</v>
      </c>
      <c r="L8" s="353"/>
      <c r="M8" s="322">
        <v>15</v>
      </c>
      <c r="N8" s="323"/>
      <c r="O8" s="93"/>
      <c r="P8" s="175"/>
    </row>
    <row r="9" spans="1:16" ht="15" customHeight="1" x14ac:dyDescent="0.15">
      <c r="A9" s="326" t="s">
        <v>8</v>
      </c>
      <c r="B9" s="326"/>
      <c r="C9" s="326"/>
      <c r="D9" s="326"/>
      <c r="E9" s="326"/>
      <c r="F9" s="326"/>
      <c r="G9" s="326"/>
      <c r="H9" s="344"/>
      <c r="I9" s="352"/>
      <c r="J9" s="353"/>
      <c r="K9" s="352"/>
      <c r="L9" s="353"/>
      <c r="M9" s="322"/>
      <c r="N9" s="323"/>
      <c r="O9" s="93"/>
      <c r="P9" s="175"/>
    </row>
    <row r="10" spans="1:16" ht="15" customHeight="1" x14ac:dyDescent="0.15">
      <c r="A10" s="326" t="s">
        <v>9</v>
      </c>
      <c r="B10" s="326"/>
      <c r="C10" s="326"/>
      <c r="D10" s="326"/>
      <c r="E10" s="326"/>
      <c r="F10" s="326"/>
      <c r="G10" s="326"/>
      <c r="H10" s="344">
        <v>29</v>
      </c>
      <c r="I10" s="340">
        <v>990</v>
      </c>
      <c r="J10" s="341"/>
      <c r="K10" s="340">
        <v>123</v>
      </c>
      <c r="L10" s="341"/>
      <c r="M10" s="322">
        <v>15</v>
      </c>
      <c r="N10" s="323"/>
      <c r="O10" s="93"/>
      <c r="P10" s="175"/>
    </row>
    <row r="11" spans="1:16" ht="15" customHeight="1" x14ac:dyDescent="0.15">
      <c r="A11" s="175"/>
      <c r="B11" s="175"/>
      <c r="C11" s="175"/>
      <c r="D11" s="175"/>
      <c r="E11" s="175"/>
      <c r="F11" s="175"/>
      <c r="G11" s="175"/>
      <c r="H11" s="344"/>
      <c r="I11" s="340"/>
      <c r="J11" s="341"/>
      <c r="K11" s="340"/>
      <c r="L11" s="341"/>
      <c r="M11" s="322"/>
      <c r="N11" s="323"/>
      <c r="O11" s="93"/>
      <c r="P11" s="175"/>
    </row>
    <row r="12" spans="1:16" ht="15" customHeight="1" x14ac:dyDescent="0.15">
      <c r="A12" s="175" t="s">
        <v>10</v>
      </c>
      <c r="B12" s="175"/>
      <c r="C12" s="175"/>
      <c r="D12" s="175"/>
      <c r="E12" s="175"/>
      <c r="F12" s="175"/>
      <c r="G12" s="175"/>
      <c r="H12" s="344">
        <v>30</v>
      </c>
      <c r="I12" s="340">
        <v>986</v>
      </c>
      <c r="J12" s="341"/>
      <c r="K12" s="340">
        <v>125</v>
      </c>
      <c r="L12" s="341"/>
      <c r="M12" s="322">
        <v>20</v>
      </c>
      <c r="N12" s="323"/>
      <c r="O12" s="93"/>
      <c r="P12" s="175"/>
    </row>
    <row r="13" spans="1:16" ht="15" customHeight="1" thickBot="1" x14ac:dyDescent="0.2">
      <c r="A13" s="326" t="s">
        <v>379</v>
      </c>
      <c r="B13" s="326"/>
      <c r="C13" s="326"/>
      <c r="D13" s="326"/>
      <c r="E13" s="326"/>
      <c r="F13" s="326"/>
      <c r="G13" s="326"/>
      <c r="H13" s="344"/>
      <c r="I13" s="340"/>
      <c r="J13" s="341"/>
      <c r="K13" s="340"/>
      <c r="L13" s="341"/>
      <c r="M13" s="324"/>
      <c r="N13" s="325"/>
      <c r="O13" s="93"/>
      <c r="P13" s="175"/>
    </row>
    <row r="14" spans="1:16" ht="15" customHeight="1" x14ac:dyDescent="0.15">
      <c r="A14" s="326" t="s">
        <v>342</v>
      </c>
      <c r="B14" s="326"/>
      <c r="C14" s="326"/>
      <c r="D14" s="326"/>
      <c r="E14" s="326"/>
      <c r="F14" s="326"/>
      <c r="G14" s="326"/>
      <c r="H14" s="344" t="s">
        <v>352</v>
      </c>
      <c r="I14" s="346">
        <v>991</v>
      </c>
      <c r="J14" s="347"/>
      <c r="K14" s="346">
        <v>125</v>
      </c>
      <c r="L14" s="350"/>
      <c r="M14" s="354"/>
      <c r="N14" s="350"/>
      <c r="O14" s="93"/>
      <c r="P14" s="175"/>
    </row>
    <row r="15" spans="1:16" ht="15" customHeight="1" thickBot="1" x14ac:dyDescent="0.2">
      <c r="A15" s="326" t="s">
        <v>343</v>
      </c>
      <c r="B15" s="326"/>
      <c r="C15" s="326"/>
      <c r="D15" s="326"/>
      <c r="E15" s="326"/>
      <c r="F15" s="326"/>
      <c r="G15" s="326"/>
      <c r="H15" s="345"/>
      <c r="I15" s="348"/>
      <c r="J15" s="349"/>
      <c r="K15" s="348"/>
      <c r="L15" s="351"/>
      <c r="M15" s="354"/>
      <c r="N15" s="350"/>
      <c r="O15" s="93"/>
      <c r="P15" s="175"/>
    </row>
    <row r="16" spans="1:16" ht="15" customHeight="1" x14ac:dyDescent="0.15">
      <c r="H16" s="336" t="s">
        <v>336</v>
      </c>
      <c r="I16" s="336"/>
      <c r="J16" s="336"/>
      <c r="K16" s="336"/>
      <c r="M16" s="175"/>
      <c r="N16" s="177" t="s">
        <v>313</v>
      </c>
      <c r="O16" s="93"/>
      <c r="P16" s="175"/>
    </row>
    <row r="17" spans="1:16" ht="15" customHeight="1" x14ac:dyDescent="0.15">
      <c r="A17" s="1" t="s">
        <v>11</v>
      </c>
      <c r="H17" s="175" t="s">
        <v>337</v>
      </c>
      <c r="I17" s="94"/>
      <c r="J17" s="93"/>
      <c r="K17" s="93"/>
      <c r="N17" s="93" t="s">
        <v>250</v>
      </c>
      <c r="O17" s="93"/>
      <c r="P17" s="175"/>
    </row>
    <row r="18" spans="1:16" ht="15" customHeight="1" x14ac:dyDescent="0.15">
      <c r="A18" s="326" t="s">
        <v>383</v>
      </c>
      <c r="B18" s="326"/>
      <c r="C18" s="326"/>
      <c r="D18" s="326"/>
      <c r="E18" s="326"/>
      <c r="F18" s="326"/>
      <c r="G18" s="326"/>
      <c r="H18" s="183"/>
      <c r="I18" s="94"/>
      <c r="J18" s="93"/>
      <c r="K18" s="93"/>
      <c r="L18" s="93"/>
      <c r="M18" s="93"/>
      <c r="N18" s="93" t="s">
        <v>243</v>
      </c>
      <c r="O18" s="93"/>
      <c r="P18" s="175"/>
    </row>
    <row r="19" spans="1:16" ht="15" customHeight="1" x14ac:dyDescent="0.15">
      <c r="A19" s="326" t="s">
        <v>381</v>
      </c>
      <c r="B19" s="326"/>
      <c r="C19" s="326"/>
      <c r="D19" s="326"/>
      <c r="E19" s="326"/>
      <c r="F19" s="326"/>
      <c r="G19" s="326"/>
      <c r="H19" s="183"/>
      <c r="I19" s="94"/>
      <c r="J19" s="93"/>
      <c r="K19" s="93"/>
      <c r="L19" s="93"/>
      <c r="M19" s="93"/>
      <c r="O19" s="93"/>
      <c r="P19" s="175"/>
    </row>
    <row r="20" spans="1:16" ht="15" customHeight="1" x14ac:dyDescent="0.15">
      <c r="M20" s="96"/>
    </row>
    <row r="21" spans="1:16" ht="15" customHeight="1" x14ac:dyDescent="0.15">
      <c r="M21" s="96"/>
    </row>
    <row r="22" spans="1:16" ht="15" customHeight="1" thickBot="1" x14ac:dyDescent="0.2">
      <c r="A22" s="1" t="s">
        <v>344</v>
      </c>
      <c r="M22" s="335" t="s">
        <v>345</v>
      </c>
      <c r="N22" s="335"/>
      <c r="O22" s="86"/>
    </row>
    <row r="23" spans="1:16" ht="30" customHeight="1" x14ac:dyDescent="0.15">
      <c r="A23" s="327" t="s">
        <v>12</v>
      </c>
      <c r="B23" s="328"/>
      <c r="C23" s="328" t="s">
        <v>349</v>
      </c>
      <c r="D23" s="331"/>
      <c r="E23" s="331"/>
      <c r="F23" s="332"/>
      <c r="G23" s="337"/>
      <c r="H23" s="338"/>
      <c r="I23" s="338"/>
      <c r="J23" s="339"/>
      <c r="K23" s="342" t="s">
        <v>353</v>
      </c>
      <c r="L23" s="338"/>
      <c r="M23" s="338"/>
      <c r="N23" s="343"/>
      <c r="O23" s="183"/>
    </row>
    <row r="24" spans="1:16" ht="30" customHeight="1" x14ac:dyDescent="0.15">
      <c r="A24" s="329"/>
      <c r="B24" s="330"/>
      <c r="C24" s="16" t="s">
        <v>13</v>
      </c>
      <c r="D24" s="131" t="s">
        <v>15</v>
      </c>
      <c r="E24" s="176" t="s">
        <v>16</v>
      </c>
      <c r="F24" s="16" t="s">
        <v>14</v>
      </c>
      <c r="G24" s="225" t="s">
        <v>13</v>
      </c>
      <c r="H24" s="176" t="s">
        <v>15</v>
      </c>
      <c r="I24" s="176" t="s">
        <v>16</v>
      </c>
      <c r="J24" s="16" t="s">
        <v>14</v>
      </c>
      <c r="K24" s="180" t="s">
        <v>13</v>
      </c>
      <c r="L24" s="176" t="s">
        <v>15</v>
      </c>
      <c r="M24" s="176" t="s">
        <v>16</v>
      </c>
      <c r="N24" s="179" t="s">
        <v>14</v>
      </c>
      <c r="O24" s="183"/>
    </row>
    <row r="25" spans="1:16" ht="20.100000000000001" customHeight="1" x14ac:dyDescent="0.15">
      <c r="A25" s="333" t="s">
        <v>184</v>
      </c>
      <c r="B25" s="334"/>
      <c r="C25" s="217">
        <f>SUM(D25:F25)</f>
        <v>571</v>
      </c>
      <c r="D25" s="132">
        <v>2</v>
      </c>
      <c r="E25" s="128">
        <v>4</v>
      </c>
      <c r="F25" s="218">
        <v>565</v>
      </c>
      <c r="G25" s="226">
        <f>SUM(H25:J25)</f>
        <v>571</v>
      </c>
      <c r="H25" s="132">
        <v>2</v>
      </c>
      <c r="I25" s="128">
        <v>4</v>
      </c>
      <c r="J25" s="218">
        <v>565</v>
      </c>
      <c r="K25" s="190">
        <f>SUM(L25:N25)</f>
        <v>571</v>
      </c>
      <c r="L25" s="132">
        <v>2</v>
      </c>
      <c r="M25" s="128">
        <v>4</v>
      </c>
      <c r="N25" s="138">
        <v>565</v>
      </c>
      <c r="O25" s="152"/>
    </row>
    <row r="26" spans="1:16" ht="20.100000000000001" customHeight="1" x14ac:dyDescent="0.15">
      <c r="A26" s="316" t="s">
        <v>210</v>
      </c>
      <c r="B26" s="317"/>
      <c r="C26" s="219">
        <f t="shared" ref="C26:C32" si="0">SUM(D26:F26)</f>
        <v>2106760</v>
      </c>
      <c r="D26" s="132">
        <v>486763</v>
      </c>
      <c r="E26" s="128">
        <v>347273</v>
      </c>
      <c r="F26" s="218">
        <v>1272724</v>
      </c>
      <c r="G26" s="227">
        <f t="shared" ref="G26:G32" si="1">SUM(H26:J26)</f>
        <v>2111647</v>
      </c>
      <c r="H26" s="132">
        <v>486763</v>
      </c>
      <c r="I26" s="128">
        <v>347273</v>
      </c>
      <c r="J26" s="218">
        <v>1277611</v>
      </c>
      <c r="K26" s="132">
        <f t="shared" ref="K26:K37" si="2">SUM(L26:N26)</f>
        <v>2111673</v>
      </c>
      <c r="L26" s="132">
        <v>486763</v>
      </c>
      <c r="M26" s="128">
        <v>347273</v>
      </c>
      <c r="N26" s="138">
        <v>1277637</v>
      </c>
      <c r="O26" s="175"/>
    </row>
    <row r="27" spans="1:16" ht="20.100000000000001" customHeight="1" x14ac:dyDescent="0.15">
      <c r="A27" s="316" t="s">
        <v>185</v>
      </c>
      <c r="B27" s="317"/>
      <c r="C27" s="219">
        <f t="shared" si="0"/>
        <v>190673</v>
      </c>
      <c r="D27" s="132">
        <v>11986</v>
      </c>
      <c r="E27" s="128">
        <v>20374</v>
      </c>
      <c r="F27" s="218">
        <v>158313</v>
      </c>
      <c r="G27" s="227">
        <f t="shared" si="1"/>
        <v>190674</v>
      </c>
      <c r="H27" s="132">
        <v>11986</v>
      </c>
      <c r="I27" s="128">
        <v>20374</v>
      </c>
      <c r="J27" s="218">
        <v>158314</v>
      </c>
      <c r="K27" s="132">
        <f t="shared" si="2"/>
        <v>190677</v>
      </c>
      <c r="L27" s="132">
        <v>11986</v>
      </c>
      <c r="M27" s="128">
        <v>20374</v>
      </c>
      <c r="N27" s="138">
        <v>158317</v>
      </c>
      <c r="O27" s="175"/>
    </row>
    <row r="28" spans="1:16" ht="20.100000000000001" customHeight="1" x14ac:dyDescent="0.15">
      <c r="A28" s="316" t="s">
        <v>192</v>
      </c>
      <c r="B28" s="317"/>
      <c r="C28" s="219">
        <f t="shared" si="0"/>
        <v>180812</v>
      </c>
      <c r="D28" s="132">
        <v>11986</v>
      </c>
      <c r="E28" s="128">
        <v>17376</v>
      </c>
      <c r="F28" s="218">
        <v>151450</v>
      </c>
      <c r="G28" s="227">
        <f t="shared" si="1"/>
        <v>181337</v>
      </c>
      <c r="H28" s="132">
        <v>11986</v>
      </c>
      <c r="I28" s="128">
        <v>17376</v>
      </c>
      <c r="J28" s="218">
        <v>151975</v>
      </c>
      <c r="K28" s="132">
        <f t="shared" si="2"/>
        <v>181340</v>
      </c>
      <c r="L28" s="132">
        <v>11986</v>
      </c>
      <c r="M28" s="128">
        <v>17376</v>
      </c>
      <c r="N28" s="138">
        <v>151978</v>
      </c>
      <c r="O28" s="175"/>
    </row>
    <row r="29" spans="1:16" ht="20.100000000000001" customHeight="1" x14ac:dyDescent="0.15">
      <c r="A29" s="316" t="s">
        <v>188</v>
      </c>
      <c r="B29" s="317"/>
      <c r="C29" s="219">
        <f t="shared" si="0"/>
        <v>603</v>
      </c>
      <c r="D29" s="95">
        <v>0</v>
      </c>
      <c r="E29" s="95">
        <v>0</v>
      </c>
      <c r="F29" s="218">
        <v>603</v>
      </c>
      <c r="G29" s="227">
        <f t="shared" si="1"/>
        <v>603</v>
      </c>
      <c r="H29" s="95">
        <v>0</v>
      </c>
      <c r="I29" s="95">
        <v>0</v>
      </c>
      <c r="J29" s="218">
        <v>603</v>
      </c>
      <c r="K29" s="132">
        <f t="shared" si="2"/>
        <v>603</v>
      </c>
      <c r="L29" s="95">
        <v>0</v>
      </c>
      <c r="M29" s="93">
        <v>0</v>
      </c>
      <c r="N29" s="138">
        <v>603</v>
      </c>
      <c r="O29" s="175"/>
    </row>
    <row r="30" spans="1:16" ht="20.100000000000001" customHeight="1" x14ac:dyDescent="0.15">
      <c r="A30" s="318" t="s">
        <v>211</v>
      </c>
      <c r="B30" s="319"/>
      <c r="C30" s="219">
        <f t="shared" si="0"/>
        <v>1130</v>
      </c>
      <c r="D30" s="132">
        <v>128</v>
      </c>
      <c r="E30" s="95">
        <v>0</v>
      </c>
      <c r="F30" s="218">
        <v>1002</v>
      </c>
      <c r="G30" s="227">
        <f t="shared" si="1"/>
        <v>1193</v>
      </c>
      <c r="H30" s="132">
        <v>128</v>
      </c>
      <c r="I30" s="95">
        <v>0</v>
      </c>
      <c r="J30" s="218">
        <v>1065</v>
      </c>
      <c r="K30" s="132">
        <f t="shared" si="2"/>
        <v>1193</v>
      </c>
      <c r="L30" s="132">
        <v>128</v>
      </c>
      <c r="M30" s="93">
        <v>0</v>
      </c>
      <c r="N30" s="138">
        <v>1065</v>
      </c>
      <c r="O30" s="175"/>
    </row>
    <row r="31" spans="1:16" ht="20.100000000000001" customHeight="1" x14ac:dyDescent="0.15">
      <c r="A31" s="316" t="s">
        <v>189</v>
      </c>
      <c r="B31" s="317"/>
      <c r="C31" s="219">
        <f t="shared" si="0"/>
        <v>41424</v>
      </c>
      <c r="D31" s="95">
        <v>0</v>
      </c>
      <c r="E31" s="128">
        <v>294</v>
      </c>
      <c r="F31" s="218">
        <v>41130</v>
      </c>
      <c r="G31" s="227">
        <f t="shared" si="1"/>
        <v>41296</v>
      </c>
      <c r="H31" s="95">
        <v>0</v>
      </c>
      <c r="I31" s="128">
        <v>294</v>
      </c>
      <c r="J31" s="218">
        <v>41002</v>
      </c>
      <c r="K31" s="132">
        <f t="shared" si="2"/>
        <v>41299</v>
      </c>
      <c r="L31" s="95">
        <v>0</v>
      </c>
      <c r="M31" s="128">
        <v>294</v>
      </c>
      <c r="N31" s="138">
        <v>41005</v>
      </c>
      <c r="O31" s="175"/>
    </row>
    <row r="32" spans="1:16" ht="20.100000000000001" customHeight="1" x14ac:dyDescent="0.15">
      <c r="A32" s="316" t="s">
        <v>190</v>
      </c>
      <c r="B32" s="317"/>
      <c r="C32" s="219">
        <f t="shared" si="0"/>
        <v>137655</v>
      </c>
      <c r="D32" s="132">
        <v>11858</v>
      </c>
      <c r="E32" s="128">
        <v>17082</v>
      </c>
      <c r="F32" s="218">
        <v>108715</v>
      </c>
      <c r="G32" s="227">
        <f t="shared" si="1"/>
        <v>138245</v>
      </c>
      <c r="H32" s="132">
        <v>11858</v>
      </c>
      <c r="I32" s="128">
        <v>17082</v>
      </c>
      <c r="J32" s="218">
        <v>109305</v>
      </c>
      <c r="K32" s="132">
        <f t="shared" si="2"/>
        <v>140623</v>
      </c>
      <c r="L32" s="132">
        <v>14236</v>
      </c>
      <c r="M32" s="128">
        <v>17082</v>
      </c>
      <c r="N32" s="138">
        <v>109305</v>
      </c>
      <c r="O32" s="175"/>
    </row>
    <row r="33" spans="1:15" ht="20.100000000000001" customHeight="1" x14ac:dyDescent="0.15">
      <c r="A33" s="320" t="s">
        <v>191</v>
      </c>
      <c r="B33" s="321"/>
      <c r="C33" s="220">
        <f>AVERAGE(D33:F33)</f>
        <v>99.866666666666674</v>
      </c>
      <c r="D33" s="3">
        <v>100</v>
      </c>
      <c r="E33" s="3">
        <v>100</v>
      </c>
      <c r="F33" s="221">
        <v>99.6</v>
      </c>
      <c r="G33" s="228">
        <f>AVERAGE(H33:J33)</f>
        <v>99.866666666666674</v>
      </c>
      <c r="H33" s="3">
        <v>100</v>
      </c>
      <c r="I33" s="3">
        <v>100</v>
      </c>
      <c r="J33" s="221">
        <v>99.6</v>
      </c>
      <c r="K33" s="3">
        <f>AVERAGE(L33:N33)</f>
        <v>99.866666666666674</v>
      </c>
      <c r="L33" s="3">
        <v>100</v>
      </c>
      <c r="M33" s="3">
        <v>100</v>
      </c>
      <c r="N33" s="139">
        <v>99.6</v>
      </c>
      <c r="O33" s="14"/>
    </row>
    <row r="34" spans="1:15" ht="20.100000000000001" customHeight="1" x14ac:dyDescent="0.15">
      <c r="A34" s="110" t="s">
        <v>339</v>
      </c>
      <c r="B34" s="181" t="s">
        <v>340</v>
      </c>
      <c r="C34" s="219">
        <f t="shared" ref="C34:C37" si="3">SUM(D34:F34)</f>
        <v>51</v>
      </c>
      <c r="D34" s="132">
        <v>10</v>
      </c>
      <c r="E34" s="95">
        <v>11</v>
      </c>
      <c r="F34" s="218">
        <v>30</v>
      </c>
      <c r="G34" s="227">
        <f t="shared" ref="G34:G37" si="4">SUM(H34:J34)</f>
        <v>55</v>
      </c>
      <c r="H34" s="132">
        <v>10</v>
      </c>
      <c r="I34" s="128">
        <v>14</v>
      </c>
      <c r="J34" s="218">
        <v>31</v>
      </c>
      <c r="K34" s="132">
        <f t="shared" si="2"/>
        <v>57</v>
      </c>
      <c r="L34" s="132">
        <v>13</v>
      </c>
      <c r="M34" s="128">
        <v>14</v>
      </c>
      <c r="N34" s="138">
        <v>30</v>
      </c>
      <c r="O34" s="175"/>
    </row>
    <row r="35" spans="1:15" ht="20.100000000000001" customHeight="1" x14ac:dyDescent="0.15">
      <c r="A35" s="109"/>
      <c r="B35" s="182" t="s">
        <v>17</v>
      </c>
      <c r="C35" s="219">
        <f t="shared" si="3"/>
        <v>2145</v>
      </c>
      <c r="D35" s="132">
        <v>669</v>
      </c>
      <c r="E35" s="95">
        <v>839</v>
      </c>
      <c r="F35" s="218">
        <v>637</v>
      </c>
      <c r="G35" s="227">
        <f t="shared" si="4"/>
        <v>2167</v>
      </c>
      <c r="H35" s="132">
        <v>669</v>
      </c>
      <c r="I35" s="128">
        <v>848</v>
      </c>
      <c r="J35" s="218">
        <v>650</v>
      </c>
      <c r="K35" s="132">
        <f t="shared" si="2"/>
        <v>3083</v>
      </c>
      <c r="L35" s="132">
        <v>1596</v>
      </c>
      <c r="M35" s="128">
        <v>848</v>
      </c>
      <c r="N35" s="138">
        <v>639</v>
      </c>
      <c r="O35" s="175"/>
    </row>
    <row r="36" spans="1:15" ht="20.100000000000001" customHeight="1" x14ac:dyDescent="0.15">
      <c r="A36" s="110" t="s">
        <v>18</v>
      </c>
      <c r="B36" s="181" t="s">
        <v>340</v>
      </c>
      <c r="C36" s="219">
        <f t="shared" si="3"/>
        <v>2</v>
      </c>
      <c r="D36" s="95">
        <v>2</v>
      </c>
      <c r="E36" s="95">
        <v>0</v>
      </c>
      <c r="F36" s="222">
        <v>0</v>
      </c>
      <c r="G36" s="227">
        <f t="shared" si="4"/>
        <v>2</v>
      </c>
      <c r="H36" s="95">
        <v>2</v>
      </c>
      <c r="I36" s="95">
        <v>0</v>
      </c>
      <c r="J36" s="222">
        <v>0</v>
      </c>
      <c r="K36" s="132">
        <f t="shared" si="2"/>
        <v>2</v>
      </c>
      <c r="L36" s="95">
        <v>2</v>
      </c>
      <c r="M36" s="95">
        <v>0</v>
      </c>
      <c r="N36" s="112">
        <v>0</v>
      </c>
      <c r="O36" s="93"/>
    </row>
    <row r="37" spans="1:15" ht="20.100000000000001" customHeight="1" thickBot="1" x14ac:dyDescent="0.2">
      <c r="A37" s="111" t="s">
        <v>19</v>
      </c>
      <c r="B37" s="104" t="s">
        <v>17</v>
      </c>
      <c r="C37" s="223">
        <f t="shared" si="3"/>
        <v>228</v>
      </c>
      <c r="D37" s="97">
        <v>228</v>
      </c>
      <c r="E37" s="97">
        <v>0</v>
      </c>
      <c r="F37" s="224">
        <v>0</v>
      </c>
      <c r="G37" s="229">
        <f t="shared" si="4"/>
        <v>228</v>
      </c>
      <c r="H37" s="97">
        <v>228</v>
      </c>
      <c r="I37" s="97">
        <v>0</v>
      </c>
      <c r="J37" s="224">
        <v>0</v>
      </c>
      <c r="K37" s="155">
        <f t="shared" si="2"/>
        <v>228</v>
      </c>
      <c r="L37" s="97">
        <v>228</v>
      </c>
      <c r="M37" s="97">
        <v>0</v>
      </c>
      <c r="N37" s="140">
        <v>0</v>
      </c>
      <c r="O37" s="93"/>
    </row>
    <row r="38" spans="1:15" ht="15" customHeight="1" x14ac:dyDescent="0.15">
      <c r="A38" s="1" t="s">
        <v>241</v>
      </c>
      <c r="N38" s="154" t="s">
        <v>266</v>
      </c>
      <c r="O38" s="86"/>
    </row>
    <row r="39" spans="1:15" ht="15" customHeight="1" x14ac:dyDescent="0.15">
      <c r="A39" s="1" t="s">
        <v>242</v>
      </c>
      <c r="I39" s="191"/>
      <c r="J39" s="191"/>
      <c r="K39" s="191"/>
      <c r="N39" s="177"/>
      <c r="O39" s="86"/>
    </row>
    <row r="40" spans="1:15" ht="15" customHeight="1" x14ac:dyDescent="0.15">
      <c r="O40" s="86"/>
    </row>
  </sheetData>
  <sheetProtection sheet="1" selectLockedCells="1" selectUnlockedCells="1"/>
  <mergeCells count="56">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3:N23"/>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8:B28"/>
    <mergeCell ref="A18:G18"/>
    <mergeCell ref="A19:G19"/>
    <mergeCell ref="A23:B24"/>
    <mergeCell ref="C23:F23"/>
    <mergeCell ref="A25:B25"/>
    <mergeCell ref="A26:B26"/>
    <mergeCell ref="A27:B27"/>
    <mergeCell ref="M22:N22"/>
    <mergeCell ref="H16:K16"/>
    <mergeCell ref="G23:J23"/>
    <mergeCell ref="A29:B29"/>
    <mergeCell ref="A32:B32"/>
    <mergeCell ref="A30:B30"/>
    <mergeCell ref="A31:B31"/>
    <mergeCell ref="A33:B33"/>
  </mergeCells>
  <phoneticPr fontId="4"/>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063D-1C40-4293-9A25-AFC80D9348FA}">
  <sheetPr>
    <tabColor theme="4" tint="0.59999389629810485"/>
    <pageSetUpPr fitToPage="1"/>
  </sheetPr>
  <dimension ref="A1:P40"/>
  <sheetViews>
    <sheetView view="pageBreakPreview" topLeftCell="H13" zoomScaleNormal="100" zoomScaleSheetLayoutView="100" workbookViewId="0">
      <selection activeCell="J42" sqref="J42"/>
    </sheetView>
  </sheetViews>
  <sheetFormatPr defaultRowHeight="15.95" customHeight="1" x14ac:dyDescent="0.15"/>
  <cols>
    <col min="1" max="1" width="15.7109375" style="1" hidden="1" customWidth="1"/>
    <col min="2" max="2" width="16.28515625" style="1" hidden="1" customWidth="1"/>
    <col min="3" max="7" width="13.7109375" style="1" hidden="1" customWidth="1"/>
    <col min="8" max="14" width="13.7109375" style="1" customWidth="1"/>
    <col min="15" max="15" width="1.5703125" style="1" customWidth="1"/>
    <col min="16" max="16384" width="9.140625" style="1"/>
  </cols>
  <sheetData>
    <row r="1" spans="1:16" ht="20.25" customHeight="1" thickBot="1" x14ac:dyDescent="0.2">
      <c r="D1" s="189" t="s">
        <v>0</v>
      </c>
      <c r="H1" s="1" t="s">
        <v>338</v>
      </c>
      <c r="M1" s="360" t="s">
        <v>1</v>
      </c>
      <c r="N1" s="360"/>
      <c r="O1" s="86"/>
    </row>
    <row r="2" spans="1:16" ht="15" customHeight="1" x14ac:dyDescent="0.15">
      <c r="H2" s="361" t="s">
        <v>183</v>
      </c>
      <c r="I2" s="363" t="s">
        <v>248</v>
      </c>
      <c r="J2" s="363"/>
      <c r="K2" s="338" t="s">
        <v>2</v>
      </c>
      <c r="L2" s="338"/>
      <c r="M2" s="342" t="s">
        <v>3</v>
      </c>
      <c r="N2" s="366"/>
      <c r="O2" s="183"/>
      <c r="P2" s="175"/>
    </row>
    <row r="3" spans="1:16" ht="15" customHeight="1" x14ac:dyDescent="0.15">
      <c r="A3" s="1" t="s">
        <v>4</v>
      </c>
      <c r="H3" s="362"/>
      <c r="I3" s="364"/>
      <c r="J3" s="364"/>
      <c r="K3" s="365"/>
      <c r="L3" s="365"/>
      <c r="M3" s="367"/>
      <c r="N3" s="368"/>
      <c r="O3" s="183"/>
      <c r="P3" s="175"/>
    </row>
    <row r="4" spans="1:16" ht="15" customHeight="1" x14ac:dyDescent="0.15">
      <c r="A4" s="326" t="s">
        <v>5</v>
      </c>
      <c r="B4" s="326"/>
      <c r="C4" s="326"/>
      <c r="D4" s="326"/>
      <c r="E4" s="326"/>
      <c r="F4" s="326"/>
      <c r="G4" s="326"/>
      <c r="H4" s="355" t="s">
        <v>351</v>
      </c>
      <c r="I4" s="356">
        <v>905</v>
      </c>
      <c r="J4" s="357"/>
      <c r="K4" s="356">
        <v>119</v>
      </c>
      <c r="L4" s="357"/>
      <c r="M4" s="358">
        <v>15</v>
      </c>
      <c r="N4" s="359"/>
      <c r="O4" s="183"/>
      <c r="P4" s="175"/>
    </row>
    <row r="5" spans="1:16" ht="15" customHeight="1" x14ac:dyDescent="0.15">
      <c r="A5" s="326" t="s">
        <v>6</v>
      </c>
      <c r="B5" s="326"/>
      <c r="C5" s="326"/>
      <c r="D5" s="326"/>
      <c r="E5" s="326"/>
      <c r="F5" s="326"/>
      <c r="G5" s="326"/>
      <c r="H5" s="344"/>
      <c r="I5" s="340"/>
      <c r="J5" s="341"/>
      <c r="K5" s="340"/>
      <c r="L5" s="341"/>
      <c r="M5" s="322"/>
      <c r="N5" s="323"/>
      <c r="O5" s="183"/>
      <c r="P5" s="175"/>
    </row>
    <row r="6" spans="1:16" ht="15" customHeight="1" x14ac:dyDescent="0.15">
      <c r="A6" s="326" t="s">
        <v>233</v>
      </c>
      <c r="B6" s="326"/>
      <c r="C6" s="326"/>
      <c r="D6" s="326"/>
      <c r="E6" s="326"/>
      <c r="F6" s="326"/>
      <c r="G6" s="326"/>
      <c r="H6" s="344">
        <v>27</v>
      </c>
      <c r="I6" s="340">
        <v>978</v>
      </c>
      <c r="J6" s="341"/>
      <c r="K6" s="340">
        <v>119</v>
      </c>
      <c r="L6" s="341"/>
      <c r="M6" s="322">
        <v>15</v>
      </c>
      <c r="N6" s="323"/>
      <c r="O6" s="93"/>
      <c r="P6" s="175"/>
    </row>
    <row r="7" spans="1:16" ht="15" customHeight="1" x14ac:dyDescent="0.15">
      <c r="A7" s="326" t="s">
        <v>194</v>
      </c>
      <c r="B7" s="326"/>
      <c r="C7" s="326"/>
      <c r="D7" s="326"/>
      <c r="E7" s="326"/>
      <c r="F7" s="326"/>
      <c r="G7" s="326"/>
      <c r="H7" s="344"/>
      <c r="I7" s="340"/>
      <c r="J7" s="341"/>
      <c r="K7" s="340"/>
      <c r="L7" s="341"/>
      <c r="M7" s="322"/>
      <c r="N7" s="323"/>
      <c r="O7" s="93"/>
      <c r="P7" s="175"/>
    </row>
    <row r="8" spans="1:16" ht="15" customHeight="1" x14ac:dyDescent="0.15">
      <c r="A8" s="326" t="s">
        <v>7</v>
      </c>
      <c r="B8" s="326"/>
      <c r="C8" s="326"/>
      <c r="D8" s="326"/>
      <c r="E8" s="326"/>
      <c r="F8" s="326"/>
      <c r="G8" s="326"/>
      <c r="H8" s="344">
        <v>28</v>
      </c>
      <c r="I8" s="352">
        <v>989</v>
      </c>
      <c r="J8" s="353"/>
      <c r="K8" s="352">
        <v>120</v>
      </c>
      <c r="L8" s="353"/>
      <c r="M8" s="322">
        <v>15</v>
      </c>
      <c r="N8" s="323"/>
      <c r="O8" s="93"/>
      <c r="P8" s="175"/>
    </row>
    <row r="9" spans="1:16" ht="15" customHeight="1" x14ac:dyDescent="0.15">
      <c r="A9" s="326" t="s">
        <v>8</v>
      </c>
      <c r="B9" s="326"/>
      <c r="C9" s="326"/>
      <c r="D9" s="326"/>
      <c r="E9" s="326"/>
      <c r="F9" s="326"/>
      <c r="G9" s="326"/>
      <c r="H9" s="344"/>
      <c r="I9" s="352"/>
      <c r="J9" s="353"/>
      <c r="K9" s="352"/>
      <c r="L9" s="353"/>
      <c r="M9" s="322"/>
      <c r="N9" s="323"/>
      <c r="O9" s="93"/>
      <c r="P9" s="175"/>
    </row>
    <row r="10" spans="1:16" ht="15" customHeight="1" x14ac:dyDescent="0.15">
      <c r="A10" s="326" t="s">
        <v>9</v>
      </c>
      <c r="B10" s="326"/>
      <c r="C10" s="326"/>
      <c r="D10" s="326"/>
      <c r="E10" s="326"/>
      <c r="F10" s="326"/>
      <c r="G10" s="326"/>
      <c r="H10" s="344">
        <v>29</v>
      </c>
      <c r="I10" s="340">
        <v>990</v>
      </c>
      <c r="J10" s="341"/>
      <c r="K10" s="340">
        <v>123</v>
      </c>
      <c r="L10" s="341"/>
      <c r="M10" s="322">
        <v>15</v>
      </c>
      <c r="N10" s="323"/>
      <c r="O10" s="93"/>
      <c r="P10" s="175"/>
    </row>
    <row r="11" spans="1:16" ht="15" customHeight="1" x14ac:dyDescent="0.15">
      <c r="A11" s="175"/>
      <c r="B11" s="175"/>
      <c r="C11" s="175"/>
      <c r="D11" s="175"/>
      <c r="E11" s="175"/>
      <c r="F11" s="175"/>
      <c r="G11" s="175"/>
      <c r="H11" s="344"/>
      <c r="I11" s="340"/>
      <c r="J11" s="341"/>
      <c r="K11" s="340"/>
      <c r="L11" s="341"/>
      <c r="M11" s="322"/>
      <c r="N11" s="323"/>
      <c r="O11" s="93"/>
      <c r="P11" s="175"/>
    </row>
    <row r="12" spans="1:16" ht="15" customHeight="1" x14ac:dyDescent="0.15">
      <c r="A12" s="175" t="s">
        <v>10</v>
      </c>
      <c r="B12" s="175"/>
      <c r="C12" s="175"/>
      <c r="D12" s="175"/>
      <c r="E12" s="175"/>
      <c r="F12" s="175"/>
      <c r="G12" s="175"/>
      <c r="H12" s="344">
        <v>30</v>
      </c>
      <c r="I12" s="340">
        <v>986</v>
      </c>
      <c r="J12" s="341"/>
      <c r="K12" s="340">
        <v>125</v>
      </c>
      <c r="L12" s="341"/>
      <c r="M12" s="322">
        <v>20</v>
      </c>
      <c r="N12" s="323"/>
      <c r="O12" s="93"/>
      <c r="P12" s="175"/>
    </row>
    <row r="13" spans="1:16" ht="15" customHeight="1" thickBot="1" x14ac:dyDescent="0.2">
      <c r="A13" s="326" t="s">
        <v>378</v>
      </c>
      <c r="B13" s="326"/>
      <c r="C13" s="326"/>
      <c r="D13" s="326"/>
      <c r="E13" s="326"/>
      <c r="F13" s="326"/>
      <c r="G13" s="326"/>
      <c r="H13" s="344"/>
      <c r="I13" s="340"/>
      <c r="J13" s="341"/>
      <c r="K13" s="340"/>
      <c r="L13" s="341"/>
      <c r="M13" s="324"/>
      <c r="N13" s="325"/>
      <c r="O13" s="93"/>
      <c r="P13" s="175"/>
    </row>
    <row r="14" spans="1:16" ht="15" customHeight="1" x14ac:dyDescent="0.15">
      <c r="A14" s="326" t="s">
        <v>384</v>
      </c>
      <c r="B14" s="326"/>
      <c r="C14" s="326"/>
      <c r="D14" s="326"/>
      <c r="E14" s="326"/>
      <c r="F14" s="326"/>
      <c r="G14" s="326"/>
      <c r="H14" s="344" t="s">
        <v>352</v>
      </c>
      <c r="I14" s="346">
        <v>991</v>
      </c>
      <c r="J14" s="347"/>
      <c r="K14" s="346">
        <v>125</v>
      </c>
      <c r="L14" s="350"/>
      <c r="M14" s="354"/>
      <c r="N14" s="350"/>
      <c r="O14" s="93"/>
      <c r="P14" s="175"/>
    </row>
    <row r="15" spans="1:16" ht="15" customHeight="1" thickBot="1" x14ac:dyDescent="0.2">
      <c r="A15" s="326" t="s">
        <v>385</v>
      </c>
      <c r="B15" s="326"/>
      <c r="C15" s="326"/>
      <c r="D15" s="326"/>
      <c r="E15" s="326"/>
      <c r="F15" s="326"/>
      <c r="G15" s="326"/>
      <c r="H15" s="345"/>
      <c r="I15" s="348"/>
      <c r="J15" s="349"/>
      <c r="K15" s="348"/>
      <c r="L15" s="351"/>
      <c r="M15" s="354"/>
      <c r="N15" s="350"/>
      <c r="O15" s="93"/>
      <c r="P15" s="175"/>
    </row>
    <row r="16" spans="1:16" ht="15" customHeight="1" x14ac:dyDescent="0.15">
      <c r="H16" s="336" t="s">
        <v>336</v>
      </c>
      <c r="I16" s="336"/>
      <c r="J16" s="336"/>
      <c r="K16" s="336"/>
      <c r="M16" s="175"/>
      <c r="N16" s="177" t="s">
        <v>313</v>
      </c>
      <c r="O16" s="93"/>
      <c r="P16" s="175"/>
    </row>
    <row r="17" spans="1:16" ht="15" customHeight="1" x14ac:dyDescent="0.15">
      <c r="A17" s="1" t="s">
        <v>11</v>
      </c>
      <c r="H17" s="175" t="s">
        <v>337</v>
      </c>
      <c r="I17" s="94"/>
      <c r="J17" s="93"/>
      <c r="K17" s="93"/>
      <c r="N17" s="93" t="s">
        <v>250</v>
      </c>
      <c r="O17" s="93"/>
      <c r="P17" s="175"/>
    </row>
    <row r="18" spans="1:16" ht="15" customHeight="1" x14ac:dyDescent="0.15">
      <c r="A18" s="326" t="s">
        <v>382</v>
      </c>
      <c r="B18" s="326"/>
      <c r="C18" s="326"/>
      <c r="D18" s="326"/>
      <c r="E18" s="326"/>
      <c r="F18" s="326"/>
      <c r="G18" s="326"/>
      <c r="H18" s="183"/>
      <c r="I18" s="94"/>
      <c r="J18" s="93"/>
      <c r="K18" s="93"/>
      <c r="L18" s="93"/>
      <c r="M18" s="93"/>
      <c r="N18" s="93" t="s">
        <v>243</v>
      </c>
      <c r="O18" s="93"/>
      <c r="P18" s="175"/>
    </row>
    <row r="19" spans="1:16" ht="15" customHeight="1" x14ac:dyDescent="0.15">
      <c r="A19" s="326" t="s">
        <v>380</v>
      </c>
      <c r="B19" s="326"/>
      <c r="C19" s="326"/>
      <c r="D19" s="326"/>
      <c r="E19" s="326"/>
      <c r="F19" s="326"/>
      <c r="G19" s="326"/>
      <c r="H19" s="183"/>
      <c r="I19" s="94"/>
      <c r="J19" s="93"/>
      <c r="K19" s="93"/>
      <c r="L19" s="93"/>
      <c r="M19" s="93"/>
      <c r="O19" s="93"/>
      <c r="P19" s="175"/>
    </row>
    <row r="20" spans="1:16" ht="15" customHeight="1" x14ac:dyDescent="0.15">
      <c r="M20" s="96"/>
    </row>
    <row r="21" spans="1:16" ht="15" customHeight="1" x14ac:dyDescent="0.15">
      <c r="M21" s="96"/>
    </row>
    <row r="22" spans="1:16" ht="15" customHeight="1" thickBot="1" x14ac:dyDescent="0.2">
      <c r="A22" s="1" t="s">
        <v>344</v>
      </c>
      <c r="M22" s="335" t="s">
        <v>345</v>
      </c>
      <c r="N22" s="335"/>
      <c r="O22" s="86"/>
    </row>
    <row r="23" spans="1:16" ht="30" customHeight="1" x14ac:dyDescent="0.15">
      <c r="A23" s="327" t="s">
        <v>12</v>
      </c>
      <c r="B23" s="328"/>
      <c r="C23" s="328" t="s">
        <v>349</v>
      </c>
      <c r="D23" s="331"/>
      <c r="E23" s="331"/>
      <c r="F23" s="332"/>
      <c r="G23" s="337" t="s">
        <v>350</v>
      </c>
      <c r="H23" s="338"/>
      <c r="I23" s="338"/>
      <c r="J23" s="339"/>
      <c r="K23" s="342" t="s">
        <v>353</v>
      </c>
      <c r="L23" s="338"/>
      <c r="M23" s="338"/>
      <c r="N23" s="343"/>
      <c r="O23" s="183"/>
    </row>
    <row r="24" spans="1:16" ht="30" customHeight="1" x14ac:dyDescent="0.15">
      <c r="A24" s="329"/>
      <c r="B24" s="330"/>
      <c r="C24" s="16" t="s">
        <v>13</v>
      </c>
      <c r="D24" s="131" t="s">
        <v>15</v>
      </c>
      <c r="E24" s="176" t="s">
        <v>16</v>
      </c>
      <c r="F24" s="16" t="s">
        <v>14</v>
      </c>
      <c r="G24" s="225" t="s">
        <v>13</v>
      </c>
      <c r="H24" s="176" t="s">
        <v>15</v>
      </c>
      <c r="I24" s="176" t="s">
        <v>16</v>
      </c>
      <c r="J24" s="16" t="s">
        <v>14</v>
      </c>
      <c r="K24" s="180" t="s">
        <v>13</v>
      </c>
      <c r="L24" s="176" t="s">
        <v>15</v>
      </c>
      <c r="M24" s="176" t="s">
        <v>16</v>
      </c>
      <c r="N24" s="179" t="s">
        <v>14</v>
      </c>
      <c r="O24" s="183"/>
    </row>
    <row r="25" spans="1:16" ht="20.100000000000001" customHeight="1" x14ac:dyDescent="0.15">
      <c r="A25" s="333" t="s">
        <v>184</v>
      </c>
      <c r="B25" s="334"/>
      <c r="C25" s="217">
        <f>SUM(D25:F25)</f>
        <v>571</v>
      </c>
      <c r="D25" s="132">
        <v>2</v>
      </c>
      <c r="E25" s="128">
        <v>4</v>
      </c>
      <c r="F25" s="218">
        <v>565</v>
      </c>
      <c r="G25" s="226">
        <f>SUM(H25:J25)</f>
        <v>571</v>
      </c>
      <c r="H25" s="132">
        <v>2</v>
      </c>
      <c r="I25" s="128">
        <v>4</v>
      </c>
      <c r="J25" s="218">
        <v>565</v>
      </c>
      <c r="K25" s="190">
        <f>SUM(L25:N25)</f>
        <v>571</v>
      </c>
      <c r="L25" s="132">
        <v>2</v>
      </c>
      <c r="M25" s="128">
        <v>4</v>
      </c>
      <c r="N25" s="138">
        <v>565</v>
      </c>
      <c r="O25" s="152"/>
    </row>
    <row r="26" spans="1:16" ht="20.100000000000001" customHeight="1" x14ac:dyDescent="0.15">
      <c r="A26" s="316" t="s">
        <v>210</v>
      </c>
      <c r="B26" s="317"/>
      <c r="C26" s="219">
        <f t="shared" ref="C26:C32" si="0">SUM(D26:F26)</f>
        <v>2106760</v>
      </c>
      <c r="D26" s="132">
        <v>486763</v>
      </c>
      <c r="E26" s="128">
        <v>347273</v>
      </c>
      <c r="F26" s="218">
        <v>1272724</v>
      </c>
      <c r="G26" s="227">
        <f t="shared" ref="G26:G32" si="1">SUM(H26:J26)</f>
        <v>2111647</v>
      </c>
      <c r="H26" s="132">
        <v>486763</v>
      </c>
      <c r="I26" s="128">
        <v>347273</v>
      </c>
      <c r="J26" s="218">
        <v>1277611</v>
      </c>
      <c r="K26" s="132">
        <f t="shared" ref="K26:K37" si="2">SUM(L26:N26)</f>
        <v>2111673</v>
      </c>
      <c r="L26" s="132">
        <v>486763</v>
      </c>
      <c r="M26" s="128">
        <v>347273</v>
      </c>
      <c r="N26" s="138">
        <v>1277637</v>
      </c>
      <c r="O26" s="175"/>
    </row>
    <row r="27" spans="1:16" ht="20.100000000000001" customHeight="1" x14ac:dyDescent="0.15">
      <c r="A27" s="316" t="s">
        <v>185</v>
      </c>
      <c r="B27" s="317"/>
      <c r="C27" s="219">
        <f t="shared" si="0"/>
        <v>190673</v>
      </c>
      <c r="D27" s="132">
        <v>11986</v>
      </c>
      <c r="E27" s="128">
        <v>20374</v>
      </c>
      <c r="F27" s="218">
        <v>158313</v>
      </c>
      <c r="G27" s="227">
        <f t="shared" si="1"/>
        <v>190674</v>
      </c>
      <c r="H27" s="132">
        <v>11986</v>
      </c>
      <c r="I27" s="128">
        <v>20374</v>
      </c>
      <c r="J27" s="218">
        <v>158314</v>
      </c>
      <c r="K27" s="132">
        <f t="shared" si="2"/>
        <v>190677</v>
      </c>
      <c r="L27" s="132">
        <v>11986</v>
      </c>
      <c r="M27" s="128">
        <v>20374</v>
      </c>
      <c r="N27" s="138">
        <v>158317</v>
      </c>
      <c r="O27" s="175"/>
    </row>
    <row r="28" spans="1:16" ht="20.100000000000001" customHeight="1" x14ac:dyDescent="0.15">
      <c r="A28" s="316" t="s">
        <v>192</v>
      </c>
      <c r="B28" s="317"/>
      <c r="C28" s="219">
        <f t="shared" si="0"/>
        <v>180812</v>
      </c>
      <c r="D28" s="132">
        <v>11986</v>
      </c>
      <c r="E28" s="128">
        <v>17376</v>
      </c>
      <c r="F28" s="218">
        <v>151450</v>
      </c>
      <c r="G28" s="227">
        <f t="shared" si="1"/>
        <v>181337</v>
      </c>
      <c r="H28" s="132">
        <v>11986</v>
      </c>
      <c r="I28" s="128">
        <v>17376</v>
      </c>
      <c r="J28" s="218">
        <v>151975</v>
      </c>
      <c r="K28" s="132">
        <f t="shared" si="2"/>
        <v>181340</v>
      </c>
      <c r="L28" s="132">
        <v>11986</v>
      </c>
      <c r="M28" s="128">
        <v>17376</v>
      </c>
      <c r="N28" s="138">
        <v>151978</v>
      </c>
      <c r="O28" s="175"/>
    </row>
    <row r="29" spans="1:16" ht="20.100000000000001" customHeight="1" x14ac:dyDescent="0.15">
      <c r="A29" s="316" t="s">
        <v>188</v>
      </c>
      <c r="B29" s="317"/>
      <c r="C29" s="219">
        <f t="shared" si="0"/>
        <v>603</v>
      </c>
      <c r="D29" s="95">
        <v>0</v>
      </c>
      <c r="E29" s="95">
        <v>0</v>
      </c>
      <c r="F29" s="218">
        <v>603</v>
      </c>
      <c r="G29" s="227">
        <f t="shared" si="1"/>
        <v>603</v>
      </c>
      <c r="H29" s="95">
        <v>0</v>
      </c>
      <c r="I29" s="95">
        <v>0</v>
      </c>
      <c r="J29" s="218">
        <v>603</v>
      </c>
      <c r="K29" s="132">
        <f t="shared" si="2"/>
        <v>603</v>
      </c>
      <c r="L29" s="95">
        <v>0</v>
      </c>
      <c r="M29" s="93">
        <v>0</v>
      </c>
      <c r="N29" s="138">
        <v>603</v>
      </c>
      <c r="O29" s="175"/>
    </row>
    <row r="30" spans="1:16" ht="20.100000000000001" customHeight="1" x14ac:dyDescent="0.15">
      <c r="A30" s="318" t="s">
        <v>211</v>
      </c>
      <c r="B30" s="319"/>
      <c r="C30" s="219">
        <f t="shared" si="0"/>
        <v>1130</v>
      </c>
      <c r="D30" s="132">
        <v>128</v>
      </c>
      <c r="E30" s="95">
        <v>0</v>
      </c>
      <c r="F30" s="218">
        <v>1002</v>
      </c>
      <c r="G30" s="227">
        <f t="shared" si="1"/>
        <v>1193</v>
      </c>
      <c r="H30" s="132">
        <v>128</v>
      </c>
      <c r="I30" s="95">
        <v>0</v>
      </c>
      <c r="J30" s="218">
        <v>1065</v>
      </c>
      <c r="K30" s="132">
        <f t="shared" si="2"/>
        <v>1193</v>
      </c>
      <c r="L30" s="132">
        <v>128</v>
      </c>
      <c r="M30" s="93">
        <v>0</v>
      </c>
      <c r="N30" s="138">
        <v>1065</v>
      </c>
      <c r="O30" s="175"/>
    </row>
    <row r="31" spans="1:16" ht="20.100000000000001" customHeight="1" x14ac:dyDescent="0.15">
      <c r="A31" s="316" t="s">
        <v>189</v>
      </c>
      <c r="B31" s="317"/>
      <c r="C31" s="219">
        <f t="shared" si="0"/>
        <v>41424</v>
      </c>
      <c r="D31" s="95">
        <v>0</v>
      </c>
      <c r="E31" s="128">
        <v>294</v>
      </c>
      <c r="F31" s="218">
        <v>41130</v>
      </c>
      <c r="G31" s="227">
        <f t="shared" si="1"/>
        <v>41296</v>
      </c>
      <c r="H31" s="95">
        <v>0</v>
      </c>
      <c r="I31" s="128">
        <v>294</v>
      </c>
      <c r="J31" s="218">
        <v>41002</v>
      </c>
      <c r="K31" s="132">
        <f t="shared" si="2"/>
        <v>41299</v>
      </c>
      <c r="L31" s="95">
        <v>0</v>
      </c>
      <c r="M31" s="128">
        <v>294</v>
      </c>
      <c r="N31" s="138">
        <v>41005</v>
      </c>
      <c r="O31" s="175"/>
    </row>
    <row r="32" spans="1:16" ht="20.100000000000001" customHeight="1" x14ac:dyDescent="0.15">
      <c r="A32" s="316" t="s">
        <v>190</v>
      </c>
      <c r="B32" s="317"/>
      <c r="C32" s="219">
        <f t="shared" si="0"/>
        <v>137655</v>
      </c>
      <c r="D32" s="132">
        <v>11858</v>
      </c>
      <c r="E32" s="128">
        <v>17082</v>
      </c>
      <c r="F32" s="218">
        <v>108715</v>
      </c>
      <c r="G32" s="227">
        <f t="shared" si="1"/>
        <v>138245</v>
      </c>
      <c r="H32" s="132">
        <v>11858</v>
      </c>
      <c r="I32" s="128">
        <v>17082</v>
      </c>
      <c r="J32" s="218">
        <v>109305</v>
      </c>
      <c r="K32" s="132">
        <f t="shared" si="2"/>
        <v>140623</v>
      </c>
      <c r="L32" s="132">
        <v>14236</v>
      </c>
      <c r="M32" s="128">
        <v>17082</v>
      </c>
      <c r="N32" s="138">
        <v>109305</v>
      </c>
      <c r="O32" s="175"/>
    </row>
    <row r="33" spans="1:15" ht="20.100000000000001" customHeight="1" x14ac:dyDescent="0.15">
      <c r="A33" s="320" t="s">
        <v>191</v>
      </c>
      <c r="B33" s="321"/>
      <c r="C33" s="220">
        <f>AVERAGE(D33:F33)</f>
        <v>99.866666666666674</v>
      </c>
      <c r="D33" s="3">
        <v>100</v>
      </c>
      <c r="E33" s="3">
        <v>100</v>
      </c>
      <c r="F33" s="221">
        <v>99.6</v>
      </c>
      <c r="G33" s="228">
        <f>AVERAGE(H33:J33)</f>
        <v>99.866666666666674</v>
      </c>
      <c r="H33" s="3">
        <v>100</v>
      </c>
      <c r="I33" s="3">
        <v>100</v>
      </c>
      <c r="J33" s="221">
        <v>99.6</v>
      </c>
      <c r="K33" s="3">
        <f>AVERAGE(L33:N33)</f>
        <v>99.866666666666674</v>
      </c>
      <c r="L33" s="3">
        <v>100</v>
      </c>
      <c r="M33" s="3">
        <v>100</v>
      </c>
      <c r="N33" s="139">
        <v>99.6</v>
      </c>
      <c r="O33" s="14"/>
    </row>
    <row r="34" spans="1:15" ht="20.100000000000001" customHeight="1" x14ac:dyDescent="0.15">
      <c r="A34" s="110" t="s">
        <v>339</v>
      </c>
      <c r="B34" s="181" t="s">
        <v>340</v>
      </c>
      <c r="C34" s="219">
        <f t="shared" ref="C34:C37" si="3">SUM(D34:F34)</f>
        <v>51</v>
      </c>
      <c r="D34" s="132">
        <v>10</v>
      </c>
      <c r="E34" s="95">
        <v>11</v>
      </c>
      <c r="F34" s="218">
        <v>30</v>
      </c>
      <c r="G34" s="227">
        <f t="shared" ref="G34:G37" si="4">SUM(H34:J34)</f>
        <v>55</v>
      </c>
      <c r="H34" s="132">
        <v>10</v>
      </c>
      <c r="I34" s="128">
        <v>14</v>
      </c>
      <c r="J34" s="218">
        <v>31</v>
      </c>
      <c r="K34" s="132">
        <f t="shared" si="2"/>
        <v>57</v>
      </c>
      <c r="L34" s="132">
        <v>13</v>
      </c>
      <c r="M34" s="128">
        <v>14</v>
      </c>
      <c r="N34" s="138">
        <v>30</v>
      </c>
      <c r="O34" s="175"/>
    </row>
    <row r="35" spans="1:15" ht="20.100000000000001" customHeight="1" x14ac:dyDescent="0.15">
      <c r="A35" s="109"/>
      <c r="B35" s="182" t="s">
        <v>17</v>
      </c>
      <c r="C35" s="219">
        <f t="shared" si="3"/>
        <v>2145</v>
      </c>
      <c r="D35" s="132">
        <v>669</v>
      </c>
      <c r="E35" s="95">
        <v>839</v>
      </c>
      <c r="F35" s="218">
        <v>637</v>
      </c>
      <c r="G35" s="227">
        <f t="shared" si="4"/>
        <v>2167</v>
      </c>
      <c r="H35" s="132">
        <v>669</v>
      </c>
      <c r="I35" s="128">
        <v>848</v>
      </c>
      <c r="J35" s="218">
        <v>650</v>
      </c>
      <c r="K35" s="132">
        <f t="shared" si="2"/>
        <v>3083</v>
      </c>
      <c r="L35" s="132">
        <v>1596</v>
      </c>
      <c r="M35" s="128">
        <v>848</v>
      </c>
      <c r="N35" s="138">
        <v>639</v>
      </c>
      <c r="O35" s="175"/>
    </row>
    <row r="36" spans="1:15" ht="20.100000000000001" customHeight="1" x14ac:dyDescent="0.15">
      <c r="A36" s="110" t="s">
        <v>18</v>
      </c>
      <c r="B36" s="181" t="s">
        <v>340</v>
      </c>
      <c r="C36" s="219">
        <f t="shared" si="3"/>
        <v>2</v>
      </c>
      <c r="D36" s="95">
        <v>2</v>
      </c>
      <c r="E36" s="95">
        <v>0</v>
      </c>
      <c r="F36" s="222">
        <v>0</v>
      </c>
      <c r="G36" s="227">
        <f t="shared" si="4"/>
        <v>2</v>
      </c>
      <c r="H36" s="95">
        <v>2</v>
      </c>
      <c r="I36" s="95">
        <v>0</v>
      </c>
      <c r="J36" s="222">
        <v>0</v>
      </c>
      <c r="K36" s="132">
        <f t="shared" si="2"/>
        <v>2</v>
      </c>
      <c r="L36" s="95">
        <v>2</v>
      </c>
      <c r="M36" s="95">
        <v>0</v>
      </c>
      <c r="N36" s="112">
        <v>0</v>
      </c>
      <c r="O36" s="93"/>
    </row>
    <row r="37" spans="1:15" ht="20.100000000000001" customHeight="1" thickBot="1" x14ac:dyDescent="0.2">
      <c r="A37" s="111" t="s">
        <v>19</v>
      </c>
      <c r="B37" s="104" t="s">
        <v>17</v>
      </c>
      <c r="C37" s="223">
        <f t="shared" si="3"/>
        <v>228</v>
      </c>
      <c r="D37" s="97">
        <v>228</v>
      </c>
      <c r="E37" s="97">
        <v>0</v>
      </c>
      <c r="F37" s="224">
        <v>0</v>
      </c>
      <c r="G37" s="229">
        <f t="shared" si="4"/>
        <v>228</v>
      </c>
      <c r="H37" s="97">
        <v>228</v>
      </c>
      <c r="I37" s="97">
        <v>0</v>
      </c>
      <c r="J37" s="224">
        <v>0</v>
      </c>
      <c r="K37" s="155">
        <f t="shared" si="2"/>
        <v>228</v>
      </c>
      <c r="L37" s="97">
        <v>228</v>
      </c>
      <c r="M37" s="97">
        <v>0</v>
      </c>
      <c r="N37" s="140">
        <v>0</v>
      </c>
      <c r="O37" s="93"/>
    </row>
    <row r="38" spans="1:15" ht="15" customHeight="1" x14ac:dyDescent="0.15">
      <c r="A38" s="1" t="s">
        <v>241</v>
      </c>
      <c r="N38" s="154" t="s">
        <v>266</v>
      </c>
      <c r="O38" s="86"/>
    </row>
    <row r="39" spans="1:15" ht="15" customHeight="1" x14ac:dyDescent="0.15">
      <c r="A39" s="1" t="s">
        <v>242</v>
      </c>
      <c r="I39" s="191"/>
      <c r="J39" s="191"/>
      <c r="K39" s="191"/>
      <c r="N39" s="177"/>
      <c r="O39" s="86"/>
    </row>
    <row r="40" spans="1:15" ht="15" customHeight="1" x14ac:dyDescent="0.15">
      <c r="O40" s="86"/>
    </row>
  </sheetData>
  <sheetProtection sheet="1" selectLockedCells="1" selectUnlockedCells="1"/>
  <mergeCells count="56">
    <mergeCell ref="M6:N7"/>
    <mergeCell ref="A7:G7"/>
    <mergeCell ref="M1:N1"/>
    <mergeCell ref="H2:H3"/>
    <mergeCell ref="I2:J3"/>
    <mergeCell ref="K2:L3"/>
    <mergeCell ref="M2:N3"/>
    <mergeCell ref="A4:G4"/>
    <mergeCell ref="H4:H5"/>
    <mergeCell ref="I4:J5"/>
    <mergeCell ref="K4:L5"/>
    <mergeCell ref="M4:N5"/>
    <mergeCell ref="A5:G5"/>
    <mergeCell ref="A6:G6"/>
    <mergeCell ref="H6:H7"/>
    <mergeCell ref="I6:J7"/>
    <mergeCell ref="K6:L7"/>
    <mergeCell ref="A8:G8"/>
    <mergeCell ref="H8:H9"/>
    <mergeCell ref="I8:J9"/>
    <mergeCell ref="K8:L9"/>
    <mergeCell ref="M8:N9"/>
    <mergeCell ref="A9:G9"/>
    <mergeCell ref="H12:H13"/>
    <mergeCell ref="I12:J13"/>
    <mergeCell ref="K12:L13"/>
    <mergeCell ref="M12:N13"/>
    <mergeCell ref="A13:G13"/>
    <mergeCell ref="A10:G10"/>
    <mergeCell ref="H10:H11"/>
    <mergeCell ref="I10:J11"/>
    <mergeCell ref="K10:L11"/>
    <mergeCell ref="M10:N11"/>
    <mergeCell ref="A14:G14"/>
    <mergeCell ref="H14:H15"/>
    <mergeCell ref="I14:J15"/>
    <mergeCell ref="K14:L15"/>
    <mergeCell ref="M14:N15"/>
    <mergeCell ref="A15:G15"/>
    <mergeCell ref="H16:K16"/>
    <mergeCell ref="A18:G18"/>
    <mergeCell ref="A19:G19"/>
    <mergeCell ref="M22:N22"/>
    <mergeCell ref="A23:B24"/>
    <mergeCell ref="C23:F23"/>
    <mergeCell ref="G23:J23"/>
    <mergeCell ref="K23:N23"/>
    <mergeCell ref="A31:B31"/>
    <mergeCell ref="A32:B32"/>
    <mergeCell ref="A33:B33"/>
    <mergeCell ref="A25:B25"/>
    <mergeCell ref="A26:B26"/>
    <mergeCell ref="A27:B27"/>
    <mergeCell ref="A28:B28"/>
    <mergeCell ref="A29:B29"/>
    <mergeCell ref="A30:B30"/>
  </mergeCells>
  <phoneticPr fontId="4"/>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O70"/>
  <sheetViews>
    <sheetView view="pageBreakPreview" zoomScaleNormal="100" zoomScaleSheetLayoutView="100" workbookViewId="0">
      <selection activeCell="J42" sqref="J42"/>
    </sheetView>
  </sheetViews>
  <sheetFormatPr defaultRowHeight="15" customHeight="1" x14ac:dyDescent="0.15"/>
  <cols>
    <col min="1" max="1" width="0.85546875" style="1" customWidth="1"/>
    <col min="2" max="2" width="11.7109375" style="1" customWidth="1"/>
    <col min="3" max="3" width="12.7109375" style="1" customWidth="1"/>
    <col min="4" max="4" width="0.42578125" style="1" customWidth="1"/>
    <col min="5" max="6" width="10.85546875" style="1" customWidth="1"/>
    <col min="7" max="7" width="13.7109375" style="1" customWidth="1"/>
    <col min="8" max="8" width="10.85546875" style="1" customWidth="1"/>
    <col min="9" max="9" width="10.42578125" style="1" customWidth="1"/>
    <col min="10" max="10" width="10.85546875" style="1" customWidth="1"/>
    <col min="11" max="11" width="4" style="1" customWidth="1"/>
    <col min="12" max="12" width="6.85546875" style="1" customWidth="1"/>
    <col min="13" max="17" width="0" style="1" hidden="1" customWidth="1"/>
    <col min="18" max="16384" width="9.140625" style="1"/>
  </cols>
  <sheetData>
    <row r="1" spans="1:15" ht="5.0999999999999996" customHeight="1" x14ac:dyDescent="0.15"/>
    <row r="2" spans="1:15" ht="15" customHeight="1" x14ac:dyDescent="0.15">
      <c r="A2" s="326" t="s">
        <v>20</v>
      </c>
      <c r="B2" s="326"/>
      <c r="C2" s="326"/>
      <c r="D2" s="326"/>
      <c r="E2" s="326"/>
      <c r="F2" s="326"/>
      <c r="G2" s="326"/>
      <c r="H2" s="326"/>
      <c r="I2" s="326"/>
      <c r="J2" s="326"/>
      <c r="K2" s="326"/>
      <c r="L2" s="326"/>
    </row>
    <row r="3" spans="1:15" ht="24.95" customHeight="1" x14ac:dyDescent="0.15">
      <c r="A3" s="401" t="s">
        <v>21</v>
      </c>
      <c r="B3" s="401"/>
      <c r="C3" s="401"/>
      <c r="D3" s="401"/>
      <c r="E3" s="401"/>
      <c r="F3" s="401"/>
      <c r="G3" s="401"/>
      <c r="H3" s="401"/>
      <c r="I3" s="401"/>
      <c r="J3" s="401"/>
      <c r="K3" s="401"/>
      <c r="L3" s="401"/>
    </row>
    <row r="4" spans="1:15" ht="5.25" customHeight="1" x14ac:dyDescent="0.15"/>
    <row r="5" spans="1:15" ht="15" customHeight="1" thickBot="1" x14ac:dyDescent="0.2">
      <c r="A5" s="1" t="s">
        <v>195</v>
      </c>
      <c r="L5" s="86" t="s">
        <v>22</v>
      </c>
      <c r="N5" s="1" t="s">
        <v>330</v>
      </c>
    </row>
    <row r="6" spans="1:15" ht="12.95" customHeight="1" x14ac:dyDescent="0.15">
      <c r="A6" s="87"/>
      <c r="B6" s="342" t="s">
        <v>23</v>
      </c>
      <c r="C6" s="342"/>
      <c r="D6" s="338" t="s">
        <v>24</v>
      </c>
      <c r="E6" s="338"/>
      <c r="F6" s="338" t="s">
        <v>25</v>
      </c>
      <c r="G6" s="338" t="s">
        <v>26</v>
      </c>
      <c r="H6" s="338"/>
      <c r="I6" s="338"/>
      <c r="J6" s="338"/>
      <c r="K6" s="338"/>
      <c r="L6" s="343"/>
      <c r="N6" s="1" t="s">
        <v>246</v>
      </c>
    </row>
    <row r="7" spans="1:15" ht="12.95" customHeight="1" x14ac:dyDescent="0.15">
      <c r="A7" s="88"/>
      <c r="B7" s="367"/>
      <c r="C7" s="367"/>
      <c r="D7" s="365"/>
      <c r="E7" s="365"/>
      <c r="F7" s="365"/>
      <c r="G7" s="233" t="s">
        <v>27</v>
      </c>
      <c r="H7" s="89" t="s">
        <v>28</v>
      </c>
      <c r="I7" s="233" t="s">
        <v>29</v>
      </c>
      <c r="J7" s="233" t="s">
        <v>30</v>
      </c>
      <c r="K7" s="365" t="s">
        <v>31</v>
      </c>
      <c r="L7" s="402"/>
      <c r="N7" s="1" t="s">
        <v>251</v>
      </c>
      <c r="O7" s="129" t="s">
        <v>252</v>
      </c>
    </row>
    <row r="8" spans="1:15" ht="12.95" customHeight="1" x14ac:dyDescent="0.15">
      <c r="A8" s="410" t="s">
        <v>357</v>
      </c>
      <c r="B8" s="411"/>
      <c r="C8" s="412"/>
      <c r="D8" s="413">
        <v>41</v>
      </c>
      <c r="E8" s="414"/>
      <c r="F8" s="239">
        <v>81</v>
      </c>
      <c r="G8" s="240">
        <v>827.5</v>
      </c>
      <c r="H8" s="240">
        <v>415</v>
      </c>
      <c r="I8" s="240">
        <v>195</v>
      </c>
      <c r="J8" s="240">
        <v>84</v>
      </c>
      <c r="K8" s="415">
        <v>71</v>
      </c>
      <c r="L8" s="416"/>
      <c r="N8" s="1" t="s">
        <v>31</v>
      </c>
      <c r="O8" s="129" t="s">
        <v>354</v>
      </c>
    </row>
    <row r="9" spans="1:15" ht="12.95" customHeight="1" x14ac:dyDescent="0.15">
      <c r="A9" s="403">
        <v>29</v>
      </c>
      <c r="B9" s="404"/>
      <c r="C9" s="405"/>
      <c r="D9" s="406">
        <v>41</v>
      </c>
      <c r="E9" s="407"/>
      <c r="F9" s="239">
        <v>81</v>
      </c>
      <c r="G9" s="240">
        <v>765</v>
      </c>
      <c r="H9" s="241">
        <v>422.5</v>
      </c>
      <c r="I9" s="241">
        <v>179</v>
      </c>
      <c r="J9" s="241">
        <v>84</v>
      </c>
      <c r="K9" s="408">
        <v>102</v>
      </c>
      <c r="L9" s="409"/>
      <c r="N9" s="1" t="s">
        <v>29</v>
      </c>
      <c r="O9" s="129" t="s">
        <v>354</v>
      </c>
    </row>
    <row r="10" spans="1:15" ht="12.95" customHeight="1" x14ac:dyDescent="0.15">
      <c r="A10" s="403">
        <v>30</v>
      </c>
      <c r="B10" s="404"/>
      <c r="C10" s="405"/>
      <c r="D10" s="406" t="s">
        <v>355</v>
      </c>
      <c r="E10" s="407"/>
      <c r="F10" s="239">
        <v>81</v>
      </c>
      <c r="G10" s="240">
        <f>SUM(H10:L10)</f>
        <v>720.5</v>
      </c>
      <c r="H10" s="241">
        <v>389.5</v>
      </c>
      <c r="I10" s="241">
        <v>188</v>
      </c>
      <c r="J10" s="241">
        <v>50</v>
      </c>
      <c r="K10" s="408">
        <v>93</v>
      </c>
      <c r="L10" s="409"/>
      <c r="O10" s="129"/>
    </row>
    <row r="11" spans="1:15" ht="12.95" customHeight="1" x14ac:dyDescent="0.15">
      <c r="A11" s="403">
        <v>31</v>
      </c>
      <c r="B11" s="404"/>
      <c r="C11" s="405"/>
      <c r="D11" s="406">
        <f>COUNTA(B17:C62)</f>
        <v>45</v>
      </c>
      <c r="E11" s="407"/>
      <c r="F11" s="239">
        <v>81</v>
      </c>
      <c r="G11" s="241">
        <f>SUM(H11:L11)</f>
        <v>695.5</v>
      </c>
      <c r="H11" s="241">
        <v>391</v>
      </c>
      <c r="I11" s="241">
        <v>189</v>
      </c>
      <c r="J11" s="241">
        <v>50</v>
      </c>
      <c r="K11" s="417">
        <v>65.5</v>
      </c>
      <c r="L11" s="418"/>
      <c r="N11" s="1" t="s">
        <v>356</v>
      </c>
    </row>
    <row r="12" spans="1:15" ht="15" customHeight="1" thickBot="1" x14ac:dyDescent="0.2">
      <c r="A12" s="384" t="s">
        <v>359</v>
      </c>
      <c r="B12" s="385"/>
      <c r="C12" s="386"/>
      <c r="D12" s="387">
        <f>COUNTA(B18:C63)</f>
        <v>46</v>
      </c>
      <c r="E12" s="388"/>
      <c r="F12" s="230">
        <v>82</v>
      </c>
      <c r="G12" s="230">
        <f>SUM(H12:L12)</f>
        <v>651.5</v>
      </c>
      <c r="H12" s="231">
        <f>SUM(K18:L38)</f>
        <v>354</v>
      </c>
      <c r="I12" s="230">
        <f>SUM(K39:L54)</f>
        <v>187.5</v>
      </c>
      <c r="J12" s="231">
        <f>SUM(K57:L59)</f>
        <v>48</v>
      </c>
      <c r="K12" s="397">
        <f>SUM(K60:L63)</f>
        <v>62</v>
      </c>
      <c r="L12" s="398"/>
      <c r="N12" s="1" t="s">
        <v>326</v>
      </c>
    </row>
    <row r="13" spans="1:15" ht="15" customHeight="1" x14ac:dyDescent="0.15">
      <c r="D13" s="232"/>
      <c r="L13" s="86" t="s">
        <v>32</v>
      </c>
    </row>
    <row r="14" spans="1:15" ht="6.75" customHeight="1" x14ac:dyDescent="0.15"/>
    <row r="15" spans="1:15" ht="15" customHeight="1" thickBot="1" x14ac:dyDescent="0.2">
      <c r="A15" s="1" t="s">
        <v>358</v>
      </c>
      <c r="L15" s="86" t="s">
        <v>33</v>
      </c>
    </row>
    <row r="16" spans="1:15" ht="12.95" customHeight="1" x14ac:dyDescent="0.15">
      <c r="A16" s="87"/>
      <c r="B16" s="331" t="s">
        <v>34</v>
      </c>
      <c r="C16" s="331"/>
      <c r="D16" s="246"/>
      <c r="E16" s="342" t="s">
        <v>35</v>
      </c>
      <c r="F16" s="90" t="s">
        <v>36</v>
      </c>
      <c r="G16" s="91"/>
      <c r="H16" s="342" t="s">
        <v>37</v>
      </c>
      <c r="I16" s="342"/>
      <c r="J16" s="390" t="s">
        <v>38</v>
      </c>
      <c r="K16" s="392" t="s">
        <v>39</v>
      </c>
      <c r="L16" s="393"/>
    </row>
    <row r="17" spans="1:14" ht="12.95" customHeight="1" x14ac:dyDescent="0.15">
      <c r="A17" s="88"/>
      <c r="B17" s="389"/>
      <c r="C17" s="389"/>
      <c r="D17" s="238"/>
      <c r="E17" s="367"/>
      <c r="F17" s="396" t="s">
        <v>40</v>
      </c>
      <c r="G17" s="396"/>
      <c r="H17" s="367"/>
      <c r="I17" s="367"/>
      <c r="J17" s="391"/>
      <c r="K17" s="394"/>
      <c r="L17" s="395"/>
    </row>
    <row r="18" spans="1:14" ht="12.95" customHeight="1" x14ac:dyDescent="0.15">
      <c r="A18" s="92"/>
      <c r="B18" s="369" t="s">
        <v>335</v>
      </c>
      <c r="C18" s="369"/>
      <c r="D18" s="98"/>
      <c r="E18" s="236" t="s">
        <v>253</v>
      </c>
      <c r="F18" s="232" t="s">
        <v>42</v>
      </c>
      <c r="G18" s="99"/>
      <c r="H18" s="232" t="s">
        <v>46</v>
      </c>
      <c r="I18" s="99"/>
      <c r="J18" s="249" t="s">
        <v>47</v>
      </c>
      <c r="K18" s="373">
        <v>19</v>
      </c>
      <c r="L18" s="374"/>
      <c r="M18" s="1">
        <v>1</v>
      </c>
      <c r="N18" s="1">
        <v>1</v>
      </c>
    </row>
    <row r="19" spans="1:14" ht="12.95" customHeight="1" x14ac:dyDescent="0.15">
      <c r="A19" s="92"/>
      <c r="B19" s="383" t="s">
        <v>256</v>
      </c>
      <c r="C19" s="383"/>
      <c r="D19" s="98"/>
      <c r="E19" s="236" t="s">
        <v>45</v>
      </c>
      <c r="F19" s="237" t="s">
        <v>257</v>
      </c>
      <c r="G19" s="99"/>
      <c r="H19" s="232" t="s">
        <v>258</v>
      </c>
      <c r="I19" s="99"/>
      <c r="J19" s="249" t="s">
        <v>255</v>
      </c>
      <c r="K19" s="399">
        <v>22</v>
      </c>
      <c r="L19" s="400"/>
      <c r="M19" s="1">
        <v>2</v>
      </c>
      <c r="N19" s="1">
        <v>2</v>
      </c>
    </row>
    <row r="20" spans="1:14" ht="12.95" customHeight="1" x14ac:dyDescent="0.15">
      <c r="A20" s="92"/>
      <c r="B20" s="383" t="s">
        <v>181</v>
      </c>
      <c r="C20" s="383"/>
      <c r="D20" s="98"/>
      <c r="E20" s="236" t="s">
        <v>45</v>
      </c>
      <c r="F20" s="232" t="s">
        <v>55</v>
      </c>
      <c r="G20" s="99"/>
      <c r="H20" s="232" t="s">
        <v>46</v>
      </c>
      <c r="I20" s="99"/>
      <c r="J20" s="249" t="s">
        <v>208</v>
      </c>
      <c r="K20" s="399">
        <v>24</v>
      </c>
      <c r="L20" s="400"/>
      <c r="M20" s="1">
        <v>3</v>
      </c>
      <c r="N20" s="1">
        <v>3</v>
      </c>
    </row>
    <row r="21" spans="1:14" ht="12.95" customHeight="1" x14ac:dyDescent="0.15">
      <c r="A21" s="92"/>
      <c r="B21" s="369" t="s">
        <v>48</v>
      </c>
      <c r="C21" s="369"/>
      <c r="D21" s="98"/>
      <c r="E21" s="236" t="s">
        <v>45</v>
      </c>
      <c r="F21" s="232" t="s">
        <v>42</v>
      </c>
      <c r="G21" s="99"/>
      <c r="H21" s="232" t="s">
        <v>46</v>
      </c>
      <c r="I21" s="99"/>
      <c r="J21" s="249" t="s">
        <v>314</v>
      </c>
      <c r="K21" s="373">
        <v>16</v>
      </c>
      <c r="L21" s="374"/>
      <c r="M21" s="1">
        <v>4</v>
      </c>
      <c r="N21" s="1">
        <v>4</v>
      </c>
    </row>
    <row r="22" spans="1:14" ht="12.95" customHeight="1" x14ac:dyDescent="0.15">
      <c r="A22" s="92"/>
      <c r="B22" s="369" t="s">
        <v>222</v>
      </c>
      <c r="C22" s="369"/>
      <c r="D22" s="98"/>
      <c r="E22" s="236" t="s">
        <v>45</v>
      </c>
      <c r="F22" s="232" t="s">
        <v>42</v>
      </c>
      <c r="G22" s="99"/>
      <c r="H22" s="232" t="s">
        <v>49</v>
      </c>
      <c r="I22" s="99"/>
      <c r="J22" s="249" t="s">
        <v>50</v>
      </c>
      <c r="K22" s="373">
        <v>3</v>
      </c>
      <c r="L22" s="374"/>
      <c r="M22" s="1">
        <v>5</v>
      </c>
      <c r="N22" s="1">
        <v>5</v>
      </c>
    </row>
    <row r="23" spans="1:14" ht="12.95" customHeight="1" x14ac:dyDescent="0.15">
      <c r="A23" s="92"/>
      <c r="B23" s="369" t="s">
        <v>229</v>
      </c>
      <c r="C23" s="369"/>
      <c r="D23" s="98"/>
      <c r="E23" s="236" t="s">
        <v>45</v>
      </c>
      <c r="F23" s="232" t="s">
        <v>42</v>
      </c>
      <c r="G23" s="99"/>
      <c r="H23" s="232" t="s">
        <v>49</v>
      </c>
      <c r="I23" s="99"/>
      <c r="J23" s="249" t="s">
        <v>51</v>
      </c>
      <c r="K23" s="380">
        <v>24.5</v>
      </c>
      <c r="L23" s="381"/>
      <c r="M23" s="1">
        <v>6</v>
      </c>
      <c r="N23" s="1">
        <v>6</v>
      </c>
    </row>
    <row r="24" spans="1:14" ht="12.95" customHeight="1" x14ac:dyDescent="0.15">
      <c r="A24" s="92"/>
      <c r="B24" s="369" t="s">
        <v>230</v>
      </c>
      <c r="C24" s="369"/>
      <c r="D24" s="98"/>
      <c r="E24" s="236" t="s">
        <v>45</v>
      </c>
      <c r="F24" s="232" t="s">
        <v>42</v>
      </c>
      <c r="G24" s="99"/>
      <c r="H24" s="232" t="s">
        <v>52</v>
      </c>
      <c r="I24" s="99"/>
      <c r="J24" s="249" t="s">
        <v>50</v>
      </c>
      <c r="K24" s="373">
        <v>3</v>
      </c>
      <c r="L24" s="374"/>
      <c r="M24" s="1">
        <v>7</v>
      </c>
      <c r="N24" s="1">
        <v>7</v>
      </c>
    </row>
    <row r="25" spans="1:14" ht="12.95" customHeight="1" x14ac:dyDescent="0.15">
      <c r="A25" s="92"/>
      <c r="B25" s="369" t="s">
        <v>53</v>
      </c>
      <c r="C25" s="369"/>
      <c r="D25" s="98"/>
      <c r="E25" s="236" t="s">
        <v>45</v>
      </c>
      <c r="F25" s="232" t="s">
        <v>42</v>
      </c>
      <c r="G25" s="99"/>
      <c r="H25" s="232" t="s">
        <v>46</v>
      </c>
      <c r="I25" s="99"/>
      <c r="J25" s="249" t="s">
        <v>219</v>
      </c>
      <c r="K25" s="380">
        <v>51</v>
      </c>
      <c r="L25" s="381"/>
      <c r="M25" s="1">
        <v>8</v>
      </c>
      <c r="N25" s="1">
        <v>8</v>
      </c>
    </row>
    <row r="26" spans="1:14" ht="12.95" customHeight="1" x14ac:dyDescent="0.15">
      <c r="A26" s="92"/>
      <c r="B26" s="369" t="s">
        <v>54</v>
      </c>
      <c r="C26" s="369"/>
      <c r="D26" s="98"/>
      <c r="E26" s="236" t="s">
        <v>45</v>
      </c>
      <c r="F26" s="232" t="s">
        <v>55</v>
      </c>
      <c r="G26" s="99"/>
      <c r="H26" s="232" t="s">
        <v>46</v>
      </c>
      <c r="I26" s="99"/>
      <c r="J26" s="249" t="s">
        <v>56</v>
      </c>
      <c r="K26" s="380">
        <v>41</v>
      </c>
      <c r="L26" s="381"/>
      <c r="M26" s="1">
        <v>9</v>
      </c>
      <c r="N26" s="1">
        <v>9</v>
      </c>
    </row>
    <row r="27" spans="1:14" ht="12.95" customHeight="1" x14ac:dyDescent="0.15">
      <c r="A27" s="92"/>
      <c r="B27" s="369" t="s">
        <v>57</v>
      </c>
      <c r="C27" s="369"/>
      <c r="D27" s="98"/>
      <c r="E27" s="236" t="s">
        <v>45</v>
      </c>
      <c r="F27" s="232" t="s">
        <v>55</v>
      </c>
      <c r="G27" s="99"/>
      <c r="H27" s="100" t="s">
        <v>58</v>
      </c>
      <c r="I27" s="99"/>
      <c r="J27" s="249" t="s">
        <v>375</v>
      </c>
      <c r="K27" s="373">
        <v>35</v>
      </c>
      <c r="L27" s="374"/>
      <c r="M27" s="1">
        <v>10</v>
      </c>
      <c r="N27" s="1">
        <v>10</v>
      </c>
    </row>
    <row r="28" spans="1:14" ht="12.95" customHeight="1" x14ac:dyDescent="0.15">
      <c r="A28" s="92"/>
      <c r="B28" s="369" t="s">
        <v>178</v>
      </c>
      <c r="C28" s="369"/>
      <c r="D28" s="98"/>
      <c r="E28" s="236" t="s">
        <v>45</v>
      </c>
      <c r="F28" s="232" t="s">
        <v>220</v>
      </c>
      <c r="G28" s="99"/>
      <c r="H28" s="100" t="s">
        <v>221</v>
      </c>
      <c r="I28" s="99"/>
      <c r="J28" s="249" t="s">
        <v>44</v>
      </c>
      <c r="K28" s="380">
        <v>23.5</v>
      </c>
      <c r="L28" s="381"/>
      <c r="M28" s="1">
        <v>11</v>
      </c>
      <c r="N28" s="1">
        <v>11</v>
      </c>
    </row>
    <row r="29" spans="1:14" ht="12.95" customHeight="1" x14ac:dyDescent="0.15">
      <c r="A29" s="92"/>
      <c r="B29" s="369" t="s">
        <v>179</v>
      </c>
      <c r="C29" s="369"/>
      <c r="D29" s="98"/>
      <c r="E29" s="236" t="s">
        <v>45</v>
      </c>
      <c r="F29" s="232" t="s">
        <v>186</v>
      </c>
      <c r="G29" s="99"/>
      <c r="H29" s="100" t="s">
        <v>180</v>
      </c>
      <c r="I29" s="99"/>
      <c r="J29" s="249" t="s">
        <v>50</v>
      </c>
      <c r="K29" s="380">
        <v>8.5</v>
      </c>
      <c r="L29" s="381"/>
      <c r="M29" s="1">
        <v>12</v>
      </c>
      <c r="N29" s="1">
        <v>12</v>
      </c>
    </row>
    <row r="30" spans="1:14" ht="12.95" customHeight="1" x14ac:dyDescent="0.15">
      <c r="A30" s="92"/>
      <c r="B30" s="369" t="s">
        <v>59</v>
      </c>
      <c r="C30" s="369"/>
      <c r="D30" s="98"/>
      <c r="E30" s="236" t="s">
        <v>45</v>
      </c>
      <c r="F30" s="232" t="s">
        <v>60</v>
      </c>
      <c r="G30" s="99"/>
      <c r="H30" s="232" t="s">
        <v>61</v>
      </c>
      <c r="I30" s="99"/>
      <c r="J30" s="249" t="s">
        <v>62</v>
      </c>
      <c r="K30" s="373">
        <v>26</v>
      </c>
      <c r="L30" s="374"/>
      <c r="M30" s="1">
        <v>13</v>
      </c>
      <c r="N30" s="1">
        <v>13</v>
      </c>
    </row>
    <row r="31" spans="1:14" ht="12.95" customHeight="1" x14ac:dyDescent="0.15">
      <c r="A31" s="92"/>
      <c r="B31" s="369" t="s">
        <v>63</v>
      </c>
      <c r="C31" s="369"/>
      <c r="D31" s="98"/>
      <c r="E31" s="236" t="s">
        <v>45</v>
      </c>
      <c r="F31" s="232" t="s">
        <v>346</v>
      </c>
      <c r="G31" s="99"/>
      <c r="H31" s="232" t="s">
        <v>46</v>
      </c>
      <c r="I31" s="99"/>
      <c r="J31" s="249" t="s">
        <v>50</v>
      </c>
      <c r="K31" s="373">
        <v>7</v>
      </c>
      <c r="L31" s="374"/>
      <c r="M31" s="1">
        <v>14</v>
      </c>
      <c r="N31" s="1">
        <v>14</v>
      </c>
    </row>
    <row r="32" spans="1:14" ht="12.95" customHeight="1" x14ac:dyDescent="0.15">
      <c r="A32" s="92"/>
      <c r="B32" s="369" t="s">
        <v>231</v>
      </c>
      <c r="C32" s="369"/>
      <c r="D32" s="98"/>
      <c r="E32" s="236" t="s">
        <v>45</v>
      </c>
      <c r="F32" s="232" t="s">
        <v>42</v>
      </c>
      <c r="G32" s="99"/>
      <c r="H32" s="100" t="s">
        <v>64</v>
      </c>
      <c r="I32" s="99"/>
      <c r="J32" s="249" t="s">
        <v>56</v>
      </c>
      <c r="K32" s="373">
        <v>13</v>
      </c>
      <c r="L32" s="374"/>
      <c r="M32" s="1">
        <v>15</v>
      </c>
      <c r="N32" s="1">
        <v>15</v>
      </c>
    </row>
    <row r="33" spans="1:14" ht="12.95" customHeight="1" x14ac:dyDescent="0.15">
      <c r="A33" s="92"/>
      <c r="B33" s="369" t="s">
        <v>65</v>
      </c>
      <c r="C33" s="369"/>
      <c r="D33" s="98"/>
      <c r="E33" s="236" t="s">
        <v>45</v>
      </c>
      <c r="F33" s="232" t="s">
        <v>42</v>
      </c>
      <c r="G33" s="99"/>
      <c r="H33" s="232" t="s">
        <v>61</v>
      </c>
      <c r="I33" s="99"/>
      <c r="J33" s="249" t="s">
        <v>50</v>
      </c>
      <c r="K33" s="373">
        <v>3</v>
      </c>
      <c r="L33" s="374"/>
      <c r="M33" s="1">
        <v>16</v>
      </c>
      <c r="N33" s="1">
        <v>16</v>
      </c>
    </row>
    <row r="34" spans="1:14" ht="12.95" customHeight="1" x14ac:dyDescent="0.15">
      <c r="A34" s="92"/>
      <c r="B34" s="383" t="s">
        <v>182</v>
      </c>
      <c r="C34" s="383"/>
      <c r="D34" s="98"/>
      <c r="E34" s="236" t="s">
        <v>45</v>
      </c>
      <c r="F34" s="232" t="s">
        <v>42</v>
      </c>
      <c r="G34" s="99"/>
      <c r="H34" s="232" t="s">
        <v>67</v>
      </c>
      <c r="I34" s="99"/>
      <c r="J34" s="249" t="s">
        <v>50</v>
      </c>
      <c r="K34" s="373">
        <v>3</v>
      </c>
      <c r="L34" s="374"/>
      <c r="M34" s="1">
        <v>17</v>
      </c>
      <c r="N34" s="1">
        <v>17</v>
      </c>
    </row>
    <row r="35" spans="1:14" ht="12.95" customHeight="1" x14ac:dyDescent="0.15">
      <c r="A35" s="92"/>
      <c r="B35" s="369" t="s">
        <v>66</v>
      </c>
      <c r="C35" s="369"/>
      <c r="D35" s="98"/>
      <c r="E35" s="236" t="s">
        <v>45</v>
      </c>
      <c r="F35" s="232" t="s">
        <v>42</v>
      </c>
      <c r="G35" s="99"/>
      <c r="H35" s="232" t="s">
        <v>67</v>
      </c>
      <c r="I35" s="99"/>
      <c r="J35" s="249" t="s">
        <v>44</v>
      </c>
      <c r="K35" s="373">
        <v>21</v>
      </c>
      <c r="L35" s="374"/>
      <c r="M35" s="1">
        <v>18</v>
      </c>
      <c r="N35" s="1">
        <v>18</v>
      </c>
    </row>
    <row r="36" spans="1:14" ht="12.95" customHeight="1" x14ac:dyDescent="0.15">
      <c r="A36" s="92"/>
      <c r="B36" s="369" t="s">
        <v>68</v>
      </c>
      <c r="C36" s="369"/>
      <c r="D36" s="98"/>
      <c r="E36" s="236" t="s">
        <v>45</v>
      </c>
      <c r="F36" s="232" t="s">
        <v>69</v>
      </c>
      <c r="G36" s="99"/>
      <c r="H36" s="232" t="s">
        <v>70</v>
      </c>
      <c r="I36" s="99"/>
      <c r="J36" s="249" t="s">
        <v>50</v>
      </c>
      <c r="K36" s="373">
        <v>3</v>
      </c>
      <c r="L36" s="374"/>
      <c r="M36" s="1">
        <v>19</v>
      </c>
      <c r="N36" s="1">
        <v>19</v>
      </c>
    </row>
    <row r="37" spans="1:14" ht="12.95" customHeight="1" x14ac:dyDescent="0.15">
      <c r="A37" s="92"/>
      <c r="B37" s="369" t="s">
        <v>232</v>
      </c>
      <c r="C37" s="369"/>
      <c r="D37" s="98"/>
      <c r="E37" s="236" t="s">
        <v>45</v>
      </c>
      <c r="F37" s="232" t="s">
        <v>42</v>
      </c>
      <c r="G37" s="99"/>
      <c r="H37" s="232" t="s">
        <v>72</v>
      </c>
      <c r="I37" s="99"/>
      <c r="J37" s="249" t="s">
        <v>50</v>
      </c>
      <c r="K37" s="380">
        <v>5.5</v>
      </c>
      <c r="L37" s="381"/>
      <c r="M37" s="1">
        <v>20</v>
      </c>
      <c r="N37" s="1">
        <v>20</v>
      </c>
    </row>
    <row r="38" spans="1:14" ht="12.95" customHeight="1" x14ac:dyDescent="0.15">
      <c r="A38" s="92"/>
      <c r="B38" s="369" t="s">
        <v>73</v>
      </c>
      <c r="C38" s="369"/>
      <c r="D38" s="98"/>
      <c r="E38" s="236" t="s">
        <v>45</v>
      </c>
      <c r="F38" s="232" t="s">
        <v>42</v>
      </c>
      <c r="G38" s="99"/>
      <c r="H38" s="232" t="s">
        <v>70</v>
      </c>
      <c r="I38" s="99"/>
      <c r="J38" s="249" t="s">
        <v>50</v>
      </c>
      <c r="K38" s="373">
        <v>2</v>
      </c>
      <c r="L38" s="374"/>
      <c r="M38" s="1">
        <v>21</v>
      </c>
      <c r="N38" s="1">
        <v>21</v>
      </c>
    </row>
    <row r="39" spans="1:14" ht="12.95" customHeight="1" x14ac:dyDescent="0.15">
      <c r="A39" s="92"/>
      <c r="B39" s="369" t="s">
        <v>41</v>
      </c>
      <c r="C39" s="369"/>
      <c r="D39" s="98"/>
      <c r="E39" s="236" t="s">
        <v>29</v>
      </c>
      <c r="F39" s="232" t="s">
        <v>254</v>
      </c>
      <c r="G39" s="99"/>
      <c r="H39" s="232" t="s">
        <v>43</v>
      </c>
      <c r="I39" s="99"/>
      <c r="J39" s="249" t="s">
        <v>74</v>
      </c>
      <c r="K39" s="373">
        <v>19</v>
      </c>
      <c r="L39" s="374"/>
      <c r="M39" s="1">
        <v>22</v>
      </c>
      <c r="N39" s="1">
        <v>22</v>
      </c>
    </row>
    <row r="40" spans="1:14" ht="12.95" customHeight="1" x14ac:dyDescent="0.15">
      <c r="A40" s="92"/>
      <c r="B40" s="369" t="s">
        <v>71</v>
      </c>
      <c r="C40" s="369"/>
      <c r="D40" s="98"/>
      <c r="E40" s="236" t="s">
        <v>45</v>
      </c>
      <c r="F40" s="232" t="s">
        <v>42</v>
      </c>
      <c r="G40" s="99"/>
      <c r="H40" s="232" t="s">
        <v>43</v>
      </c>
      <c r="I40" s="99"/>
      <c r="J40" s="249" t="s">
        <v>50</v>
      </c>
      <c r="K40" s="373">
        <v>2</v>
      </c>
      <c r="L40" s="374"/>
      <c r="M40" s="1">
        <v>23</v>
      </c>
      <c r="N40" s="1">
        <v>23</v>
      </c>
    </row>
    <row r="41" spans="1:14" ht="12.95" customHeight="1" x14ac:dyDescent="0.15">
      <c r="A41" s="92"/>
      <c r="B41" s="369" t="s">
        <v>224</v>
      </c>
      <c r="C41" s="369"/>
      <c r="D41" s="98"/>
      <c r="E41" s="236" t="s">
        <v>45</v>
      </c>
      <c r="F41" s="232" t="s">
        <v>42</v>
      </c>
      <c r="G41" s="99"/>
      <c r="H41" s="232" t="s">
        <v>49</v>
      </c>
      <c r="I41" s="99"/>
      <c r="J41" s="249" t="s">
        <v>75</v>
      </c>
      <c r="K41" s="380">
        <v>24.5</v>
      </c>
      <c r="L41" s="381"/>
      <c r="M41" s="1">
        <v>24</v>
      </c>
      <c r="N41" s="1">
        <v>24</v>
      </c>
    </row>
    <row r="42" spans="1:14" ht="12.95" customHeight="1" x14ac:dyDescent="0.15">
      <c r="A42" s="92"/>
      <c r="B42" s="369" t="s">
        <v>225</v>
      </c>
      <c r="C42" s="369"/>
      <c r="D42" s="98"/>
      <c r="E42" s="236" t="s">
        <v>45</v>
      </c>
      <c r="F42" s="232" t="s">
        <v>42</v>
      </c>
      <c r="G42" s="99"/>
      <c r="H42" s="232" t="s">
        <v>49</v>
      </c>
      <c r="I42" s="99"/>
      <c r="J42" s="249" t="s">
        <v>50</v>
      </c>
      <c r="K42" s="380">
        <v>5.5</v>
      </c>
      <c r="L42" s="381"/>
      <c r="M42" s="1">
        <v>25</v>
      </c>
      <c r="N42" s="1">
        <v>25</v>
      </c>
    </row>
    <row r="43" spans="1:14" ht="12.95" customHeight="1" x14ac:dyDescent="0.15">
      <c r="A43" s="92"/>
      <c r="B43" s="369" t="s">
        <v>226</v>
      </c>
      <c r="C43" s="369"/>
      <c r="D43" s="98"/>
      <c r="E43" s="236" t="s">
        <v>45</v>
      </c>
      <c r="F43" s="232" t="s">
        <v>42</v>
      </c>
      <c r="G43" s="99"/>
      <c r="H43" s="232" t="s">
        <v>49</v>
      </c>
      <c r="I43" s="99"/>
      <c r="J43" s="249" t="s">
        <v>50</v>
      </c>
      <c r="K43" s="373">
        <v>3</v>
      </c>
      <c r="L43" s="374"/>
      <c r="M43" s="1">
        <v>26</v>
      </c>
      <c r="N43" s="1">
        <v>26</v>
      </c>
    </row>
    <row r="44" spans="1:14" ht="12.95" customHeight="1" x14ac:dyDescent="0.15">
      <c r="A44" s="92"/>
      <c r="B44" s="369" t="s">
        <v>223</v>
      </c>
      <c r="C44" s="369"/>
      <c r="D44" s="98"/>
      <c r="E44" s="236" t="s">
        <v>45</v>
      </c>
      <c r="F44" s="232" t="s">
        <v>42</v>
      </c>
      <c r="G44" s="99"/>
      <c r="H44" s="232" t="s">
        <v>52</v>
      </c>
      <c r="I44" s="99"/>
      <c r="J44" s="250">
        <v>30</v>
      </c>
      <c r="K44" s="373">
        <v>22</v>
      </c>
      <c r="L44" s="374"/>
      <c r="M44" s="1">
        <v>27</v>
      </c>
      <c r="N44" s="1">
        <v>27</v>
      </c>
    </row>
    <row r="45" spans="1:14" ht="12.95" customHeight="1" x14ac:dyDescent="0.15">
      <c r="A45" s="92"/>
      <c r="B45" s="369" t="s">
        <v>227</v>
      </c>
      <c r="C45" s="369"/>
      <c r="D45" s="98"/>
      <c r="E45" s="236" t="s">
        <v>45</v>
      </c>
      <c r="F45" s="232" t="s">
        <v>42</v>
      </c>
      <c r="G45" s="99"/>
      <c r="H45" s="232" t="s">
        <v>52</v>
      </c>
      <c r="I45" s="99"/>
      <c r="J45" s="249" t="s">
        <v>76</v>
      </c>
      <c r="K45" s="373">
        <v>3</v>
      </c>
      <c r="L45" s="374"/>
      <c r="M45" s="1">
        <v>28</v>
      </c>
      <c r="N45" s="1">
        <v>28</v>
      </c>
    </row>
    <row r="46" spans="1:14" ht="12.95" customHeight="1" x14ac:dyDescent="0.15">
      <c r="A46" s="92"/>
      <c r="B46" s="369" t="s">
        <v>77</v>
      </c>
      <c r="C46" s="369"/>
      <c r="D46" s="98"/>
      <c r="E46" s="236" t="s">
        <v>45</v>
      </c>
      <c r="F46" s="232" t="s">
        <v>42</v>
      </c>
      <c r="G46" s="99"/>
      <c r="H46" s="232" t="s">
        <v>43</v>
      </c>
      <c r="I46" s="99"/>
      <c r="J46" s="249" t="s">
        <v>235</v>
      </c>
      <c r="K46" s="373">
        <v>22</v>
      </c>
      <c r="L46" s="374"/>
      <c r="M46" s="1">
        <v>29</v>
      </c>
      <c r="N46" s="1">
        <v>29</v>
      </c>
    </row>
    <row r="47" spans="1:14" ht="12.95" customHeight="1" x14ac:dyDescent="0.15">
      <c r="A47" s="92"/>
      <c r="B47" s="369" t="s">
        <v>228</v>
      </c>
      <c r="C47" s="369"/>
      <c r="D47" s="98"/>
      <c r="E47" s="236" t="s">
        <v>45</v>
      </c>
      <c r="F47" s="232" t="s">
        <v>42</v>
      </c>
      <c r="G47" s="99"/>
      <c r="H47" s="232" t="s">
        <v>78</v>
      </c>
      <c r="I47" s="99"/>
      <c r="J47" s="249" t="s">
        <v>50</v>
      </c>
      <c r="K47" s="373">
        <v>13</v>
      </c>
      <c r="L47" s="374"/>
      <c r="M47" s="1">
        <v>30</v>
      </c>
      <c r="N47" s="1">
        <v>30</v>
      </c>
    </row>
    <row r="48" spans="1:14" ht="12.95" customHeight="1" x14ac:dyDescent="0.15">
      <c r="A48" s="92"/>
      <c r="B48" s="369" t="s">
        <v>79</v>
      </c>
      <c r="C48" s="369"/>
      <c r="D48" s="98"/>
      <c r="E48" s="236" t="s">
        <v>45</v>
      </c>
      <c r="F48" s="232" t="s">
        <v>42</v>
      </c>
      <c r="G48" s="99"/>
      <c r="H48" s="232" t="s">
        <v>43</v>
      </c>
      <c r="I48" s="99"/>
      <c r="J48" s="249" t="s">
        <v>50</v>
      </c>
      <c r="K48" s="373">
        <v>2</v>
      </c>
      <c r="L48" s="374"/>
      <c r="M48" s="1">
        <v>31</v>
      </c>
      <c r="N48" s="1">
        <v>31</v>
      </c>
    </row>
    <row r="49" spans="1:14" ht="12.95" customHeight="1" x14ac:dyDescent="0.15">
      <c r="A49" s="92"/>
      <c r="B49" s="382" t="s">
        <v>80</v>
      </c>
      <c r="C49" s="382"/>
      <c r="D49" s="98"/>
      <c r="E49" s="236" t="s">
        <v>45</v>
      </c>
      <c r="F49" s="232" t="s">
        <v>42</v>
      </c>
      <c r="G49" s="99"/>
      <c r="H49" s="100" t="s">
        <v>81</v>
      </c>
      <c r="I49" s="99"/>
      <c r="J49" s="249" t="s">
        <v>82</v>
      </c>
      <c r="K49" s="373">
        <v>20</v>
      </c>
      <c r="L49" s="374"/>
      <c r="M49" s="1">
        <v>32</v>
      </c>
      <c r="N49" s="1">
        <v>32</v>
      </c>
    </row>
    <row r="50" spans="1:14" ht="12.95" customHeight="1" x14ac:dyDescent="0.15">
      <c r="A50" s="92"/>
      <c r="B50" s="382" t="s">
        <v>316</v>
      </c>
      <c r="C50" s="382"/>
      <c r="D50" s="98"/>
      <c r="E50" s="236" t="s">
        <v>315</v>
      </c>
      <c r="F50" s="232" t="s">
        <v>42</v>
      </c>
      <c r="G50" s="99"/>
      <c r="H50" s="100" t="s">
        <v>317</v>
      </c>
      <c r="I50" s="99"/>
      <c r="J50" s="249" t="s">
        <v>318</v>
      </c>
      <c r="K50" s="380">
        <v>11.5</v>
      </c>
      <c r="L50" s="381"/>
      <c r="M50" s="1">
        <v>33</v>
      </c>
      <c r="N50" s="1">
        <v>33</v>
      </c>
    </row>
    <row r="51" spans="1:14" ht="12.95" customHeight="1" x14ac:dyDescent="0.15">
      <c r="A51" s="92"/>
      <c r="B51" s="369" t="s">
        <v>83</v>
      </c>
      <c r="C51" s="369"/>
      <c r="D51" s="98"/>
      <c r="E51" s="236" t="s">
        <v>45</v>
      </c>
      <c r="F51" s="232" t="s">
        <v>84</v>
      </c>
      <c r="G51" s="99"/>
      <c r="H51" s="100" t="s">
        <v>85</v>
      </c>
      <c r="I51" s="99"/>
      <c r="J51" s="249" t="s">
        <v>50</v>
      </c>
      <c r="K51" s="380">
        <v>15.5</v>
      </c>
      <c r="L51" s="381"/>
      <c r="M51" s="1">
        <v>34</v>
      </c>
      <c r="N51" s="1">
        <v>34</v>
      </c>
    </row>
    <row r="52" spans="1:14" s="129" customFormat="1" ht="12.95" customHeight="1" x14ac:dyDescent="0.15">
      <c r="A52" s="92"/>
      <c r="B52" s="383" t="s">
        <v>259</v>
      </c>
      <c r="C52" s="383"/>
      <c r="D52" s="98"/>
      <c r="E52" s="236" t="s">
        <v>260</v>
      </c>
      <c r="F52" s="232" t="s">
        <v>84</v>
      </c>
      <c r="G52" s="99"/>
      <c r="H52" s="100" t="s">
        <v>264</v>
      </c>
      <c r="I52" s="99"/>
      <c r="J52" s="249" t="s">
        <v>50</v>
      </c>
      <c r="K52" s="371">
        <v>12.5</v>
      </c>
      <c r="L52" s="372"/>
      <c r="M52" s="1">
        <v>35</v>
      </c>
      <c r="N52" s="1">
        <v>35</v>
      </c>
    </row>
    <row r="53" spans="1:14" s="129" customFormat="1" ht="17.25" customHeight="1" x14ac:dyDescent="0.15">
      <c r="A53" s="92"/>
      <c r="B53" s="237" t="s">
        <v>319</v>
      </c>
      <c r="C53" s="237"/>
      <c r="D53" s="98"/>
      <c r="E53" s="236" t="s">
        <v>315</v>
      </c>
      <c r="F53" s="232" t="s">
        <v>320</v>
      </c>
      <c r="G53" s="99"/>
      <c r="H53" s="100" t="s">
        <v>321</v>
      </c>
      <c r="I53" s="137" t="s">
        <v>322</v>
      </c>
      <c r="J53" s="249" t="s">
        <v>323</v>
      </c>
      <c r="K53" s="371">
        <v>4.5</v>
      </c>
      <c r="L53" s="372"/>
      <c r="M53" s="1">
        <v>36</v>
      </c>
      <c r="N53" s="1">
        <v>36</v>
      </c>
    </row>
    <row r="54" spans="1:14" s="129" customFormat="1" ht="12.95" customHeight="1" x14ac:dyDescent="0.15">
      <c r="A54" s="92"/>
      <c r="B54" s="383" t="s">
        <v>261</v>
      </c>
      <c r="C54" s="383"/>
      <c r="D54" s="98"/>
      <c r="E54" s="236" t="s">
        <v>260</v>
      </c>
      <c r="F54" s="378" t="s">
        <v>262</v>
      </c>
      <c r="G54" s="379"/>
      <c r="H54" s="100" t="s">
        <v>373</v>
      </c>
      <c r="I54" s="99" t="s">
        <v>372</v>
      </c>
      <c r="J54" s="249" t="s">
        <v>263</v>
      </c>
      <c r="K54" s="380">
        <v>7.5</v>
      </c>
      <c r="L54" s="381"/>
      <c r="M54" s="1">
        <v>37</v>
      </c>
      <c r="N54" s="1">
        <v>37</v>
      </c>
    </row>
    <row r="55" spans="1:14" s="129" customFormat="1" ht="12.95" customHeight="1" x14ac:dyDescent="0.15">
      <c r="A55" s="92"/>
      <c r="B55" s="383" t="s">
        <v>370</v>
      </c>
      <c r="C55" s="383"/>
      <c r="D55" s="98"/>
      <c r="E55" s="236" t="s">
        <v>260</v>
      </c>
      <c r="F55" s="232" t="s">
        <v>84</v>
      </c>
      <c r="G55" s="99"/>
      <c r="H55" s="130" t="s">
        <v>374</v>
      </c>
      <c r="I55" s="99"/>
      <c r="J55" s="249" t="s">
        <v>50</v>
      </c>
      <c r="K55" s="371">
        <v>4.5</v>
      </c>
      <c r="L55" s="372"/>
      <c r="M55" s="1">
        <v>35</v>
      </c>
      <c r="N55" s="1">
        <v>35</v>
      </c>
    </row>
    <row r="56" spans="1:14" s="129" customFormat="1" ht="17.25" customHeight="1" x14ac:dyDescent="0.15">
      <c r="A56" s="92"/>
      <c r="B56" s="237" t="s">
        <v>371</v>
      </c>
      <c r="C56" s="237"/>
      <c r="D56" s="98"/>
      <c r="E56" s="236" t="s">
        <v>260</v>
      </c>
      <c r="F56" s="378" t="s">
        <v>262</v>
      </c>
      <c r="G56" s="379"/>
      <c r="H56" s="130" t="s">
        <v>374</v>
      </c>
      <c r="I56" s="99"/>
      <c r="J56" s="249" t="s">
        <v>263</v>
      </c>
      <c r="K56" s="371">
        <v>7.5</v>
      </c>
      <c r="L56" s="372"/>
      <c r="M56" s="1">
        <v>36</v>
      </c>
      <c r="N56" s="1">
        <v>36</v>
      </c>
    </row>
    <row r="57" spans="1:14" ht="12.95" customHeight="1" x14ac:dyDescent="0.15">
      <c r="A57" s="92"/>
      <c r="B57" s="369" t="s">
        <v>86</v>
      </c>
      <c r="C57" s="369"/>
      <c r="D57" s="98"/>
      <c r="E57" s="236" t="s">
        <v>30</v>
      </c>
      <c r="F57" s="378" t="s">
        <v>262</v>
      </c>
      <c r="G57" s="379"/>
      <c r="H57" s="100" t="s">
        <v>87</v>
      </c>
      <c r="I57" s="99"/>
      <c r="J57" s="249" t="s">
        <v>368</v>
      </c>
      <c r="K57" s="373">
        <v>27</v>
      </c>
      <c r="L57" s="374"/>
      <c r="M57" s="1">
        <v>38</v>
      </c>
      <c r="N57" s="1">
        <v>38</v>
      </c>
    </row>
    <row r="58" spans="1:14" ht="12.95" customHeight="1" x14ac:dyDescent="0.15">
      <c r="A58" s="92"/>
      <c r="B58" s="369" t="s">
        <v>329</v>
      </c>
      <c r="C58" s="369"/>
      <c r="D58" s="234"/>
      <c r="E58" s="101" t="s">
        <v>45</v>
      </c>
      <c r="F58" s="232" t="s">
        <v>88</v>
      </c>
      <c r="G58" s="232"/>
      <c r="H58" s="102" t="s">
        <v>89</v>
      </c>
      <c r="I58" s="99"/>
      <c r="J58" s="249" t="s">
        <v>369</v>
      </c>
      <c r="K58" s="373">
        <v>16</v>
      </c>
      <c r="L58" s="374"/>
      <c r="M58" s="1">
        <v>39</v>
      </c>
      <c r="N58" s="1">
        <v>39</v>
      </c>
    </row>
    <row r="59" spans="1:14" ht="12.95" customHeight="1" x14ac:dyDescent="0.15">
      <c r="A59" s="92"/>
      <c r="B59" s="369" t="s">
        <v>365</v>
      </c>
      <c r="C59" s="369"/>
      <c r="D59" s="234"/>
      <c r="E59" s="101" t="s">
        <v>45</v>
      </c>
      <c r="F59" s="378" t="s">
        <v>366</v>
      </c>
      <c r="G59" s="379"/>
      <c r="H59" s="102" t="s">
        <v>367</v>
      </c>
      <c r="I59" s="99"/>
      <c r="J59" s="249" t="s">
        <v>263</v>
      </c>
      <c r="K59" s="373">
        <v>5</v>
      </c>
      <c r="L59" s="374"/>
      <c r="M59" s="1">
        <v>39</v>
      </c>
      <c r="N59" s="1">
        <v>39</v>
      </c>
    </row>
    <row r="60" spans="1:14" ht="12.95" customHeight="1" x14ac:dyDescent="0.15">
      <c r="A60" s="92"/>
      <c r="B60" s="369" t="s">
        <v>90</v>
      </c>
      <c r="C60" s="369"/>
      <c r="D60" s="234"/>
      <c r="E60" s="101" t="s">
        <v>31</v>
      </c>
      <c r="F60" s="232" t="s">
        <v>91</v>
      </c>
      <c r="G60" s="232"/>
      <c r="H60" s="102" t="s">
        <v>92</v>
      </c>
      <c r="I60" s="99"/>
      <c r="J60" s="249" t="s">
        <v>93</v>
      </c>
      <c r="K60" s="371">
        <v>7.5</v>
      </c>
      <c r="L60" s="372"/>
      <c r="M60" s="1">
        <v>40</v>
      </c>
      <c r="N60" s="1">
        <v>40</v>
      </c>
    </row>
    <row r="61" spans="1:14" ht="12.95" customHeight="1" x14ac:dyDescent="0.15">
      <c r="A61" s="92"/>
      <c r="B61" s="369" t="s">
        <v>57</v>
      </c>
      <c r="C61" s="369"/>
      <c r="D61" s="234"/>
      <c r="E61" s="101" t="s">
        <v>45</v>
      </c>
      <c r="F61" s="232" t="s">
        <v>94</v>
      </c>
      <c r="G61" s="232"/>
      <c r="H61" s="103" t="s">
        <v>234</v>
      </c>
      <c r="I61" s="99"/>
      <c r="J61" s="249" t="s">
        <v>56</v>
      </c>
      <c r="K61" s="371">
        <v>34.5</v>
      </c>
      <c r="L61" s="372"/>
      <c r="M61" s="1">
        <v>41</v>
      </c>
      <c r="N61" s="1">
        <v>41</v>
      </c>
    </row>
    <row r="62" spans="1:14" ht="12.95" customHeight="1" x14ac:dyDescent="0.15">
      <c r="A62" s="92"/>
      <c r="B62" s="232" t="s">
        <v>331</v>
      </c>
      <c r="C62" s="232"/>
      <c r="D62" s="234"/>
      <c r="E62" s="101" t="s">
        <v>45</v>
      </c>
      <c r="F62" s="232" t="s">
        <v>94</v>
      </c>
      <c r="G62" s="232"/>
      <c r="H62" s="102" t="s">
        <v>95</v>
      </c>
      <c r="I62" s="99"/>
      <c r="J62" s="249" t="s">
        <v>376</v>
      </c>
      <c r="K62" s="371">
        <v>2.5</v>
      </c>
      <c r="L62" s="372"/>
      <c r="M62" s="1">
        <v>42</v>
      </c>
      <c r="N62" s="1">
        <v>42</v>
      </c>
    </row>
    <row r="63" spans="1:14" ht="12.95" customHeight="1" thickBot="1" x14ac:dyDescent="0.2">
      <c r="A63" s="153"/>
      <c r="B63" s="377" t="s">
        <v>332</v>
      </c>
      <c r="C63" s="377"/>
      <c r="D63" s="156"/>
      <c r="E63" s="104" t="s">
        <v>45</v>
      </c>
      <c r="F63" s="157" t="s">
        <v>333</v>
      </c>
      <c r="G63" s="157"/>
      <c r="H63" s="158" t="s">
        <v>234</v>
      </c>
      <c r="I63" s="159" t="s">
        <v>334</v>
      </c>
      <c r="J63" s="251" t="s">
        <v>93</v>
      </c>
      <c r="K63" s="375">
        <v>17.5</v>
      </c>
      <c r="L63" s="376"/>
      <c r="M63" s="1">
        <v>43</v>
      </c>
      <c r="N63" s="1">
        <v>43</v>
      </c>
    </row>
    <row r="64" spans="1:14" ht="15" customHeight="1" x14ac:dyDescent="0.15">
      <c r="A64" s="90"/>
      <c r="B64" s="1" t="s">
        <v>265</v>
      </c>
      <c r="L64" s="86" t="s">
        <v>244</v>
      </c>
    </row>
    <row r="65" spans="2:14" ht="15" customHeight="1" x14ac:dyDescent="0.15">
      <c r="B65" s="1" t="s">
        <v>249</v>
      </c>
      <c r="L65" s="86" t="s">
        <v>245</v>
      </c>
    </row>
    <row r="68" spans="2:14" ht="15" hidden="1" customHeight="1" x14ac:dyDescent="0.15">
      <c r="B68" s="1" t="s">
        <v>328</v>
      </c>
      <c r="N68" s="232"/>
    </row>
    <row r="69" spans="2:14" ht="15" hidden="1" customHeight="1" x14ac:dyDescent="0.15">
      <c r="B69" s="369" t="s">
        <v>327</v>
      </c>
      <c r="C69" s="369"/>
      <c r="D69" s="234"/>
      <c r="E69" s="244" t="s">
        <v>45</v>
      </c>
      <c r="F69" s="232" t="s">
        <v>88</v>
      </c>
      <c r="G69" s="232"/>
      <c r="H69" s="232" t="s">
        <v>89</v>
      </c>
      <c r="I69" s="232"/>
      <c r="J69" s="152" t="s">
        <v>212</v>
      </c>
      <c r="K69" s="370" t="s">
        <v>325</v>
      </c>
      <c r="L69" s="370"/>
    </row>
    <row r="70" spans="2:14" ht="15" hidden="1" customHeight="1" x14ac:dyDescent="0.15"/>
  </sheetData>
  <sheetProtection sheet="1" selectLockedCells="1" selectUnlockedCells="1"/>
  <mergeCells count="123">
    <mergeCell ref="A2:L2"/>
    <mergeCell ref="A3:L3"/>
    <mergeCell ref="B6:C7"/>
    <mergeCell ref="D6:E7"/>
    <mergeCell ref="F6:F7"/>
    <mergeCell ref="G6:L6"/>
    <mergeCell ref="K7:L7"/>
    <mergeCell ref="A11:C11"/>
    <mergeCell ref="D10:E10"/>
    <mergeCell ref="K10:L10"/>
    <mergeCell ref="A8:C8"/>
    <mergeCell ref="D8:E8"/>
    <mergeCell ref="K8:L8"/>
    <mergeCell ref="A9:C9"/>
    <mergeCell ref="A10:C10"/>
    <mergeCell ref="D9:E9"/>
    <mergeCell ref="K9:L9"/>
    <mergeCell ref="D11:E11"/>
    <mergeCell ref="K11:L11"/>
    <mergeCell ref="A12:C12"/>
    <mergeCell ref="D12:E12"/>
    <mergeCell ref="B16:C17"/>
    <mergeCell ref="B23:C23"/>
    <mergeCell ref="K23:L23"/>
    <mergeCell ref="E16:E17"/>
    <mergeCell ref="H16:I17"/>
    <mergeCell ref="J16:J17"/>
    <mergeCell ref="K16:L17"/>
    <mergeCell ref="F17:G17"/>
    <mergeCell ref="K12:L12"/>
    <mergeCell ref="B18:C18"/>
    <mergeCell ref="K18:L18"/>
    <mergeCell ref="B21:C21"/>
    <mergeCell ref="K21:L21"/>
    <mergeCell ref="B20:C20"/>
    <mergeCell ref="K20:L20"/>
    <mergeCell ref="B19:C19"/>
    <mergeCell ref="K19:L19"/>
    <mergeCell ref="B22:C22"/>
    <mergeCell ref="K22:L22"/>
    <mergeCell ref="B33:C33"/>
    <mergeCell ref="K33:L33"/>
    <mergeCell ref="B35:C35"/>
    <mergeCell ref="K35:L35"/>
    <mergeCell ref="B36:C36"/>
    <mergeCell ref="K36:L36"/>
    <mergeCell ref="B34:C34"/>
    <mergeCell ref="K34:L34"/>
    <mergeCell ref="B32:C32"/>
    <mergeCell ref="K32:L32"/>
    <mergeCell ref="B30:C30"/>
    <mergeCell ref="K30:L30"/>
    <mergeCell ref="B31:C31"/>
    <mergeCell ref="K31:L31"/>
    <mergeCell ref="B25:C25"/>
    <mergeCell ref="K25:L25"/>
    <mergeCell ref="B26:C26"/>
    <mergeCell ref="K26:L26"/>
    <mergeCell ref="B24:C24"/>
    <mergeCell ref="K24:L24"/>
    <mergeCell ref="B29:C29"/>
    <mergeCell ref="K29:L29"/>
    <mergeCell ref="B28:C28"/>
    <mergeCell ref="K28:L28"/>
    <mergeCell ref="B27:C27"/>
    <mergeCell ref="K27:L27"/>
    <mergeCell ref="B44:C44"/>
    <mergeCell ref="K44:L44"/>
    <mergeCell ref="B45:C45"/>
    <mergeCell ref="K45:L45"/>
    <mergeCell ref="B46:C46"/>
    <mergeCell ref="K46:L46"/>
    <mergeCell ref="B47:C47"/>
    <mergeCell ref="K47:L47"/>
    <mergeCell ref="K50:L50"/>
    <mergeCell ref="B48:C48"/>
    <mergeCell ref="K48:L48"/>
    <mergeCell ref="B42:C42"/>
    <mergeCell ref="K42:L42"/>
    <mergeCell ref="B37:C37"/>
    <mergeCell ref="K37:L37"/>
    <mergeCell ref="B38:C38"/>
    <mergeCell ref="K38:L38"/>
    <mergeCell ref="B43:C43"/>
    <mergeCell ref="K43:L43"/>
    <mergeCell ref="B39:C39"/>
    <mergeCell ref="K39:L39"/>
    <mergeCell ref="B40:C40"/>
    <mergeCell ref="K40:L40"/>
    <mergeCell ref="B41:C41"/>
    <mergeCell ref="K41:L41"/>
    <mergeCell ref="B51:C51"/>
    <mergeCell ref="K51:L51"/>
    <mergeCell ref="B57:C57"/>
    <mergeCell ref="K57:L57"/>
    <mergeCell ref="B49:C49"/>
    <mergeCell ref="K49:L49"/>
    <mergeCell ref="K52:L52"/>
    <mergeCell ref="K54:L54"/>
    <mergeCell ref="B52:C52"/>
    <mergeCell ref="B54:C54"/>
    <mergeCell ref="F54:G54"/>
    <mergeCell ref="B50:C50"/>
    <mergeCell ref="K53:L53"/>
    <mergeCell ref="B55:C55"/>
    <mergeCell ref="K55:L55"/>
    <mergeCell ref="K56:L56"/>
    <mergeCell ref="F57:G57"/>
    <mergeCell ref="F56:G56"/>
    <mergeCell ref="B69:C69"/>
    <mergeCell ref="K69:L69"/>
    <mergeCell ref="K62:L62"/>
    <mergeCell ref="B58:C58"/>
    <mergeCell ref="K58:L58"/>
    <mergeCell ref="B61:C61"/>
    <mergeCell ref="K61:L61"/>
    <mergeCell ref="K63:L63"/>
    <mergeCell ref="B63:C63"/>
    <mergeCell ref="B60:C60"/>
    <mergeCell ref="K60:L60"/>
    <mergeCell ref="B59:C59"/>
    <mergeCell ref="K59:L59"/>
    <mergeCell ref="F59:G59"/>
  </mergeCells>
  <phoneticPr fontId="4"/>
  <printOptions horizontalCentered="1"/>
  <pageMargins left="0.59055118110236227" right="0.59055118110236227" top="0.59055118110236227" bottom="0.59055118110236227" header="0.39370078740157483" footer="0.39370078740157483"/>
  <pageSetup paperSize="9" scale="93" firstPageNumber="104" orientation="portrait" useFirstPageNumber="1" verticalDpi="300"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O42"/>
  <sheetViews>
    <sheetView view="pageBreakPreview" zoomScaleNormal="115" zoomScaleSheetLayoutView="100" workbookViewId="0">
      <selection activeCell="J42" sqref="J42"/>
    </sheetView>
  </sheetViews>
  <sheetFormatPr defaultRowHeight="18.95" customHeight="1" x14ac:dyDescent="0.15"/>
  <cols>
    <col min="1" max="1" width="10.85546875" style="24" customWidth="1"/>
    <col min="2" max="2" width="7.28515625" style="24" customWidth="1"/>
    <col min="3" max="3" width="9" style="24" customWidth="1"/>
    <col min="4" max="6" width="8.7109375" style="24" customWidth="1"/>
    <col min="7" max="8" width="9.28515625" style="24" customWidth="1"/>
    <col min="9" max="10" width="11" style="24" bestFit="1" customWidth="1"/>
    <col min="11" max="12" width="8.5703125" style="24" customWidth="1"/>
    <col min="13" max="16384" width="9.140625" style="24"/>
  </cols>
  <sheetData>
    <row r="1" spans="1:12" ht="5.0999999999999996" customHeight="1" x14ac:dyDescent="0.15">
      <c r="A1" s="1"/>
      <c r="B1" s="1"/>
      <c r="C1" s="1"/>
      <c r="D1" s="1"/>
      <c r="E1" s="1"/>
      <c r="F1" s="1"/>
      <c r="G1" s="1"/>
      <c r="H1" s="1"/>
      <c r="I1" s="1"/>
      <c r="J1" s="1"/>
      <c r="K1" s="1"/>
      <c r="L1" s="1"/>
    </row>
    <row r="2" spans="1:12" ht="18.95" customHeight="1" x14ac:dyDescent="0.15">
      <c r="A2" s="1" t="s">
        <v>96</v>
      </c>
      <c r="B2" s="1"/>
      <c r="C2" s="1"/>
      <c r="D2" s="1"/>
      <c r="E2" s="1"/>
      <c r="F2" s="1"/>
      <c r="G2" s="1"/>
      <c r="H2" s="1"/>
      <c r="I2" s="1"/>
      <c r="J2" s="1"/>
      <c r="K2" s="1"/>
      <c r="L2" s="1"/>
    </row>
    <row r="3" spans="1:12" ht="5.0999999999999996" customHeight="1" x14ac:dyDescent="0.15">
      <c r="A3" s="1"/>
      <c r="B3" s="1"/>
      <c r="C3" s="1"/>
      <c r="D3" s="1"/>
      <c r="E3" s="1"/>
      <c r="F3" s="1"/>
      <c r="G3" s="1"/>
      <c r="H3" s="1"/>
      <c r="I3" s="1"/>
      <c r="J3" s="1"/>
      <c r="K3" s="1"/>
      <c r="L3" s="1"/>
    </row>
    <row r="4" spans="1:12" s="49" customFormat="1" ht="30" customHeight="1" x14ac:dyDescent="0.15">
      <c r="A4" s="401" t="s">
        <v>347</v>
      </c>
      <c r="B4" s="401"/>
      <c r="C4" s="401"/>
      <c r="D4" s="401"/>
      <c r="E4" s="401"/>
      <c r="F4" s="401"/>
      <c r="G4" s="401"/>
      <c r="H4" s="401"/>
      <c r="I4" s="401"/>
      <c r="J4" s="401"/>
      <c r="K4" s="401"/>
      <c r="L4" s="401"/>
    </row>
    <row r="5" spans="1:12" ht="15" customHeight="1" x14ac:dyDescent="0.15">
      <c r="A5" s="1"/>
      <c r="B5" s="1"/>
      <c r="C5" s="1"/>
      <c r="D5" s="1"/>
      <c r="E5" s="1"/>
      <c r="F5" s="1"/>
      <c r="G5" s="1"/>
      <c r="H5" s="1"/>
      <c r="I5" s="1"/>
      <c r="J5" s="1"/>
      <c r="K5" s="1"/>
      <c r="L5" s="1"/>
    </row>
    <row r="6" spans="1:12" ht="15" customHeight="1" thickBot="1" x14ac:dyDescent="0.2">
      <c r="A6" s="1" t="s">
        <v>196</v>
      </c>
      <c r="B6" s="1"/>
      <c r="C6" s="1"/>
      <c r="D6" s="1"/>
      <c r="E6" s="1"/>
      <c r="F6" s="1"/>
      <c r="G6" s="1"/>
      <c r="H6" s="1"/>
      <c r="I6" s="1"/>
      <c r="J6" s="1"/>
      <c r="K6" s="1"/>
      <c r="L6" s="86" t="s">
        <v>97</v>
      </c>
    </row>
    <row r="7" spans="1:12" ht="24.95" customHeight="1" x14ac:dyDescent="0.15">
      <c r="A7" s="160" t="s">
        <v>187</v>
      </c>
      <c r="B7" s="113"/>
      <c r="C7" s="245" t="s">
        <v>98</v>
      </c>
      <c r="D7" s="436" t="s">
        <v>217</v>
      </c>
      <c r="E7" s="437"/>
      <c r="F7" s="438"/>
      <c r="G7" s="439" t="s">
        <v>203</v>
      </c>
      <c r="H7" s="439"/>
      <c r="I7" s="439" t="s">
        <v>204</v>
      </c>
      <c r="J7" s="439"/>
      <c r="K7" s="338" t="s">
        <v>99</v>
      </c>
      <c r="L7" s="343"/>
    </row>
    <row r="8" spans="1:12" ht="24.95" customHeight="1" x14ac:dyDescent="0.15">
      <c r="A8" s="92"/>
      <c r="B8" s="235" t="s">
        <v>100</v>
      </c>
      <c r="C8" s="235" t="s">
        <v>101</v>
      </c>
      <c r="D8" s="365" t="s">
        <v>102</v>
      </c>
      <c r="E8" s="365" t="s">
        <v>103</v>
      </c>
      <c r="F8" s="161" t="s">
        <v>104</v>
      </c>
      <c r="G8" s="365" t="s">
        <v>102</v>
      </c>
      <c r="H8" s="365" t="s">
        <v>103</v>
      </c>
      <c r="I8" s="365" t="s">
        <v>102</v>
      </c>
      <c r="J8" s="365" t="s">
        <v>103</v>
      </c>
      <c r="K8" s="161" t="s">
        <v>105</v>
      </c>
      <c r="L8" s="162" t="s">
        <v>106</v>
      </c>
    </row>
    <row r="9" spans="1:12" ht="24.95" customHeight="1" x14ac:dyDescent="0.15">
      <c r="A9" s="163" t="s">
        <v>205</v>
      </c>
      <c r="B9" s="247"/>
      <c r="C9" s="247" t="s">
        <v>108</v>
      </c>
      <c r="D9" s="365"/>
      <c r="E9" s="365"/>
      <c r="F9" s="247" t="s">
        <v>109</v>
      </c>
      <c r="G9" s="365"/>
      <c r="H9" s="365"/>
      <c r="I9" s="365"/>
      <c r="J9" s="365"/>
      <c r="K9" s="247" t="s">
        <v>110</v>
      </c>
      <c r="L9" s="164" t="s">
        <v>111</v>
      </c>
    </row>
    <row r="10" spans="1:12" ht="21.95" customHeight="1" x14ac:dyDescent="0.15">
      <c r="A10" s="126"/>
      <c r="B10" s="161" t="s">
        <v>112</v>
      </c>
      <c r="C10" s="134">
        <v>34823</v>
      </c>
      <c r="D10" s="95">
        <v>1861</v>
      </c>
      <c r="E10" s="95">
        <v>3551</v>
      </c>
      <c r="F10" s="95">
        <v>14</v>
      </c>
      <c r="G10" s="95">
        <v>21</v>
      </c>
      <c r="H10" s="93">
        <v>96</v>
      </c>
      <c r="I10" s="95">
        <v>9670</v>
      </c>
      <c r="J10" s="95">
        <v>18217</v>
      </c>
      <c r="K10" s="95">
        <v>1283</v>
      </c>
      <c r="L10" s="112">
        <v>110</v>
      </c>
    </row>
    <row r="11" spans="1:12" ht="21.95" customHeight="1" x14ac:dyDescent="0.15">
      <c r="A11" s="110" t="s">
        <v>360</v>
      </c>
      <c r="B11" s="235" t="s">
        <v>113</v>
      </c>
      <c r="C11" s="134">
        <v>2475</v>
      </c>
      <c r="D11" s="95">
        <v>696</v>
      </c>
      <c r="E11" s="95">
        <v>75</v>
      </c>
      <c r="F11" s="95">
        <v>889</v>
      </c>
      <c r="G11" s="95">
        <v>0</v>
      </c>
      <c r="H11" s="95">
        <v>0</v>
      </c>
      <c r="I11" s="95">
        <v>78</v>
      </c>
      <c r="J11" s="95">
        <v>397</v>
      </c>
      <c r="K11" s="95">
        <v>340</v>
      </c>
      <c r="L11" s="105">
        <v>0</v>
      </c>
    </row>
    <row r="12" spans="1:12" ht="21.95" customHeight="1" x14ac:dyDescent="0.15">
      <c r="A12" s="88"/>
      <c r="B12" s="247" t="s">
        <v>114</v>
      </c>
      <c r="C12" s="134">
        <v>37298</v>
      </c>
      <c r="D12" s="95">
        <v>2557</v>
      </c>
      <c r="E12" s="95">
        <v>3626</v>
      </c>
      <c r="F12" s="95">
        <v>903</v>
      </c>
      <c r="G12" s="95">
        <v>21</v>
      </c>
      <c r="H12" s="95">
        <v>96</v>
      </c>
      <c r="I12" s="95">
        <v>9748</v>
      </c>
      <c r="J12" s="95">
        <v>18614</v>
      </c>
      <c r="K12" s="95">
        <v>1623</v>
      </c>
      <c r="L12" s="112">
        <v>110</v>
      </c>
    </row>
    <row r="13" spans="1:12" ht="21.95" customHeight="1" x14ac:dyDescent="0.15">
      <c r="A13" s="126"/>
      <c r="B13" s="235" t="s">
        <v>112</v>
      </c>
      <c r="C13" s="134">
        <v>35706</v>
      </c>
      <c r="D13" s="95">
        <v>1873</v>
      </c>
      <c r="E13" s="95">
        <v>3482</v>
      </c>
      <c r="F13" s="95">
        <v>12</v>
      </c>
      <c r="G13" s="95">
        <v>21</v>
      </c>
      <c r="H13" s="93">
        <v>101</v>
      </c>
      <c r="I13" s="95">
        <v>10334</v>
      </c>
      <c r="J13" s="95">
        <v>18461</v>
      </c>
      <c r="K13" s="95">
        <v>1307</v>
      </c>
      <c r="L13" s="112">
        <v>115</v>
      </c>
    </row>
    <row r="14" spans="1:12" ht="21.95" customHeight="1" x14ac:dyDescent="0.15">
      <c r="A14" s="110">
        <v>28</v>
      </c>
      <c r="B14" s="235" t="s">
        <v>113</v>
      </c>
      <c r="C14" s="134">
        <v>2464</v>
      </c>
      <c r="D14" s="95">
        <v>677</v>
      </c>
      <c r="E14" s="95">
        <v>69</v>
      </c>
      <c r="F14" s="95">
        <v>918</v>
      </c>
      <c r="G14" s="95">
        <v>0</v>
      </c>
      <c r="H14" s="95">
        <v>0</v>
      </c>
      <c r="I14" s="95">
        <v>89</v>
      </c>
      <c r="J14" s="95">
        <v>383</v>
      </c>
      <c r="K14" s="95">
        <v>327</v>
      </c>
      <c r="L14" s="105">
        <v>1</v>
      </c>
    </row>
    <row r="15" spans="1:12" ht="21.95" customHeight="1" x14ac:dyDescent="0.15">
      <c r="A15" s="88"/>
      <c r="B15" s="247" t="s">
        <v>114</v>
      </c>
      <c r="C15" s="134">
        <v>38170</v>
      </c>
      <c r="D15" s="95">
        <v>2550</v>
      </c>
      <c r="E15" s="95">
        <v>3551</v>
      </c>
      <c r="F15" s="95">
        <v>930</v>
      </c>
      <c r="G15" s="95">
        <v>21</v>
      </c>
      <c r="H15" s="95">
        <v>101</v>
      </c>
      <c r="I15" s="95">
        <v>10423</v>
      </c>
      <c r="J15" s="95">
        <v>18844</v>
      </c>
      <c r="K15" s="95">
        <v>1634</v>
      </c>
      <c r="L15" s="112">
        <v>116</v>
      </c>
    </row>
    <row r="16" spans="1:12" ht="21.95" customHeight="1" x14ac:dyDescent="0.15">
      <c r="A16" s="126"/>
      <c r="B16" s="235" t="s">
        <v>112</v>
      </c>
      <c r="C16" s="134">
        <f t="shared" ref="C16:C18" si="0">SUM(D16:L16)</f>
        <v>36240</v>
      </c>
      <c r="D16" s="95">
        <v>1861</v>
      </c>
      <c r="E16" s="95">
        <v>3453</v>
      </c>
      <c r="F16" s="95">
        <v>12</v>
      </c>
      <c r="G16" s="95">
        <v>20</v>
      </c>
      <c r="H16" s="93">
        <v>99</v>
      </c>
      <c r="I16" s="95">
        <v>11001</v>
      </c>
      <c r="J16" s="95">
        <v>18371</v>
      </c>
      <c r="K16" s="95">
        <v>1299</v>
      </c>
      <c r="L16" s="112">
        <v>124</v>
      </c>
    </row>
    <row r="17" spans="1:15" ht="21.95" customHeight="1" x14ac:dyDescent="0.15">
      <c r="A17" s="110">
        <v>29</v>
      </c>
      <c r="B17" s="235" t="s">
        <v>113</v>
      </c>
      <c r="C17" s="134">
        <f t="shared" si="0"/>
        <v>2501</v>
      </c>
      <c r="D17" s="95">
        <v>650</v>
      </c>
      <c r="E17" s="95">
        <v>63</v>
      </c>
      <c r="F17" s="95">
        <v>979</v>
      </c>
      <c r="G17" s="95">
        <v>0</v>
      </c>
      <c r="H17" s="95">
        <v>0</v>
      </c>
      <c r="I17" s="95">
        <v>98</v>
      </c>
      <c r="J17" s="95">
        <v>370</v>
      </c>
      <c r="K17" s="95">
        <v>340</v>
      </c>
      <c r="L17" s="105">
        <v>1</v>
      </c>
    </row>
    <row r="18" spans="1:15" ht="21.95" customHeight="1" x14ac:dyDescent="0.15">
      <c r="A18" s="92"/>
      <c r="B18" s="247" t="s">
        <v>114</v>
      </c>
      <c r="C18" s="134">
        <f t="shared" si="0"/>
        <v>38741</v>
      </c>
      <c r="D18" s="95">
        <f>SUM(D16:D17)</f>
        <v>2511</v>
      </c>
      <c r="E18" s="95">
        <f t="shared" ref="E18:L18" si="1">SUM(E16:E17)</f>
        <v>3516</v>
      </c>
      <c r="F18" s="95">
        <f t="shared" si="1"/>
        <v>991</v>
      </c>
      <c r="G18" s="95">
        <f t="shared" si="1"/>
        <v>20</v>
      </c>
      <c r="H18" s="95">
        <f t="shared" si="1"/>
        <v>99</v>
      </c>
      <c r="I18" s="95">
        <f t="shared" si="1"/>
        <v>11099</v>
      </c>
      <c r="J18" s="95">
        <f t="shared" si="1"/>
        <v>18741</v>
      </c>
      <c r="K18" s="95">
        <f t="shared" si="1"/>
        <v>1639</v>
      </c>
      <c r="L18" s="112">
        <f t="shared" si="1"/>
        <v>125</v>
      </c>
    </row>
    <row r="19" spans="1:15" ht="21.95" customHeight="1" x14ac:dyDescent="0.15">
      <c r="A19" s="192"/>
      <c r="B19" s="235" t="s">
        <v>112</v>
      </c>
      <c r="C19" s="134">
        <f t="shared" ref="C19:C24" si="2">SUM(D19:L19)</f>
        <v>36498</v>
      </c>
      <c r="D19" s="95">
        <v>1878</v>
      </c>
      <c r="E19" s="95">
        <v>3459</v>
      </c>
      <c r="F19" s="95">
        <v>12</v>
      </c>
      <c r="G19" s="95">
        <v>19</v>
      </c>
      <c r="H19" s="93">
        <v>94</v>
      </c>
      <c r="I19" s="95">
        <v>11487</v>
      </c>
      <c r="J19" s="95">
        <v>18104</v>
      </c>
      <c r="K19" s="95">
        <v>1310</v>
      </c>
      <c r="L19" s="112">
        <v>135</v>
      </c>
    </row>
    <row r="20" spans="1:15" ht="21.95" customHeight="1" x14ac:dyDescent="0.15">
      <c r="A20" s="110">
        <v>30</v>
      </c>
      <c r="B20" s="235" t="s">
        <v>113</v>
      </c>
      <c r="C20" s="134">
        <f t="shared" si="2"/>
        <v>2522</v>
      </c>
      <c r="D20" s="95">
        <v>606</v>
      </c>
      <c r="E20" s="95">
        <v>62</v>
      </c>
      <c r="F20" s="95">
        <v>1017</v>
      </c>
      <c r="G20" s="95">
        <v>0</v>
      </c>
      <c r="H20" s="95">
        <v>0</v>
      </c>
      <c r="I20" s="95">
        <v>107</v>
      </c>
      <c r="J20" s="95">
        <v>370</v>
      </c>
      <c r="K20" s="95">
        <v>357</v>
      </c>
      <c r="L20" s="105">
        <v>3</v>
      </c>
    </row>
    <row r="21" spans="1:15" ht="21.95" customHeight="1" x14ac:dyDescent="0.15">
      <c r="A21" s="193"/>
      <c r="B21" s="235" t="s">
        <v>114</v>
      </c>
      <c r="C21" s="134">
        <f t="shared" si="2"/>
        <v>39020</v>
      </c>
      <c r="D21" s="95">
        <f t="shared" ref="D21:L21" si="3">SUM(D19:D20)</f>
        <v>2484</v>
      </c>
      <c r="E21" s="95">
        <f t="shared" si="3"/>
        <v>3521</v>
      </c>
      <c r="F21" s="95">
        <f t="shared" si="3"/>
        <v>1029</v>
      </c>
      <c r="G21" s="95">
        <f t="shared" si="3"/>
        <v>19</v>
      </c>
      <c r="H21" s="95">
        <f t="shared" si="3"/>
        <v>94</v>
      </c>
      <c r="I21" s="95">
        <f t="shared" si="3"/>
        <v>11594</v>
      </c>
      <c r="J21" s="95">
        <f t="shared" si="3"/>
        <v>18474</v>
      </c>
      <c r="K21" s="95">
        <f t="shared" si="3"/>
        <v>1667</v>
      </c>
      <c r="L21" s="112">
        <f t="shared" si="3"/>
        <v>138</v>
      </c>
    </row>
    <row r="22" spans="1:15" ht="21.95" customHeight="1" x14ac:dyDescent="0.15">
      <c r="A22" s="126"/>
      <c r="B22" s="161" t="s">
        <v>112</v>
      </c>
      <c r="C22" s="194">
        <f t="shared" si="2"/>
        <v>37243</v>
      </c>
      <c r="D22" s="252">
        <v>1852</v>
      </c>
      <c r="E22" s="252">
        <v>3446</v>
      </c>
      <c r="F22" s="252">
        <v>12</v>
      </c>
      <c r="G22" s="252">
        <v>21</v>
      </c>
      <c r="H22" s="195">
        <v>92</v>
      </c>
      <c r="I22" s="252">
        <v>12193</v>
      </c>
      <c r="J22" s="252">
        <v>18142</v>
      </c>
      <c r="K22" s="252">
        <v>1348</v>
      </c>
      <c r="L22" s="253">
        <v>137</v>
      </c>
    </row>
    <row r="23" spans="1:15" ht="21.95" customHeight="1" x14ac:dyDescent="0.15">
      <c r="A23" s="110" t="s">
        <v>361</v>
      </c>
      <c r="B23" s="235" t="s">
        <v>113</v>
      </c>
      <c r="C23" s="194">
        <f t="shared" si="2"/>
        <v>2561</v>
      </c>
      <c r="D23" s="252">
        <v>594</v>
      </c>
      <c r="E23" s="252">
        <v>59</v>
      </c>
      <c r="F23" s="252">
        <v>1076</v>
      </c>
      <c r="G23" s="252">
        <v>0</v>
      </c>
      <c r="H23" s="252">
        <v>0</v>
      </c>
      <c r="I23" s="252">
        <v>108</v>
      </c>
      <c r="J23" s="252">
        <v>370</v>
      </c>
      <c r="K23" s="252">
        <v>351</v>
      </c>
      <c r="L23" s="254">
        <v>3</v>
      </c>
    </row>
    <row r="24" spans="1:15" ht="21.95" customHeight="1" thickBot="1" x14ac:dyDescent="0.2">
      <c r="A24" s="153"/>
      <c r="B24" s="196" t="s">
        <v>114</v>
      </c>
      <c r="C24" s="197">
        <f t="shared" si="2"/>
        <v>39804</v>
      </c>
      <c r="D24" s="198">
        <f t="shared" ref="D24:L24" si="4">SUM(D22:D23)</f>
        <v>2446</v>
      </c>
      <c r="E24" s="198">
        <f t="shared" si="4"/>
        <v>3505</v>
      </c>
      <c r="F24" s="198">
        <f t="shared" si="4"/>
        <v>1088</v>
      </c>
      <c r="G24" s="198">
        <f t="shared" si="4"/>
        <v>21</v>
      </c>
      <c r="H24" s="198">
        <f t="shared" si="4"/>
        <v>92</v>
      </c>
      <c r="I24" s="198">
        <f t="shared" si="4"/>
        <v>12301</v>
      </c>
      <c r="J24" s="198">
        <f t="shared" si="4"/>
        <v>18512</v>
      </c>
      <c r="K24" s="198">
        <f t="shared" si="4"/>
        <v>1699</v>
      </c>
      <c r="L24" s="199">
        <f t="shared" si="4"/>
        <v>140</v>
      </c>
    </row>
    <row r="25" spans="1:15" ht="15" customHeight="1" x14ac:dyDescent="0.15">
      <c r="A25" s="1"/>
      <c r="B25" s="1"/>
      <c r="C25" s="1"/>
      <c r="D25" s="1"/>
      <c r="E25" s="1"/>
      <c r="F25" s="1"/>
      <c r="G25" s="1"/>
      <c r="H25" s="1"/>
      <c r="I25" s="1"/>
      <c r="J25" s="1"/>
      <c r="K25" s="1"/>
      <c r="L25" s="86" t="s">
        <v>115</v>
      </c>
    </row>
    <row r="26" spans="1:15" ht="15" customHeight="1" x14ac:dyDescent="0.15">
      <c r="A26" s="1"/>
      <c r="B26" s="1"/>
      <c r="C26" s="1"/>
      <c r="D26" s="165"/>
      <c r="E26" s="1"/>
      <c r="F26" s="1"/>
      <c r="G26" s="165"/>
      <c r="H26" s="1"/>
      <c r="I26" s="165"/>
      <c r="J26" s="1"/>
      <c r="K26" s="165"/>
      <c r="L26" s="1"/>
    </row>
    <row r="27" spans="1:15" ht="15" customHeight="1" thickBot="1" x14ac:dyDescent="0.2">
      <c r="A27" s="1" t="s">
        <v>267</v>
      </c>
      <c r="B27" s="1"/>
      <c r="C27" s="1"/>
      <c r="D27" s="1"/>
      <c r="E27" s="1"/>
      <c r="F27" s="1"/>
      <c r="G27" s="1"/>
      <c r="H27" s="1"/>
      <c r="I27" s="1"/>
      <c r="J27" s="1"/>
      <c r="K27" s="1"/>
      <c r="L27" s="86" t="s">
        <v>97</v>
      </c>
    </row>
    <row r="28" spans="1:15" ht="20.100000000000001" customHeight="1" x14ac:dyDescent="0.15">
      <c r="A28" s="87" t="s">
        <v>116</v>
      </c>
      <c r="B28" s="328" t="s">
        <v>117</v>
      </c>
      <c r="C28" s="328"/>
      <c r="D28" s="90"/>
      <c r="E28" s="90"/>
      <c r="F28" s="90"/>
      <c r="G28" s="90"/>
      <c r="H28" s="90"/>
      <c r="I28" s="90"/>
      <c r="J28" s="90"/>
      <c r="K28" s="90"/>
      <c r="L28" s="166"/>
    </row>
    <row r="29" spans="1:15" ht="20.100000000000001" customHeight="1" x14ac:dyDescent="0.15">
      <c r="A29" s="92"/>
      <c r="B29" s="330"/>
      <c r="C29" s="330"/>
      <c r="D29" s="429" t="s">
        <v>269</v>
      </c>
      <c r="E29" s="365" t="s">
        <v>118</v>
      </c>
      <c r="F29" s="365"/>
      <c r="G29" s="365"/>
      <c r="H29" s="430" t="s">
        <v>341</v>
      </c>
      <c r="I29" s="431"/>
      <c r="J29" s="365" t="s">
        <v>119</v>
      </c>
      <c r="K29" s="365"/>
      <c r="L29" s="402"/>
    </row>
    <row r="30" spans="1:15" ht="20.100000000000001" customHeight="1" x14ac:dyDescent="0.15">
      <c r="A30" s="92"/>
      <c r="B30" s="330"/>
      <c r="C30" s="330"/>
      <c r="D30" s="427"/>
      <c r="E30" s="365"/>
      <c r="F30" s="365"/>
      <c r="G30" s="365"/>
      <c r="H30" s="432"/>
      <c r="I30" s="433"/>
      <c r="J30" s="365"/>
      <c r="K30" s="365"/>
      <c r="L30" s="402"/>
      <c r="O30" s="23"/>
    </row>
    <row r="31" spans="1:15" ht="20.100000000000001" customHeight="1" x14ac:dyDescent="0.15">
      <c r="A31" s="92"/>
      <c r="B31" s="330"/>
      <c r="C31" s="330"/>
      <c r="D31" s="427" t="s">
        <v>268</v>
      </c>
      <c r="E31" s="161" t="s">
        <v>120</v>
      </c>
      <c r="F31" s="365" t="s">
        <v>121</v>
      </c>
      <c r="G31" s="365" t="s">
        <v>122</v>
      </c>
      <c r="H31" s="432"/>
      <c r="I31" s="433"/>
      <c r="J31" s="167" t="s">
        <v>123</v>
      </c>
      <c r="K31" s="167" t="s">
        <v>124</v>
      </c>
      <c r="L31" s="168" t="s">
        <v>125</v>
      </c>
      <c r="O31" s="23"/>
    </row>
    <row r="32" spans="1:15" ht="20.100000000000001" customHeight="1" x14ac:dyDescent="0.15">
      <c r="A32" s="88" t="s">
        <v>126</v>
      </c>
      <c r="B32" s="330"/>
      <c r="C32" s="330"/>
      <c r="D32" s="428"/>
      <c r="E32" s="169" t="s">
        <v>127</v>
      </c>
      <c r="F32" s="365"/>
      <c r="G32" s="365"/>
      <c r="H32" s="434"/>
      <c r="I32" s="435"/>
      <c r="J32" s="117" t="s">
        <v>128</v>
      </c>
      <c r="K32" s="117" t="s">
        <v>128</v>
      </c>
      <c r="L32" s="120" t="s">
        <v>129</v>
      </c>
    </row>
    <row r="33" spans="1:12" ht="21.95" customHeight="1" x14ac:dyDescent="0.15">
      <c r="A33" s="126" t="s">
        <v>360</v>
      </c>
      <c r="B33" s="425">
        <f>SUM(D33:L33)</f>
        <v>57860</v>
      </c>
      <c r="C33" s="426"/>
      <c r="D33" s="128">
        <v>1366</v>
      </c>
      <c r="E33" s="128">
        <v>2811</v>
      </c>
      <c r="F33" s="128">
        <v>8033</v>
      </c>
      <c r="G33" s="128">
        <v>33859</v>
      </c>
      <c r="H33" s="422">
        <v>37</v>
      </c>
      <c r="I33" s="422"/>
      <c r="J33" s="128">
        <v>7496</v>
      </c>
      <c r="K33" s="128">
        <v>571</v>
      </c>
      <c r="L33" s="133">
        <v>3687</v>
      </c>
    </row>
    <row r="34" spans="1:12" ht="21.95" customHeight="1" x14ac:dyDescent="0.15">
      <c r="A34" s="126">
        <v>28</v>
      </c>
      <c r="B34" s="350">
        <f>SUM(D34:L34)</f>
        <v>58198</v>
      </c>
      <c r="C34" s="422"/>
      <c r="D34" s="128">
        <v>1352</v>
      </c>
      <c r="E34" s="128">
        <v>2785</v>
      </c>
      <c r="F34" s="128">
        <v>7972</v>
      </c>
      <c r="G34" s="128">
        <v>34504</v>
      </c>
      <c r="H34" s="422">
        <v>84</v>
      </c>
      <c r="I34" s="422"/>
      <c r="J34" s="128">
        <v>7139</v>
      </c>
      <c r="K34" s="128">
        <v>529</v>
      </c>
      <c r="L34" s="133">
        <v>3833</v>
      </c>
    </row>
    <row r="35" spans="1:12" ht="21.95" customHeight="1" x14ac:dyDescent="0.15">
      <c r="A35" s="126">
        <v>29</v>
      </c>
      <c r="B35" s="350">
        <f>SUM(D35:L35)</f>
        <v>57694</v>
      </c>
      <c r="C35" s="422"/>
      <c r="D35" s="128">
        <v>1356</v>
      </c>
      <c r="E35" s="128">
        <v>2789</v>
      </c>
      <c r="F35" s="128">
        <v>7696</v>
      </c>
      <c r="G35" s="128">
        <v>34438</v>
      </c>
      <c r="H35" s="422">
        <v>95</v>
      </c>
      <c r="I35" s="422"/>
      <c r="J35" s="128">
        <v>6853</v>
      </c>
      <c r="K35" s="128">
        <v>479</v>
      </c>
      <c r="L35" s="133">
        <v>3988</v>
      </c>
    </row>
    <row r="36" spans="1:12" ht="21.95" customHeight="1" x14ac:dyDescent="0.15">
      <c r="A36" s="126">
        <v>30</v>
      </c>
      <c r="B36" s="350">
        <f>SUM(D36:L36)</f>
        <v>57877</v>
      </c>
      <c r="C36" s="422"/>
      <c r="D36" s="128">
        <v>1381</v>
      </c>
      <c r="E36" s="128">
        <v>2834</v>
      </c>
      <c r="F36" s="128">
        <v>7674</v>
      </c>
      <c r="G36" s="135">
        <v>34835</v>
      </c>
      <c r="H36" s="422">
        <v>100</v>
      </c>
      <c r="I36" s="422"/>
      <c r="J36" s="128">
        <v>6563</v>
      </c>
      <c r="K36" s="128">
        <v>432</v>
      </c>
      <c r="L36" s="133">
        <v>4058</v>
      </c>
    </row>
    <row r="37" spans="1:12" ht="21.95" customHeight="1" thickBot="1" x14ac:dyDescent="0.2">
      <c r="A37" s="200" t="s">
        <v>361</v>
      </c>
      <c r="B37" s="419">
        <f>SUM(D37:L37)</f>
        <v>59010</v>
      </c>
      <c r="C37" s="420"/>
      <c r="D37" s="255">
        <v>1425</v>
      </c>
      <c r="E37" s="255">
        <v>2840</v>
      </c>
      <c r="F37" s="255">
        <v>7563</v>
      </c>
      <c r="G37" s="256">
        <v>36150</v>
      </c>
      <c r="H37" s="421">
        <v>103</v>
      </c>
      <c r="I37" s="421"/>
      <c r="J37" s="255">
        <v>6366</v>
      </c>
      <c r="K37" s="255">
        <v>421</v>
      </c>
      <c r="L37" s="257">
        <v>4142</v>
      </c>
    </row>
    <row r="38" spans="1:12" ht="15" customHeight="1" x14ac:dyDescent="0.15">
      <c r="A38" s="1" t="s">
        <v>130</v>
      </c>
      <c r="B38" s="1"/>
      <c r="C38" s="1"/>
      <c r="D38" s="1"/>
      <c r="E38" s="1"/>
      <c r="F38" s="1"/>
      <c r="G38" s="1"/>
      <c r="H38" s="1"/>
      <c r="I38" s="1"/>
      <c r="J38" s="1"/>
      <c r="K38" s="1"/>
      <c r="L38" s="86" t="s">
        <v>218</v>
      </c>
    </row>
    <row r="39" spans="1:12" ht="15" customHeight="1" x14ac:dyDescent="0.15">
      <c r="A39" s="1" t="s">
        <v>348</v>
      </c>
      <c r="B39" s="1"/>
      <c r="C39" s="1"/>
      <c r="D39" s="1"/>
      <c r="E39" s="1"/>
      <c r="F39" s="1"/>
      <c r="G39" s="1"/>
      <c r="H39" s="1"/>
      <c r="I39" s="1"/>
      <c r="J39" s="1"/>
      <c r="K39" s="1"/>
      <c r="L39" s="1"/>
    </row>
    <row r="40" spans="1:12" ht="18.95" customHeight="1" x14ac:dyDescent="0.15">
      <c r="A40" s="1"/>
      <c r="B40" s="1"/>
      <c r="C40" s="1"/>
      <c r="D40" s="1"/>
      <c r="E40" s="1"/>
      <c r="F40" s="1"/>
      <c r="G40" s="1"/>
      <c r="H40" s="1"/>
      <c r="I40" s="1"/>
      <c r="J40" s="1"/>
      <c r="K40" s="1"/>
      <c r="L40" s="1"/>
    </row>
    <row r="42" spans="1:12" ht="18.95" hidden="1" customHeight="1" x14ac:dyDescent="0.15">
      <c r="A42" s="423"/>
      <c r="B42" s="423"/>
      <c r="C42" s="45"/>
      <c r="D42" s="45"/>
      <c r="E42" s="45"/>
      <c r="F42" s="45">
        <f>SUM(E37:G37)</f>
        <v>46553</v>
      </c>
      <c r="G42" s="424"/>
      <c r="H42" s="424"/>
      <c r="I42" s="45"/>
      <c r="J42" s="45">
        <f>SUM(J37:L37)</f>
        <v>10929</v>
      </c>
      <c r="K42" s="45"/>
      <c r="L42" s="23"/>
    </row>
  </sheetData>
  <sheetProtection sheet="1" selectLockedCells="1" selectUnlockedCell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4"/>
  <printOptions horizontalCentered="1"/>
  <pageMargins left="0.59055118110236227" right="0.59055118110236227" top="0.59055118110236227" bottom="0.59055118110236227" header="0.39370078740157483" footer="0.39370078740157483"/>
  <pageSetup paperSize="9" scale="91" firstPageNumber="105" orientation="portrait" useFirstPageNumber="1" verticalDpi="300" r:id="rId1"/>
  <headerFooter scaleWithDoc="0" alignWithMargins="0">
    <oddHeader>&amp;R道路、交通及び通信</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X49"/>
  <sheetViews>
    <sheetView view="pageBreakPreview" topLeftCell="A16" zoomScaleNormal="100" zoomScaleSheetLayoutView="100" workbookViewId="0">
      <selection activeCell="J42" sqref="J42"/>
    </sheetView>
  </sheetViews>
  <sheetFormatPr defaultRowHeight="17.45" customHeight="1" x14ac:dyDescent="0.15"/>
  <cols>
    <col min="1" max="1" width="11.28515625" style="22" customWidth="1"/>
    <col min="2" max="8" width="12.7109375" style="22" customWidth="1"/>
    <col min="9" max="9" width="10.7109375" style="22" customWidth="1"/>
    <col min="10" max="11" width="6.7109375" style="22" customWidth="1"/>
    <col min="12" max="12" width="8.7109375" style="22" customWidth="1"/>
    <col min="13" max="13" width="6.28515625" style="22" customWidth="1"/>
    <col min="14" max="15" width="6.7109375" style="22" customWidth="1"/>
    <col min="16" max="16" width="6.28515625" style="22" customWidth="1"/>
    <col min="17" max="17" width="5.7109375" style="22" customWidth="1"/>
    <col min="18" max="18" width="8.7109375" style="22" customWidth="1"/>
    <col min="19" max="21" width="9.7109375" style="22" customWidth="1"/>
    <col min="22" max="23" width="9.140625" style="22"/>
    <col min="24" max="24" width="31.5703125" style="22" customWidth="1"/>
    <col min="25" max="16384" width="9.140625" style="22"/>
  </cols>
  <sheetData>
    <row r="1" spans="1:24" ht="5.0999999999999996" customHeight="1" x14ac:dyDescent="0.15">
      <c r="A1" s="127"/>
      <c r="B1" s="326"/>
      <c r="C1" s="326"/>
      <c r="D1" s="326"/>
      <c r="E1" s="326"/>
      <c r="F1" s="326"/>
      <c r="G1" s="326"/>
      <c r="H1" s="326"/>
      <c r="I1" s="201"/>
      <c r="J1" s="4"/>
      <c r="L1" s="4"/>
      <c r="M1" s="4"/>
      <c r="N1" s="4"/>
      <c r="O1" s="4"/>
      <c r="P1" s="4"/>
      <c r="Q1" s="4"/>
      <c r="R1" s="4"/>
      <c r="S1" s="4"/>
      <c r="T1" s="4"/>
      <c r="U1" s="4"/>
    </row>
    <row r="2" spans="1:24" ht="15.75" customHeight="1" x14ac:dyDescent="0.15">
      <c r="A2" s="326" t="s">
        <v>131</v>
      </c>
      <c r="B2" s="326"/>
      <c r="C2" s="326"/>
      <c r="D2" s="326"/>
      <c r="E2" s="326"/>
      <c r="F2" s="326"/>
      <c r="G2" s="326"/>
      <c r="H2" s="326"/>
      <c r="I2" s="84"/>
      <c r="J2" s="84"/>
      <c r="K2" s="84"/>
      <c r="L2" s="84"/>
      <c r="M2" s="84"/>
      <c r="N2" s="84"/>
      <c r="O2" s="84"/>
      <c r="P2" s="84"/>
      <c r="Q2" s="84"/>
      <c r="R2" s="84"/>
      <c r="S2" s="84"/>
      <c r="T2" s="84"/>
      <c r="U2" s="84"/>
    </row>
    <row r="3" spans="1:24" ht="5.0999999999999996" customHeight="1" x14ac:dyDescent="0.15">
      <c r="A3" s="127"/>
      <c r="B3" s="1"/>
      <c r="C3" s="1"/>
      <c r="D3" s="1"/>
      <c r="E3" s="1"/>
      <c r="F3" s="1"/>
      <c r="G3" s="1"/>
      <c r="H3" s="1"/>
      <c r="I3" s="81"/>
      <c r="J3" s="84"/>
      <c r="K3" s="50"/>
      <c r="L3" s="84"/>
      <c r="M3" s="84"/>
      <c r="N3" s="84"/>
      <c r="O3" s="84"/>
      <c r="P3" s="84"/>
      <c r="Q3" s="84"/>
      <c r="R3" s="84"/>
      <c r="S3" s="84"/>
      <c r="T3" s="84"/>
      <c r="U3" s="84"/>
    </row>
    <row r="4" spans="1:24" ht="93.75" customHeight="1" x14ac:dyDescent="0.15">
      <c r="A4" s="401" t="s">
        <v>386</v>
      </c>
      <c r="B4" s="401"/>
      <c r="C4" s="401"/>
      <c r="D4" s="401"/>
      <c r="E4" s="401"/>
      <c r="F4" s="401"/>
      <c r="G4" s="401"/>
      <c r="H4" s="401"/>
      <c r="I4" s="51"/>
      <c r="J4" s="440"/>
      <c r="K4" s="440"/>
      <c r="L4" s="440"/>
      <c r="M4" s="51"/>
      <c r="N4" s="51"/>
      <c r="O4" s="51"/>
      <c r="P4" s="51"/>
      <c r="Q4" s="51"/>
      <c r="R4" s="51"/>
      <c r="S4" s="51"/>
      <c r="T4" s="51"/>
      <c r="U4" s="51"/>
    </row>
    <row r="5" spans="1:24" ht="12" customHeight="1" x14ac:dyDescent="0.15">
      <c r="A5" s="1"/>
      <c r="B5" s="1"/>
      <c r="C5" s="1"/>
      <c r="D5" s="1"/>
      <c r="E5" s="1"/>
      <c r="F5" s="1"/>
      <c r="G5" s="1"/>
      <c r="H5" s="1"/>
      <c r="I5" s="52"/>
      <c r="J5" s="84"/>
      <c r="K5" s="84"/>
      <c r="L5" s="84"/>
      <c r="M5" s="84"/>
      <c r="N5" s="84"/>
      <c r="O5" s="84"/>
      <c r="P5" s="84"/>
      <c r="Q5" s="84"/>
      <c r="R5" s="84"/>
      <c r="S5" s="84"/>
      <c r="T5" s="84"/>
      <c r="U5" s="84"/>
    </row>
    <row r="6" spans="1:24" ht="15" customHeight="1" thickBot="1" x14ac:dyDescent="0.2">
      <c r="A6" s="1" t="s">
        <v>207</v>
      </c>
      <c r="B6" s="1"/>
      <c r="C6" s="1"/>
      <c r="D6" s="1"/>
      <c r="E6" s="1"/>
      <c r="F6" s="1"/>
      <c r="G6" s="1"/>
      <c r="H6" s="86" t="s">
        <v>133</v>
      </c>
      <c r="I6" s="84"/>
      <c r="J6" s="84"/>
      <c r="K6" s="84"/>
      <c r="L6" s="84"/>
      <c r="M6" s="84"/>
      <c r="N6" s="84"/>
      <c r="O6" s="84"/>
      <c r="P6" s="84"/>
      <c r="Q6" s="84"/>
      <c r="R6" s="84"/>
      <c r="S6" s="84"/>
      <c r="T6" s="84"/>
      <c r="U6" s="84"/>
    </row>
    <row r="7" spans="1:24" ht="15" customHeight="1" x14ac:dyDescent="0.15">
      <c r="A7" s="87"/>
      <c r="B7" s="113"/>
      <c r="C7" s="113"/>
      <c r="D7" s="113"/>
      <c r="E7" s="90"/>
      <c r="F7" s="114"/>
      <c r="G7" s="113"/>
      <c r="H7" s="115"/>
      <c r="I7" s="84"/>
      <c r="J7" s="53"/>
      <c r="K7" s="53"/>
      <c r="L7" s="84"/>
      <c r="M7" s="84"/>
      <c r="N7" s="84"/>
      <c r="O7" s="84"/>
      <c r="P7" s="84"/>
      <c r="Q7" s="84"/>
      <c r="R7" s="84"/>
      <c r="S7" s="84"/>
      <c r="T7" s="84"/>
      <c r="U7" s="84"/>
    </row>
    <row r="8" spans="1:24" ht="15" customHeight="1" x14ac:dyDescent="0.15">
      <c r="A8" s="92"/>
      <c r="B8" s="102" t="s">
        <v>138</v>
      </c>
      <c r="C8" s="102" t="s">
        <v>139</v>
      </c>
      <c r="D8" s="378" t="s">
        <v>140</v>
      </c>
      <c r="E8" s="443"/>
      <c r="F8" s="379"/>
      <c r="G8" s="178" t="s">
        <v>141</v>
      </c>
      <c r="H8" s="116" t="s">
        <v>142</v>
      </c>
      <c r="I8" s="84"/>
      <c r="J8" s="53"/>
      <c r="K8" s="53"/>
      <c r="L8" s="84"/>
      <c r="M8" s="84"/>
      <c r="N8" s="84"/>
      <c r="O8" s="84"/>
      <c r="P8" s="84"/>
      <c r="Q8" s="84"/>
      <c r="R8" s="84"/>
      <c r="S8" s="84"/>
      <c r="T8" s="84"/>
      <c r="U8" s="84"/>
    </row>
    <row r="9" spans="1:24" ht="15" customHeight="1" x14ac:dyDescent="0.15">
      <c r="A9" s="110" t="s">
        <v>107</v>
      </c>
      <c r="B9" s="102"/>
      <c r="C9" s="102"/>
      <c r="D9" s="117"/>
      <c r="E9" s="118"/>
      <c r="F9" s="119"/>
      <c r="G9" s="182"/>
      <c r="H9" s="116" t="s">
        <v>144</v>
      </c>
      <c r="I9" s="84"/>
      <c r="J9" s="53"/>
      <c r="K9" s="53"/>
      <c r="L9" s="53"/>
      <c r="M9" s="53"/>
      <c r="N9" s="54"/>
      <c r="O9" s="53"/>
      <c r="P9" s="54"/>
      <c r="Q9" s="54"/>
      <c r="R9" s="54"/>
      <c r="S9" s="54"/>
      <c r="T9" s="53"/>
      <c r="U9" s="54"/>
    </row>
    <row r="10" spans="1:24" ht="15" customHeight="1" x14ac:dyDescent="0.15">
      <c r="A10" s="92"/>
      <c r="B10" s="102" t="s">
        <v>148</v>
      </c>
      <c r="C10" s="102" t="s">
        <v>149</v>
      </c>
      <c r="D10" s="441" t="s">
        <v>150</v>
      </c>
      <c r="E10" s="441" t="s">
        <v>151</v>
      </c>
      <c r="F10" s="441" t="s">
        <v>152</v>
      </c>
      <c r="G10" s="441" t="s">
        <v>153</v>
      </c>
      <c r="H10" s="116" t="s">
        <v>154</v>
      </c>
      <c r="I10" s="84"/>
      <c r="J10" s="53"/>
      <c r="K10" s="53"/>
      <c r="L10" s="53"/>
      <c r="M10" s="53"/>
      <c r="N10" s="54"/>
      <c r="O10" s="53"/>
      <c r="P10" s="54"/>
      <c r="Q10" s="54"/>
      <c r="R10" s="54"/>
      <c r="S10" s="54"/>
      <c r="T10" s="53"/>
      <c r="U10" s="54"/>
    </row>
    <row r="11" spans="1:24" ht="15" customHeight="1" x14ac:dyDescent="0.15">
      <c r="A11" s="88"/>
      <c r="B11" s="117"/>
      <c r="C11" s="117"/>
      <c r="D11" s="442"/>
      <c r="E11" s="442"/>
      <c r="F11" s="442"/>
      <c r="G11" s="442"/>
      <c r="H11" s="120" t="s">
        <v>156</v>
      </c>
      <c r="I11" s="84"/>
      <c r="J11" s="53"/>
      <c r="K11" s="53"/>
      <c r="L11" s="53"/>
      <c r="M11" s="53"/>
      <c r="N11" s="54"/>
      <c r="O11" s="53"/>
      <c r="P11" s="54"/>
      <c r="Q11" s="54"/>
      <c r="R11" s="54"/>
      <c r="S11" s="54"/>
      <c r="T11" s="53"/>
      <c r="U11" s="54"/>
    </row>
    <row r="12" spans="1:24" ht="18.75" customHeight="1" x14ac:dyDescent="0.15">
      <c r="A12" s="110" t="s">
        <v>363</v>
      </c>
      <c r="B12" s="123">
        <v>46432</v>
      </c>
      <c r="C12" s="106">
        <v>14931</v>
      </c>
      <c r="D12" s="107">
        <v>14769</v>
      </c>
      <c r="E12" s="108">
        <v>11046</v>
      </c>
      <c r="F12" s="108">
        <v>3723</v>
      </c>
      <c r="G12" s="108">
        <v>162</v>
      </c>
      <c r="H12" s="122">
        <f>C12/B12*100</f>
        <v>32.156702274293593</v>
      </c>
      <c r="I12" s="85"/>
      <c r="J12" s="53"/>
      <c r="K12" s="53"/>
      <c r="L12" s="53"/>
      <c r="M12" s="53"/>
      <c r="N12" s="54"/>
      <c r="O12" s="53"/>
      <c r="P12" s="54"/>
      <c r="Q12" s="54"/>
      <c r="R12" s="54"/>
      <c r="S12" s="54"/>
      <c r="T12" s="53"/>
      <c r="U12" s="54"/>
    </row>
    <row r="13" spans="1:24" ht="18.75" customHeight="1" x14ac:dyDescent="0.15">
      <c r="A13" s="110"/>
      <c r="B13" s="121"/>
      <c r="C13" s="106"/>
      <c r="D13" s="106"/>
      <c r="E13" s="106"/>
      <c r="F13" s="106"/>
      <c r="G13" s="106"/>
      <c r="H13" s="122"/>
      <c r="I13" s="85"/>
      <c r="J13" s="84"/>
      <c r="K13" s="84"/>
      <c r="L13" s="53"/>
      <c r="M13" s="53"/>
      <c r="N13" s="54"/>
      <c r="O13" s="53"/>
      <c r="P13" s="54"/>
      <c r="Q13" s="54"/>
      <c r="R13" s="54"/>
      <c r="S13" s="54"/>
      <c r="T13" s="53"/>
      <c r="U13" s="54"/>
    </row>
    <row r="14" spans="1:24" ht="18.75" customHeight="1" x14ac:dyDescent="0.15">
      <c r="A14" s="110">
        <v>26</v>
      </c>
      <c r="B14" s="123">
        <v>47055</v>
      </c>
      <c r="C14" s="106">
        <v>13658</v>
      </c>
      <c r="D14" s="107">
        <v>13514</v>
      </c>
      <c r="E14" s="108">
        <v>10172</v>
      </c>
      <c r="F14" s="108">
        <v>3342</v>
      </c>
      <c r="G14" s="108">
        <v>144</v>
      </c>
      <c r="H14" s="122">
        <f>C14/B14*100</f>
        <v>29.025608330676867</v>
      </c>
      <c r="I14" s="85"/>
      <c r="J14" s="84"/>
      <c r="K14" s="55"/>
      <c r="L14" s="53"/>
      <c r="M14" s="53"/>
      <c r="N14" s="54"/>
      <c r="O14" s="53"/>
      <c r="P14" s="54"/>
      <c r="Q14" s="56"/>
      <c r="R14" s="54"/>
      <c r="S14" s="54"/>
      <c r="T14" s="53"/>
      <c r="U14" s="54"/>
    </row>
    <row r="15" spans="1:24" ht="18.75" customHeight="1" x14ac:dyDescent="0.2">
      <c r="A15" s="110"/>
      <c r="B15" s="121"/>
      <c r="C15" s="106"/>
      <c r="D15" s="106"/>
      <c r="E15" s="106"/>
      <c r="F15" s="106"/>
      <c r="G15" s="106"/>
      <c r="H15" s="122"/>
      <c r="I15" s="57"/>
      <c r="J15" s="58"/>
      <c r="K15" s="58"/>
      <c r="L15" s="59"/>
      <c r="M15" s="59"/>
      <c r="N15" s="60"/>
      <c r="O15" s="60"/>
      <c r="P15" s="60"/>
      <c r="Q15" s="17"/>
      <c r="R15" s="61"/>
      <c r="S15" s="62"/>
      <c r="T15" s="63"/>
      <c r="U15" s="62"/>
      <c r="W15" s="5"/>
      <c r="X15" s="6"/>
    </row>
    <row r="16" spans="1:24" ht="18.75" customHeight="1" x14ac:dyDescent="0.2">
      <c r="A16" s="110">
        <v>27</v>
      </c>
      <c r="B16" s="202">
        <v>47384</v>
      </c>
      <c r="C16" s="106">
        <v>12625</v>
      </c>
      <c r="D16" s="107">
        <v>12487</v>
      </c>
      <c r="E16" s="108">
        <v>9414</v>
      </c>
      <c r="F16" s="108">
        <v>3073</v>
      </c>
      <c r="G16" s="108">
        <v>138</v>
      </c>
      <c r="H16" s="124">
        <f>C16/B16*100</f>
        <v>26.644014857335808</v>
      </c>
      <c r="I16" s="57"/>
      <c r="J16" s="58"/>
      <c r="K16" s="58"/>
      <c r="L16" s="59"/>
      <c r="M16" s="59"/>
      <c r="N16" s="60"/>
      <c r="O16" s="60"/>
      <c r="P16" s="60"/>
      <c r="Q16" s="17"/>
      <c r="R16" s="61"/>
      <c r="S16" s="62"/>
      <c r="T16" s="63"/>
      <c r="U16" s="62"/>
      <c r="W16" s="7"/>
      <c r="X16" s="8"/>
    </row>
    <row r="17" spans="1:24" ht="18.75" customHeight="1" x14ac:dyDescent="0.2">
      <c r="A17" s="110"/>
      <c r="B17" s="121"/>
      <c r="C17" s="106"/>
      <c r="D17" s="106"/>
      <c r="E17" s="106"/>
      <c r="F17" s="106"/>
      <c r="G17" s="106"/>
      <c r="H17" s="122"/>
      <c r="I17" s="57"/>
      <c r="J17" s="58"/>
      <c r="K17" s="58"/>
      <c r="L17" s="59"/>
      <c r="M17" s="59"/>
      <c r="N17" s="60"/>
      <c r="O17" s="60"/>
      <c r="P17" s="60"/>
      <c r="Q17" s="17"/>
      <c r="R17" s="61"/>
      <c r="S17" s="62"/>
      <c r="T17" s="63"/>
      <c r="U17" s="62"/>
      <c r="W17" s="7"/>
      <c r="X17" s="9"/>
    </row>
    <row r="18" spans="1:24" ht="18.75" customHeight="1" x14ac:dyDescent="0.2">
      <c r="A18" s="110">
        <v>28</v>
      </c>
      <c r="B18" s="202">
        <v>48100</v>
      </c>
      <c r="C18" s="106">
        <v>11567</v>
      </c>
      <c r="D18" s="107">
        <v>11433</v>
      </c>
      <c r="E18" s="108">
        <v>8581</v>
      </c>
      <c r="F18" s="108">
        <v>2852</v>
      </c>
      <c r="G18" s="108">
        <v>134</v>
      </c>
      <c r="H18" s="125">
        <f>C18/B18*100</f>
        <v>24.047817047817048</v>
      </c>
      <c r="I18" s="57"/>
      <c r="J18" s="58"/>
      <c r="K18" s="58"/>
      <c r="L18" s="59"/>
      <c r="M18" s="59"/>
      <c r="N18" s="60"/>
      <c r="O18" s="60"/>
      <c r="P18" s="60"/>
      <c r="Q18" s="17"/>
      <c r="R18" s="61"/>
      <c r="S18" s="62"/>
      <c r="T18" s="63"/>
      <c r="U18" s="62"/>
      <c r="W18" s="7"/>
      <c r="X18" s="10"/>
    </row>
    <row r="19" spans="1:24" ht="18.75" customHeight="1" x14ac:dyDescent="0.2">
      <c r="A19" s="110"/>
      <c r="B19" s="121"/>
      <c r="C19" s="106"/>
      <c r="D19" s="106"/>
      <c r="E19" s="106"/>
      <c r="F19" s="106"/>
      <c r="G19" s="106"/>
      <c r="H19" s="122"/>
      <c r="I19" s="57"/>
      <c r="J19" s="58"/>
      <c r="K19" s="58"/>
      <c r="L19" s="59"/>
      <c r="M19" s="59"/>
      <c r="N19" s="60"/>
      <c r="O19" s="60"/>
      <c r="P19" s="60"/>
      <c r="Q19" s="17"/>
      <c r="R19" s="61"/>
      <c r="S19" s="62"/>
      <c r="T19" s="63"/>
      <c r="U19" s="62"/>
      <c r="W19" s="11"/>
      <c r="X19" s="12"/>
    </row>
    <row r="20" spans="1:24" ht="18.75" customHeight="1" x14ac:dyDescent="0.2">
      <c r="A20" s="110">
        <v>29</v>
      </c>
      <c r="B20" s="202">
        <v>48633</v>
      </c>
      <c r="C20" s="106">
        <f>+D20+G20</f>
        <v>10805</v>
      </c>
      <c r="D20" s="107">
        <f>+E20+F20</f>
        <v>10670</v>
      </c>
      <c r="E20" s="108">
        <v>7918</v>
      </c>
      <c r="F20" s="108">
        <v>2752</v>
      </c>
      <c r="G20" s="108">
        <v>135</v>
      </c>
      <c r="H20" s="124">
        <f>C20/B20*100</f>
        <v>22.217424382620855</v>
      </c>
      <c r="I20" s="57"/>
      <c r="J20" s="58"/>
      <c r="K20" s="58"/>
      <c r="L20" s="59"/>
      <c r="M20" s="59"/>
      <c r="N20" s="60"/>
      <c r="O20" s="60"/>
      <c r="P20" s="60"/>
      <c r="Q20" s="17"/>
      <c r="R20" s="61"/>
      <c r="S20" s="62"/>
      <c r="T20" s="63"/>
      <c r="U20" s="62"/>
      <c r="W20" s="11"/>
      <c r="X20" s="12"/>
    </row>
    <row r="21" spans="1:24" ht="18.75" customHeight="1" x14ac:dyDescent="0.2">
      <c r="A21" s="110"/>
      <c r="B21" s="121"/>
      <c r="C21" s="106"/>
      <c r="D21" s="106"/>
      <c r="E21" s="106"/>
      <c r="F21" s="106"/>
      <c r="G21" s="106"/>
      <c r="H21" s="124"/>
      <c r="I21" s="57"/>
      <c r="J21" s="58"/>
      <c r="K21" s="58"/>
      <c r="L21" s="59"/>
      <c r="M21" s="59"/>
      <c r="N21" s="60"/>
      <c r="O21" s="60"/>
      <c r="P21" s="60"/>
      <c r="Q21" s="17"/>
      <c r="R21" s="61"/>
      <c r="S21" s="62"/>
      <c r="T21" s="63"/>
      <c r="U21" s="62"/>
      <c r="W21" s="13"/>
      <c r="X21" s="12"/>
    </row>
    <row r="22" spans="1:24" ht="18.75" customHeight="1" x14ac:dyDescent="0.2">
      <c r="A22" s="126">
        <v>30</v>
      </c>
      <c r="B22" s="202">
        <v>49724</v>
      </c>
      <c r="C22" s="106">
        <f>+D22+G22</f>
        <v>10017</v>
      </c>
      <c r="D22" s="107">
        <f>+E22+F22</f>
        <v>9884</v>
      </c>
      <c r="E22" s="108">
        <v>7281</v>
      </c>
      <c r="F22" s="108">
        <v>2603</v>
      </c>
      <c r="G22" s="108">
        <v>133</v>
      </c>
      <c r="H22" s="124">
        <f>C22/B22*100</f>
        <v>20.145201512348162</v>
      </c>
      <c r="I22" s="57"/>
      <c r="J22" s="58"/>
      <c r="K22" s="58"/>
      <c r="L22" s="59"/>
      <c r="M22" s="59"/>
      <c r="N22" s="60"/>
      <c r="O22" s="60"/>
      <c r="P22" s="60"/>
      <c r="Q22" s="17"/>
      <c r="R22" s="61"/>
      <c r="S22" s="62"/>
      <c r="T22" s="63"/>
      <c r="U22" s="62"/>
      <c r="W22" s="13"/>
      <c r="X22" s="12"/>
    </row>
    <row r="23" spans="1:24" ht="18.75" customHeight="1" x14ac:dyDescent="0.2">
      <c r="A23" s="126"/>
      <c r="B23" s="121"/>
      <c r="C23" s="106"/>
      <c r="D23" s="106"/>
      <c r="E23" s="106"/>
      <c r="F23" s="106"/>
      <c r="G23" s="106"/>
      <c r="H23" s="124"/>
      <c r="I23" s="57"/>
      <c r="J23" s="58"/>
      <c r="K23" s="58"/>
      <c r="L23" s="59"/>
      <c r="M23" s="59"/>
      <c r="N23" s="60"/>
      <c r="O23" s="60"/>
      <c r="P23" s="60"/>
      <c r="Q23" s="17"/>
      <c r="R23" s="61"/>
      <c r="S23" s="62"/>
      <c r="T23" s="63"/>
      <c r="U23" s="62"/>
      <c r="W23" s="13"/>
      <c r="X23" s="12"/>
    </row>
    <row r="24" spans="1:24" ht="18.75" customHeight="1" thickBot="1" x14ac:dyDescent="0.25">
      <c r="A24" s="111" t="s">
        <v>362</v>
      </c>
      <c r="B24" s="203">
        <v>50883</v>
      </c>
      <c r="C24" s="204">
        <f>+D24+G24</f>
        <v>9243</v>
      </c>
      <c r="D24" s="205">
        <f>+E24+F24</f>
        <v>9110</v>
      </c>
      <c r="E24" s="206">
        <v>6613</v>
      </c>
      <c r="F24" s="206">
        <v>2497</v>
      </c>
      <c r="G24" s="206">
        <v>133</v>
      </c>
      <c r="H24" s="207">
        <f>C24/B24*100</f>
        <v>18.165202523436118</v>
      </c>
      <c r="I24" s="58"/>
      <c r="K24" s="58"/>
      <c r="L24" s="59"/>
      <c r="M24" s="59"/>
      <c r="N24" s="60"/>
      <c r="O24" s="60"/>
      <c r="P24" s="60"/>
      <c r="Q24" s="17"/>
      <c r="R24" s="61"/>
      <c r="S24" s="62"/>
      <c r="T24" s="63"/>
      <c r="U24" s="62"/>
      <c r="W24" s="13"/>
      <c r="X24" s="12"/>
    </row>
    <row r="25" spans="1:24" ht="18.75" customHeight="1" x14ac:dyDescent="0.2">
      <c r="A25" s="1" t="s">
        <v>198</v>
      </c>
      <c r="B25" s="1"/>
      <c r="C25" s="1"/>
      <c r="D25" s="1"/>
      <c r="E25" s="1"/>
      <c r="F25" s="127"/>
      <c r="G25" s="127"/>
      <c r="H25" s="86" t="s">
        <v>168</v>
      </c>
      <c r="I25" s="57"/>
      <c r="J25" s="58"/>
      <c r="K25" s="58"/>
      <c r="L25" s="59"/>
      <c r="M25" s="59"/>
      <c r="N25" s="60"/>
      <c r="O25" s="60"/>
      <c r="P25" s="60"/>
      <c r="Q25" s="17"/>
      <c r="R25" s="61"/>
      <c r="S25" s="62"/>
      <c r="T25" s="63"/>
      <c r="U25" s="62"/>
      <c r="W25" s="13"/>
      <c r="X25" s="12"/>
    </row>
    <row r="26" spans="1:24" ht="18.75" customHeight="1" x14ac:dyDescent="0.2">
      <c r="A26" s="4"/>
      <c r="B26" s="4"/>
      <c r="C26" s="4"/>
      <c r="D26" s="4"/>
      <c r="E26" s="4"/>
      <c r="H26" s="20"/>
      <c r="I26" s="57"/>
      <c r="J26" s="58"/>
      <c r="K26" s="58"/>
      <c r="L26" s="59"/>
      <c r="M26" s="59"/>
      <c r="N26" s="60"/>
      <c r="O26" s="60"/>
      <c r="P26" s="60"/>
      <c r="Q26" s="17"/>
      <c r="R26" s="61"/>
      <c r="S26" s="62"/>
      <c r="T26" s="63"/>
      <c r="U26" s="62"/>
      <c r="W26" s="13"/>
      <c r="X26" s="12"/>
    </row>
    <row r="27" spans="1:24" ht="15" customHeight="1" x14ac:dyDescent="0.2">
      <c r="A27" s="4"/>
      <c r="B27" s="4"/>
      <c r="C27" s="4"/>
      <c r="D27" s="4"/>
      <c r="E27" s="4"/>
      <c r="F27" s="4"/>
      <c r="G27" s="4"/>
      <c r="H27" s="4"/>
      <c r="I27" s="84"/>
      <c r="J27" s="84"/>
      <c r="K27" s="84"/>
      <c r="L27" s="84"/>
      <c r="M27" s="84"/>
      <c r="N27" s="84"/>
      <c r="O27" s="84"/>
      <c r="P27" s="84"/>
      <c r="Q27" s="84"/>
      <c r="R27" s="84"/>
      <c r="S27" s="84"/>
      <c r="T27" s="84"/>
      <c r="U27" s="64"/>
      <c r="W27" s="13"/>
      <c r="X27" s="12"/>
    </row>
    <row r="28" spans="1:24" ht="11.25" customHeight="1" x14ac:dyDescent="0.2">
      <c r="A28" s="4"/>
      <c r="B28" s="4"/>
      <c r="C28" s="4"/>
      <c r="D28" s="4"/>
      <c r="E28" s="4"/>
      <c r="F28" s="4"/>
      <c r="G28" s="4"/>
      <c r="H28" s="4"/>
      <c r="I28" s="84"/>
      <c r="J28" s="84"/>
      <c r="K28" s="84"/>
      <c r="L28" s="84"/>
      <c r="M28" s="84"/>
      <c r="N28" s="84"/>
      <c r="O28" s="84"/>
      <c r="P28" s="84"/>
      <c r="Q28" s="84"/>
      <c r="R28" s="84"/>
      <c r="S28" s="84"/>
      <c r="T28" s="84"/>
      <c r="U28" s="84"/>
      <c r="W28" s="13"/>
      <c r="X28" s="12"/>
    </row>
    <row r="29" spans="1:24" ht="11.25" customHeight="1" x14ac:dyDescent="0.2">
      <c r="A29" s="4"/>
      <c r="B29" s="4"/>
      <c r="C29" s="4"/>
      <c r="D29" s="4"/>
      <c r="E29" s="4"/>
      <c r="F29" s="4"/>
      <c r="G29" s="4"/>
      <c r="H29" s="4"/>
      <c r="I29" s="84"/>
      <c r="J29" s="84"/>
      <c r="K29" s="84"/>
      <c r="L29" s="84"/>
      <c r="M29" s="84"/>
      <c r="N29" s="84"/>
      <c r="O29" s="84"/>
      <c r="P29" s="84"/>
      <c r="Q29" s="84"/>
      <c r="R29" s="84"/>
      <c r="S29" s="64"/>
      <c r="T29" s="64"/>
      <c r="U29" s="64"/>
      <c r="W29" s="13"/>
      <c r="X29" s="12"/>
    </row>
    <row r="30" spans="1:24" ht="15" customHeight="1" x14ac:dyDescent="0.2">
      <c r="A30" s="84"/>
      <c r="B30" s="84"/>
      <c r="C30" s="84"/>
      <c r="D30" s="84"/>
      <c r="E30" s="84"/>
      <c r="F30" s="84"/>
      <c r="G30" s="84"/>
      <c r="H30" s="84"/>
      <c r="I30" s="65"/>
      <c r="J30" s="66"/>
      <c r="K30" s="66"/>
      <c r="L30" s="66"/>
      <c r="M30" s="66"/>
      <c r="N30" s="66"/>
      <c r="O30" s="66"/>
      <c r="P30" s="66"/>
      <c r="Q30" s="66"/>
      <c r="R30" s="66"/>
      <c r="S30" s="66"/>
      <c r="T30" s="66"/>
      <c r="U30" s="67"/>
      <c r="V30" s="50"/>
      <c r="W30" s="13"/>
      <c r="X30" s="12"/>
    </row>
    <row r="31" spans="1:24" ht="18" customHeight="1" x14ac:dyDescent="0.2">
      <c r="A31" s="84"/>
      <c r="B31" s="84"/>
      <c r="C31" s="84"/>
      <c r="D31" s="84"/>
      <c r="E31" s="84"/>
      <c r="F31" s="84"/>
      <c r="G31" s="84"/>
      <c r="H31" s="84"/>
      <c r="I31" s="66"/>
      <c r="J31" s="66"/>
      <c r="K31" s="66"/>
      <c r="L31" s="66"/>
      <c r="M31" s="66"/>
      <c r="N31" s="66"/>
      <c r="O31" s="66"/>
      <c r="P31" s="66"/>
      <c r="Q31" s="66"/>
      <c r="R31" s="66"/>
      <c r="S31" s="66"/>
      <c r="T31" s="66"/>
      <c r="U31" s="66"/>
      <c r="V31" s="50"/>
      <c r="W31" s="13"/>
      <c r="X31" s="12"/>
    </row>
    <row r="32" spans="1:24" ht="18.75" customHeight="1" x14ac:dyDescent="0.2">
      <c r="A32" s="84"/>
      <c r="B32" s="84"/>
      <c r="C32" s="84"/>
      <c r="D32" s="84"/>
      <c r="E32" s="84"/>
      <c r="F32" s="84"/>
      <c r="G32" s="84"/>
      <c r="H32" s="84"/>
      <c r="I32" s="66"/>
      <c r="J32" s="66"/>
      <c r="K32" s="66"/>
      <c r="L32" s="66"/>
      <c r="M32" s="66"/>
      <c r="N32" s="66"/>
      <c r="O32" s="66"/>
      <c r="P32" s="66"/>
      <c r="Q32" s="66"/>
      <c r="R32" s="66"/>
      <c r="S32" s="66"/>
      <c r="T32" s="66"/>
      <c r="U32" s="66"/>
      <c r="V32" s="50"/>
      <c r="W32" s="13"/>
      <c r="X32" s="12"/>
    </row>
    <row r="33" spans="1:22" ht="18" customHeight="1" x14ac:dyDescent="0.15">
      <c r="A33" s="84"/>
      <c r="B33" s="84"/>
      <c r="C33" s="85"/>
      <c r="D33" s="85"/>
      <c r="E33" s="85"/>
      <c r="F33" s="85"/>
      <c r="G33" s="85"/>
      <c r="H33" s="85"/>
      <c r="I33" s="68"/>
      <c r="J33" s="66"/>
      <c r="K33" s="65"/>
      <c r="L33" s="69"/>
      <c r="M33" s="66"/>
      <c r="N33" s="66"/>
      <c r="O33" s="66"/>
      <c r="P33" s="66"/>
      <c r="Q33" s="66"/>
      <c r="R33" s="66"/>
      <c r="S33" s="68"/>
      <c r="T33" s="68"/>
      <c r="U33" s="68"/>
      <c r="V33" s="50"/>
    </row>
    <row r="34" spans="1:22" ht="17.100000000000001" customHeight="1" x14ac:dyDescent="0.15">
      <c r="A34" s="85"/>
      <c r="B34" s="18"/>
      <c r="C34" s="18"/>
      <c r="D34" s="18"/>
      <c r="E34" s="18"/>
      <c r="F34" s="18"/>
      <c r="G34" s="18"/>
      <c r="H34" s="18"/>
      <c r="I34" s="70"/>
      <c r="J34" s="71"/>
      <c r="K34" s="71"/>
      <c r="L34" s="72"/>
      <c r="M34" s="73"/>
      <c r="N34" s="73"/>
      <c r="O34" s="71"/>
      <c r="P34" s="71"/>
      <c r="Q34" s="73"/>
      <c r="R34" s="73"/>
      <c r="S34" s="70"/>
      <c r="T34" s="70"/>
      <c r="U34" s="70"/>
      <c r="V34" s="50"/>
    </row>
    <row r="35" spans="1:22" ht="12" customHeight="1" x14ac:dyDescent="0.15">
      <c r="A35" s="85"/>
      <c r="B35" s="61"/>
      <c r="C35" s="61"/>
      <c r="D35" s="61"/>
      <c r="E35" s="61"/>
      <c r="F35" s="61"/>
      <c r="G35" s="61"/>
      <c r="H35" s="61"/>
      <c r="I35" s="74"/>
      <c r="J35" s="75"/>
      <c r="K35" s="75"/>
      <c r="L35" s="74"/>
      <c r="M35" s="75"/>
      <c r="N35" s="75"/>
      <c r="O35" s="75"/>
      <c r="P35" s="75"/>
      <c r="Q35" s="75"/>
      <c r="R35" s="75"/>
      <c r="S35" s="74"/>
      <c r="T35" s="74"/>
      <c r="U35" s="76"/>
      <c r="V35" s="50"/>
    </row>
    <row r="36" spans="1:22" ht="17.100000000000001" customHeight="1" x14ac:dyDescent="0.15">
      <c r="A36" s="85"/>
      <c r="B36" s="18"/>
      <c r="C36" s="18"/>
      <c r="D36" s="18"/>
      <c r="E36" s="18"/>
      <c r="F36" s="18"/>
      <c r="G36" s="18"/>
      <c r="H36" s="18"/>
      <c r="I36" s="70"/>
      <c r="J36" s="71"/>
      <c r="K36" s="71"/>
      <c r="L36" s="72"/>
      <c r="M36" s="73"/>
      <c r="N36" s="73"/>
      <c r="O36" s="71"/>
      <c r="P36" s="71"/>
      <c r="Q36" s="73"/>
      <c r="R36" s="73"/>
      <c r="S36" s="70"/>
      <c r="T36" s="70"/>
      <c r="U36" s="70"/>
      <c r="V36" s="50"/>
    </row>
    <row r="37" spans="1:22" ht="12" customHeight="1" x14ac:dyDescent="0.15">
      <c r="A37" s="77"/>
      <c r="B37" s="61"/>
      <c r="C37" s="61"/>
      <c r="D37" s="61"/>
      <c r="E37" s="61"/>
      <c r="F37" s="61"/>
      <c r="G37" s="61"/>
      <c r="H37" s="61"/>
      <c r="I37" s="78"/>
      <c r="J37" s="79"/>
      <c r="K37" s="79"/>
      <c r="L37" s="78"/>
      <c r="M37" s="79"/>
      <c r="N37" s="79"/>
      <c r="O37" s="79"/>
      <c r="P37" s="79"/>
      <c r="Q37" s="79"/>
      <c r="R37" s="79"/>
      <c r="S37" s="78"/>
      <c r="T37" s="78"/>
      <c r="U37" s="78"/>
      <c r="V37" s="50"/>
    </row>
    <row r="38" spans="1:22" s="80" customFormat="1" ht="17.100000000000001" customHeight="1" x14ac:dyDescent="0.15">
      <c r="A38" s="85"/>
      <c r="B38" s="18"/>
      <c r="C38" s="18"/>
      <c r="D38" s="18"/>
      <c r="E38" s="18"/>
      <c r="F38" s="18"/>
      <c r="G38" s="18"/>
      <c r="H38" s="18"/>
      <c r="I38" s="70"/>
      <c r="J38" s="73"/>
      <c r="K38" s="73"/>
      <c r="L38" s="72"/>
      <c r="M38" s="73"/>
      <c r="N38" s="73"/>
      <c r="O38" s="73"/>
      <c r="P38" s="73"/>
      <c r="Q38" s="73"/>
      <c r="R38" s="73"/>
      <c r="S38" s="70"/>
      <c r="T38" s="70"/>
      <c r="U38" s="70"/>
      <c r="V38" s="21"/>
    </row>
    <row r="39" spans="1:22" s="80" customFormat="1" ht="12" customHeight="1" x14ac:dyDescent="0.15">
      <c r="A39" s="77"/>
      <c r="B39" s="61"/>
      <c r="C39" s="61"/>
      <c r="D39" s="61"/>
      <c r="E39" s="61"/>
      <c r="F39" s="61"/>
      <c r="G39" s="61"/>
      <c r="H39" s="61"/>
      <c r="I39" s="78"/>
      <c r="J39" s="79"/>
      <c r="K39" s="79"/>
      <c r="L39" s="78"/>
      <c r="M39" s="79"/>
      <c r="N39" s="79"/>
      <c r="O39" s="79"/>
      <c r="P39" s="79"/>
      <c r="Q39" s="79"/>
      <c r="R39" s="79"/>
      <c r="S39" s="70"/>
      <c r="T39" s="70"/>
      <c r="U39" s="78"/>
      <c r="V39" s="21"/>
    </row>
    <row r="40" spans="1:22" s="80" customFormat="1" ht="17.100000000000001" customHeight="1" x14ac:dyDescent="0.15">
      <c r="A40" s="85"/>
      <c r="B40" s="18"/>
      <c r="C40" s="18"/>
      <c r="D40" s="18"/>
      <c r="E40" s="18"/>
      <c r="F40" s="18"/>
      <c r="G40" s="18"/>
      <c r="H40" s="18"/>
      <c r="I40" s="70"/>
      <c r="J40" s="73"/>
      <c r="K40" s="73"/>
      <c r="L40" s="72"/>
      <c r="M40" s="73"/>
      <c r="N40" s="73"/>
      <c r="O40" s="73"/>
      <c r="P40" s="73"/>
      <c r="Q40" s="73"/>
      <c r="R40" s="73"/>
      <c r="S40" s="70"/>
      <c r="T40" s="70"/>
      <c r="U40" s="70"/>
      <c r="V40" s="21"/>
    </row>
    <row r="41" spans="1:22" s="80" customFormat="1" ht="12" customHeight="1" x14ac:dyDescent="0.15">
      <c r="A41" s="77"/>
      <c r="B41" s="61"/>
      <c r="C41" s="61"/>
      <c r="D41" s="61"/>
      <c r="E41" s="61"/>
      <c r="F41" s="61"/>
      <c r="G41" s="61"/>
      <c r="H41" s="61"/>
      <c r="I41" s="78"/>
      <c r="J41" s="79"/>
      <c r="K41" s="79"/>
      <c r="L41" s="78"/>
      <c r="M41" s="79"/>
      <c r="N41" s="79"/>
      <c r="O41" s="79"/>
      <c r="P41" s="79"/>
      <c r="Q41" s="79"/>
      <c r="R41" s="79"/>
      <c r="S41" s="78"/>
      <c r="T41" s="78"/>
      <c r="U41" s="78"/>
      <c r="V41" s="21"/>
    </row>
    <row r="42" spans="1:22" s="80" customFormat="1" ht="17.100000000000001" customHeight="1" x14ac:dyDescent="0.15">
      <c r="A42" s="85"/>
      <c r="B42" s="18"/>
      <c r="C42" s="19"/>
      <c r="D42" s="19"/>
      <c r="E42" s="19"/>
      <c r="F42" s="19"/>
      <c r="G42" s="19"/>
      <c r="H42" s="19"/>
      <c r="I42" s="208"/>
      <c r="J42" s="73"/>
      <c r="K42" s="73"/>
      <c r="L42" s="72"/>
      <c r="M42" s="73"/>
      <c r="N42" s="73"/>
      <c r="O42" s="73"/>
      <c r="P42" s="73"/>
      <c r="Q42" s="73"/>
      <c r="R42" s="73"/>
      <c r="S42" s="70"/>
      <c r="T42" s="70"/>
      <c r="U42" s="70"/>
      <c r="V42" s="21"/>
    </row>
    <row r="43" spans="1:22" s="80" customFormat="1" ht="12" customHeight="1" x14ac:dyDescent="0.15">
      <c r="A43" s="77"/>
      <c r="B43" s="18"/>
      <c r="C43" s="61"/>
      <c r="D43" s="61"/>
      <c r="E43" s="61"/>
      <c r="F43" s="61"/>
      <c r="G43" s="61"/>
      <c r="H43" s="61"/>
      <c r="I43" s="78"/>
      <c r="J43" s="79"/>
      <c r="K43" s="79"/>
      <c r="L43" s="78"/>
      <c r="M43" s="79"/>
      <c r="N43" s="79"/>
      <c r="O43" s="79"/>
      <c r="P43" s="79"/>
      <c r="Q43" s="79"/>
      <c r="R43" s="79"/>
      <c r="S43" s="78"/>
      <c r="T43" s="78"/>
      <c r="U43" s="78"/>
      <c r="V43" s="21"/>
    </row>
    <row r="44" spans="1:22" s="80" customFormat="1" ht="17.100000000000001" customHeight="1" x14ac:dyDescent="0.15">
      <c r="A44" s="85"/>
      <c r="B44" s="18"/>
      <c r="C44" s="19"/>
      <c r="D44" s="19"/>
      <c r="E44" s="19"/>
      <c r="F44" s="19"/>
      <c r="G44" s="19"/>
      <c r="H44" s="19"/>
      <c r="I44" s="208"/>
      <c r="J44" s="71"/>
      <c r="K44" s="71"/>
      <c r="L44" s="208"/>
      <c r="M44" s="71"/>
      <c r="N44" s="71"/>
      <c r="O44" s="71"/>
      <c r="P44" s="71"/>
      <c r="Q44" s="71"/>
      <c r="R44" s="71"/>
      <c r="S44" s="208"/>
      <c r="T44" s="208"/>
      <c r="U44" s="208"/>
      <c r="V44" s="21"/>
    </row>
    <row r="45" spans="1:22" ht="15" customHeight="1" x14ac:dyDescent="0.15">
      <c r="A45" s="84"/>
      <c r="B45" s="84"/>
      <c r="C45" s="84"/>
      <c r="D45" s="84"/>
      <c r="E45" s="84"/>
      <c r="F45" s="84"/>
      <c r="G45" s="84"/>
      <c r="H45" s="84"/>
      <c r="I45" s="66"/>
      <c r="J45" s="66"/>
      <c r="K45" s="66"/>
      <c r="L45" s="66"/>
      <c r="M45" s="66"/>
      <c r="N45" s="66"/>
      <c r="O45" s="66"/>
      <c r="P45" s="66"/>
      <c r="Q45" s="66"/>
      <c r="R45" s="66"/>
      <c r="S45" s="66"/>
      <c r="T45" s="66"/>
      <c r="U45" s="67"/>
      <c r="V45" s="50"/>
    </row>
    <row r="46" spans="1:22" ht="15" customHeight="1" x14ac:dyDescent="0.15">
      <c r="A46" s="84"/>
      <c r="B46" s="84"/>
      <c r="C46" s="84"/>
      <c r="D46" s="84"/>
      <c r="E46" s="84"/>
      <c r="F46" s="84"/>
      <c r="G46" s="84"/>
      <c r="H46" s="84"/>
      <c r="I46" s="66"/>
      <c r="J46" s="66"/>
      <c r="K46" s="66"/>
      <c r="L46" s="66"/>
      <c r="M46" s="66"/>
      <c r="N46" s="66"/>
      <c r="O46" s="66"/>
      <c r="P46" s="66"/>
      <c r="Q46" s="66"/>
      <c r="R46" s="66"/>
      <c r="S46" s="66"/>
      <c r="T46" s="66"/>
      <c r="U46" s="66"/>
      <c r="V46" s="50"/>
    </row>
    <row r="47" spans="1:22" ht="15" customHeight="1" x14ac:dyDescent="0.15">
      <c r="A47" s="84"/>
      <c r="B47" s="84"/>
      <c r="C47" s="84"/>
      <c r="D47" s="84"/>
      <c r="E47" s="84"/>
      <c r="F47" s="84"/>
      <c r="G47" s="84"/>
      <c r="H47" s="84"/>
      <c r="I47" s="66"/>
      <c r="J47" s="66"/>
      <c r="K47" s="66"/>
      <c r="L47" s="66"/>
      <c r="M47" s="66"/>
      <c r="N47" s="66"/>
      <c r="O47" s="66"/>
      <c r="P47" s="66"/>
      <c r="Q47" s="66"/>
      <c r="R47" s="66"/>
      <c r="S47" s="66"/>
      <c r="T47" s="66"/>
      <c r="U47" s="66"/>
      <c r="V47" s="50"/>
    </row>
    <row r="48" spans="1:22" ht="15" customHeight="1" x14ac:dyDescent="0.15">
      <c r="A48" s="81"/>
      <c r="B48" s="84"/>
      <c r="C48" s="84"/>
      <c r="D48" s="84"/>
      <c r="E48" s="84"/>
      <c r="F48" s="84"/>
      <c r="G48" s="84"/>
      <c r="H48" s="84"/>
      <c r="I48" s="66"/>
      <c r="J48" s="66"/>
      <c r="K48" s="66"/>
      <c r="L48" s="66"/>
      <c r="M48" s="66"/>
      <c r="N48" s="66"/>
      <c r="O48" s="66"/>
      <c r="P48" s="66"/>
      <c r="Q48" s="66"/>
      <c r="R48" s="66"/>
      <c r="S48" s="66"/>
      <c r="T48" s="66"/>
      <c r="U48" s="66"/>
      <c r="V48" s="50"/>
    </row>
    <row r="49" spans="1:22" ht="17.45" customHeight="1" x14ac:dyDescent="0.15">
      <c r="A49" s="50"/>
      <c r="B49" s="50"/>
      <c r="C49" s="50"/>
      <c r="D49" s="50"/>
      <c r="E49" s="50"/>
      <c r="F49" s="50"/>
      <c r="G49" s="50"/>
      <c r="H49" s="50"/>
      <c r="I49" s="50"/>
      <c r="J49" s="50"/>
      <c r="K49" s="50"/>
      <c r="L49" s="50"/>
      <c r="M49" s="50"/>
      <c r="N49" s="50"/>
      <c r="O49" s="50"/>
      <c r="P49" s="50"/>
      <c r="Q49" s="50"/>
      <c r="R49" s="50"/>
      <c r="S49" s="50"/>
      <c r="T49" s="50"/>
      <c r="U49" s="50"/>
      <c r="V49" s="50"/>
    </row>
  </sheetData>
  <sheetProtection sheet="1" selectLockedCells="1" selectUnlockedCells="1"/>
  <mergeCells count="9">
    <mergeCell ref="J4:L4"/>
    <mergeCell ref="B1:H1"/>
    <mergeCell ref="A2:H2"/>
    <mergeCell ref="A4:H4"/>
    <mergeCell ref="D10:D11"/>
    <mergeCell ref="E10:E11"/>
    <mergeCell ref="F10:F11"/>
    <mergeCell ref="G10:G11"/>
    <mergeCell ref="D8:F8"/>
  </mergeCells>
  <phoneticPr fontId="4"/>
  <printOptions horizontalCentered="1"/>
  <pageMargins left="0.59055118110236227" right="0.59055118110236227" top="0.59055118110236227" bottom="0.59055118110236227" header="0.39370078740157483" footer="0.39370078740157483"/>
  <pageSetup paperSize="9" firstPageNumber="106" orientation="portrait" useFirstPageNumber="1" verticalDpi="300" r:id="rId1"/>
  <headerFooter scaleWithDoc="0" alignWithMargins="0">
    <oddHeader>&amp;L道路、交通及び通信</oddHeader>
    <oddFooter>&amp;C&amp;12&amp;A</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C49"/>
  <sheetViews>
    <sheetView view="pageBreakPreview" zoomScaleNormal="100" zoomScaleSheetLayoutView="100" workbookViewId="0">
      <selection activeCell="J42" sqref="J42"/>
    </sheetView>
  </sheetViews>
  <sheetFormatPr defaultRowHeight="17.45" customHeight="1" outlineLevelCol="1" x14ac:dyDescent="0.15"/>
  <cols>
    <col min="1" max="1" width="0.42578125" style="25" customWidth="1"/>
    <col min="2" max="2" width="11.5703125" style="25" customWidth="1"/>
    <col min="3" max="3" width="6" style="25" customWidth="1"/>
    <col min="4" max="4" width="6.42578125" style="25" customWidth="1"/>
    <col min="5" max="6" width="4" style="25" customWidth="1"/>
    <col min="7" max="7" width="6.7109375" style="25" customWidth="1"/>
    <col min="8" max="8" width="6.28515625" style="25" customWidth="1"/>
    <col min="9" max="9" width="7.5703125" style="25" customWidth="1"/>
    <col min="10" max="10" width="8" style="25" customWidth="1"/>
    <col min="11" max="13" width="9.7109375" style="25" customWidth="1"/>
    <col min="14" max="14" width="9.140625" style="25"/>
    <col min="15" max="15" width="0" style="25" hidden="1" customWidth="1"/>
    <col min="16" max="16" width="15.140625" style="25" hidden="1" customWidth="1"/>
    <col min="17" max="22" width="9.140625" style="25" hidden="1" customWidth="1" outlineLevel="1"/>
    <col min="23" max="23" width="0" style="25" hidden="1" customWidth="1" collapsed="1"/>
    <col min="24" max="24" width="0" style="25" hidden="1" customWidth="1"/>
    <col min="25" max="25" width="9.42578125" style="25" hidden="1" customWidth="1"/>
    <col min="26" max="30" width="0" style="25" hidden="1" customWidth="1"/>
    <col min="31" max="16384" width="9.140625" style="25"/>
  </cols>
  <sheetData>
    <row r="1" spans="1:29" ht="5.0999999999999996" customHeight="1" x14ac:dyDescent="0.15">
      <c r="A1" s="23"/>
      <c r="B1" s="96"/>
      <c r="C1" s="1"/>
      <c r="D1" s="127"/>
      <c r="E1" s="1"/>
      <c r="F1" s="1"/>
      <c r="G1" s="1"/>
      <c r="H1" s="1"/>
      <c r="I1" s="1"/>
      <c r="J1" s="1"/>
      <c r="K1" s="1"/>
      <c r="L1" s="1"/>
      <c r="M1" s="1"/>
      <c r="N1" s="1"/>
    </row>
    <row r="2" spans="1:29" ht="15.75" customHeight="1" x14ac:dyDescent="0.15">
      <c r="A2" s="23"/>
      <c r="B2" s="383" t="s">
        <v>132</v>
      </c>
      <c r="C2" s="383"/>
      <c r="D2" s="383"/>
      <c r="E2" s="383"/>
      <c r="F2" s="383"/>
      <c r="G2" s="383"/>
      <c r="H2" s="383"/>
      <c r="I2" s="383"/>
      <c r="J2" s="383"/>
      <c r="K2" s="383"/>
      <c r="L2" s="383"/>
      <c r="M2" s="383"/>
      <c r="N2" s="383"/>
      <c r="P2" s="484" t="s">
        <v>324</v>
      </c>
      <c r="Q2" s="484"/>
      <c r="R2" s="484"/>
      <c r="S2" s="484"/>
      <c r="T2" s="484"/>
      <c r="U2" s="484"/>
      <c r="V2" s="484"/>
      <c r="W2" s="484"/>
      <c r="X2" s="484"/>
      <c r="Y2" s="484"/>
      <c r="Z2" s="484"/>
      <c r="AA2" s="484"/>
      <c r="AB2" s="484"/>
      <c r="AC2" s="484"/>
    </row>
    <row r="3" spans="1:29" ht="5.0999999999999996" customHeight="1" thickBot="1" x14ac:dyDescent="0.2">
      <c r="A3" s="23"/>
      <c r="B3" s="96"/>
      <c r="C3" s="1"/>
      <c r="D3" s="127"/>
      <c r="E3" s="1"/>
      <c r="F3" s="1"/>
      <c r="G3" s="1"/>
      <c r="H3" s="1"/>
      <c r="I3" s="1"/>
      <c r="J3" s="1"/>
      <c r="K3" s="1"/>
      <c r="L3" s="1"/>
      <c r="M3" s="1"/>
      <c r="N3" s="1"/>
      <c r="P3" s="258"/>
      <c r="Q3" s="259"/>
      <c r="R3" s="259"/>
      <c r="S3" s="259"/>
      <c r="T3" s="259"/>
      <c r="U3" s="259"/>
      <c r="V3" s="259"/>
      <c r="W3" s="259"/>
      <c r="X3" s="259"/>
      <c r="Y3" s="259"/>
      <c r="Z3" s="259"/>
      <c r="AA3" s="259"/>
      <c r="AB3" s="485" t="s">
        <v>270</v>
      </c>
      <c r="AC3" s="485"/>
    </row>
    <row r="4" spans="1:29" ht="75" customHeight="1" x14ac:dyDescent="0.15">
      <c r="A4" s="82"/>
      <c r="B4" s="444" t="s">
        <v>377</v>
      </c>
      <c r="C4" s="444"/>
      <c r="D4" s="444"/>
      <c r="E4" s="444"/>
      <c r="F4" s="444"/>
      <c r="G4" s="444"/>
      <c r="H4" s="444"/>
      <c r="I4" s="444"/>
      <c r="J4" s="444"/>
      <c r="K4" s="444"/>
      <c r="L4" s="444"/>
      <c r="M4" s="444"/>
      <c r="N4" s="444"/>
      <c r="P4" s="486" t="s">
        <v>271</v>
      </c>
      <c r="Q4" s="489" t="s">
        <v>272</v>
      </c>
      <c r="R4" s="489"/>
      <c r="S4" s="489"/>
      <c r="T4" s="489"/>
      <c r="U4" s="489"/>
      <c r="V4" s="489"/>
      <c r="W4" s="489"/>
      <c r="X4" s="489"/>
      <c r="Y4" s="489"/>
      <c r="Z4" s="490" t="s">
        <v>273</v>
      </c>
      <c r="AA4" s="491"/>
      <c r="AB4" s="491"/>
      <c r="AC4" s="492"/>
    </row>
    <row r="5" spans="1:29" ht="12" customHeight="1" x14ac:dyDescent="0.15">
      <c r="A5" s="23"/>
      <c r="B5" s="170"/>
      <c r="C5" s="1"/>
      <c r="D5" s="1"/>
      <c r="E5" s="1"/>
      <c r="F5" s="1"/>
      <c r="G5" s="1"/>
      <c r="H5" s="1"/>
      <c r="I5" s="1"/>
      <c r="J5" s="1"/>
      <c r="K5" s="1"/>
      <c r="L5" s="1"/>
      <c r="M5" s="1"/>
      <c r="N5" s="1"/>
      <c r="P5" s="487"/>
      <c r="Q5" s="496" t="s">
        <v>274</v>
      </c>
      <c r="R5" s="496"/>
      <c r="S5" s="496"/>
      <c r="T5" s="497" t="s">
        <v>275</v>
      </c>
      <c r="U5" s="497"/>
      <c r="V5" s="497"/>
      <c r="W5" s="497" t="s">
        <v>276</v>
      </c>
      <c r="X5" s="497"/>
      <c r="Y5" s="497"/>
      <c r="Z5" s="493"/>
      <c r="AA5" s="494"/>
      <c r="AB5" s="494"/>
      <c r="AC5" s="495"/>
    </row>
    <row r="6" spans="1:29" ht="15" customHeight="1" thickBot="1" x14ac:dyDescent="0.2">
      <c r="A6" s="248"/>
      <c r="B6" s="377" t="s">
        <v>364</v>
      </c>
      <c r="C6" s="377"/>
      <c r="D6" s="377"/>
      <c r="E6" s="377"/>
      <c r="F6" s="377"/>
      <c r="G6" s="377"/>
      <c r="H6" s="377"/>
      <c r="I6" s="377"/>
      <c r="J6" s="1"/>
      <c r="K6" s="1"/>
      <c r="L6" s="1"/>
      <c r="M6" s="1"/>
      <c r="N6" s="1"/>
      <c r="P6" s="488"/>
      <c r="Q6" s="260" t="s">
        <v>277</v>
      </c>
      <c r="R6" s="260" t="s">
        <v>278</v>
      </c>
      <c r="S6" s="261" t="s">
        <v>279</v>
      </c>
      <c r="T6" s="260" t="s">
        <v>277</v>
      </c>
      <c r="U6" s="260" t="s">
        <v>278</v>
      </c>
      <c r="V6" s="261" t="s">
        <v>279</v>
      </c>
      <c r="W6" s="260" t="s">
        <v>277</v>
      </c>
      <c r="X6" s="260" t="s">
        <v>278</v>
      </c>
      <c r="Y6" s="261" t="s">
        <v>279</v>
      </c>
      <c r="Z6" s="261" t="s">
        <v>277</v>
      </c>
      <c r="AA6" s="261" t="s">
        <v>278</v>
      </c>
      <c r="AB6" s="261" t="s">
        <v>280</v>
      </c>
      <c r="AC6" s="262" t="s">
        <v>279</v>
      </c>
    </row>
    <row r="7" spans="1:29" ht="15" customHeight="1" thickBot="1" x14ac:dyDescent="0.2">
      <c r="A7" s="26"/>
      <c r="B7" s="91"/>
      <c r="C7" s="467" t="s">
        <v>134</v>
      </c>
      <c r="D7" s="468"/>
      <c r="E7" s="454" t="s">
        <v>201</v>
      </c>
      <c r="F7" s="465"/>
      <c r="G7" s="465"/>
      <c r="H7" s="465"/>
      <c r="I7" s="465"/>
      <c r="J7" s="455"/>
      <c r="K7" s="454" t="s">
        <v>136</v>
      </c>
      <c r="L7" s="455"/>
      <c r="M7" s="454" t="s">
        <v>137</v>
      </c>
      <c r="N7" s="456"/>
      <c r="P7" s="263" t="s">
        <v>281</v>
      </c>
      <c r="Q7" s="141">
        <f>SUM(Q8:Q48)</f>
        <v>718411</v>
      </c>
      <c r="R7" s="141">
        <f t="shared" ref="R7:Z7" si="0">SUM(R8:R48)</f>
        <v>9901</v>
      </c>
      <c r="S7" s="141">
        <f>SUM(S8:S48)</f>
        <v>728312</v>
      </c>
      <c r="T7" s="141">
        <f t="shared" si="0"/>
        <v>740275</v>
      </c>
      <c r="U7" s="141">
        <f t="shared" si="0"/>
        <v>7591</v>
      </c>
      <c r="V7" s="141">
        <f t="shared" si="0"/>
        <v>747866</v>
      </c>
      <c r="W7" s="141">
        <f>SUM(W8:W48)</f>
        <v>1458686</v>
      </c>
      <c r="X7" s="141">
        <f>SUM(X8:X48)</f>
        <v>17492</v>
      </c>
      <c r="Y7" s="141">
        <f t="shared" si="0"/>
        <v>1476178</v>
      </c>
      <c r="Z7" s="141">
        <f t="shared" si="0"/>
        <v>639533</v>
      </c>
      <c r="AA7" s="141">
        <f>SUM(AA8:AA48)</f>
        <v>10487</v>
      </c>
      <c r="AB7" s="141">
        <f>SUM(AB8:AB48)</f>
        <v>4108</v>
      </c>
      <c r="AC7" s="141">
        <f>SUM(AC8:AC48)</f>
        <v>654128</v>
      </c>
    </row>
    <row r="8" spans="1:29" ht="15" customHeight="1" x14ac:dyDescent="0.15">
      <c r="A8" s="26"/>
      <c r="B8" s="99"/>
      <c r="C8" s="469"/>
      <c r="D8" s="470"/>
      <c r="E8" s="457"/>
      <c r="F8" s="466"/>
      <c r="G8" s="466"/>
      <c r="H8" s="466"/>
      <c r="I8" s="466"/>
      <c r="J8" s="396"/>
      <c r="K8" s="457" t="s">
        <v>143</v>
      </c>
      <c r="L8" s="396"/>
      <c r="M8" s="457"/>
      <c r="N8" s="458"/>
      <c r="P8" s="264" t="s">
        <v>159</v>
      </c>
      <c r="Q8" s="142">
        <v>153685</v>
      </c>
      <c r="R8" s="142">
        <v>2682</v>
      </c>
      <c r="S8" s="142">
        <f>Q8+R8</f>
        <v>156367</v>
      </c>
      <c r="T8" s="142">
        <v>163924</v>
      </c>
      <c r="U8" s="142">
        <v>2333</v>
      </c>
      <c r="V8" s="142">
        <f>T8+U8</f>
        <v>166257</v>
      </c>
      <c r="W8" s="142">
        <f>Q8+T8</f>
        <v>317609</v>
      </c>
      <c r="X8" s="142">
        <f>R8+U8</f>
        <v>5015</v>
      </c>
      <c r="Y8" s="142">
        <f>W8+X8</f>
        <v>322624</v>
      </c>
      <c r="Z8" s="142">
        <v>148081</v>
      </c>
      <c r="AA8" s="142">
        <v>3562</v>
      </c>
      <c r="AB8" s="142">
        <v>780</v>
      </c>
      <c r="AC8" s="143">
        <f>Z8+AA8+AB8</f>
        <v>152423</v>
      </c>
    </row>
    <row r="9" spans="1:29" ht="15" customHeight="1" x14ac:dyDescent="0.15">
      <c r="A9" s="26"/>
      <c r="B9" s="99"/>
      <c r="C9" s="469"/>
      <c r="D9" s="470"/>
      <c r="E9" s="471" t="s">
        <v>13</v>
      </c>
      <c r="F9" s="472"/>
      <c r="G9" s="451" t="s">
        <v>202</v>
      </c>
      <c r="H9" s="448" t="s">
        <v>199</v>
      </c>
      <c r="I9" s="451" t="s">
        <v>209</v>
      </c>
      <c r="J9" s="451" t="s">
        <v>312</v>
      </c>
      <c r="K9" s="451" t="s">
        <v>200</v>
      </c>
      <c r="L9" s="445" t="s">
        <v>145</v>
      </c>
      <c r="M9" s="448" t="s">
        <v>146</v>
      </c>
      <c r="N9" s="459" t="s">
        <v>147</v>
      </c>
      <c r="P9" s="265" t="s">
        <v>161</v>
      </c>
      <c r="Q9" s="136">
        <v>47171</v>
      </c>
      <c r="R9" s="136">
        <v>762</v>
      </c>
      <c r="S9" s="136">
        <f t="shared" ref="S9:S48" si="1">Q9+R9</f>
        <v>47933</v>
      </c>
      <c r="T9" s="136">
        <v>50119</v>
      </c>
      <c r="U9" s="136">
        <v>637</v>
      </c>
      <c r="V9" s="136">
        <f t="shared" ref="V9:V48" si="2">T9+U9</f>
        <v>50756</v>
      </c>
      <c r="W9" s="136">
        <f t="shared" ref="W9:X47" si="3">Q9+T9</f>
        <v>97290</v>
      </c>
      <c r="X9" s="136">
        <f>R9+U9</f>
        <v>1399</v>
      </c>
      <c r="Y9" s="136">
        <f>W9+X9</f>
        <v>98689</v>
      </c>
      <c r="Z9" s="136">
        <v>42933</v>
      </c>
      <c r="AA9" s="136">
        <v>683</v>
      </c>
      <c r="AB9" s="136">
        <v>383</v>
      </c>
      <c r="AC9" s="143">
        <f t="shared" ref="AC9:AC48" si="4">Z9+AA9+AB9</f>
        <v>43999</v>
      </c>
    </row>
    <row r="10" spans="1:29" ht="15" customHeight="1" x14ac:dyDescent="0.15">
      <c r="A10" s="26"/>
      <c r="B10" s="379" t="s">
        <v>155</v>
      </c>
      <c r="C10" s="469"/>
      <c r="D10" s="470"/>
      <c r="E10" s="473"/>
      <c r="F10" s="474"/>
      <c r="G10" s="452"/>
      <c r="H10" s="449"/>
      <c r="I10" s="452"/>
      <c r="J10" s="452"/>
      <c r="K10" s="452"/>
      <c r="L10" s="446"/>
      <c r="M10" s="449"/>
      <c r="N10" s="460"/>
      <c r="P10" s="265" t="s">
        <v>163</v>
      </c>
      <c r="Q10" s="136">
        <v>24594</v>
      </c>
      <c r="R10" s="136">
        <v>285</v>
      </c>
      <c r="S10" s="136">
        <f t="shared" si="1"/>
        <v>24879</v>
      </c>
      <c r="T10" s="136">
        <v>24452</v>
      </c>
      <c r="U10" s="136">
        <v>231</v>
      </c>
      <c r="V10" s="136">
        <f t="shared" si="2"/>
        <v>24683</v>
      </c>
      <c r="W10" s="136">
        <f t="shared" si="3"/>
        <v>49046</v>
      </c>
      <c r="X10" s="136">
        <f t="shared" si="3"/>
        <v>516</v>
      </c>
      <c r="Y10" s="136">
        <f t="shared" ref="Y10:Y48" si="5">W10+X10</f>
        <v>49562</v>
      </c>
      <c r="Z10" s="136">
        <v>24135</v>
      </c>
      <c r="AA10" s="136">
        <v>369</v>
      </c>
      <c r="AB10" s="136">
        <v>140</v>
      </c>
      <c r="AC10" s="143">
        <f t="shared" si="4"/>
        <v>24644</v>
      </c>
    </row>
    <row r="11" spans="1:29" ht="15" customHeight="1" x14ac:dyDescent="0.15">
      <c r="A11" s="26"/>
      <c r="B11" s="379"/>
      <c r="C11" s="469"/>
      <c r="D11" s="470"/>
      <c r="E11" s="473"/>
      <c r="F11" s="474"/>
      <c r="G11" s="452"/>
      <c r="H11" s="449"/>
      <c r="I11" s="452"/>
      <c r="J11" s="452"/>
      <c r="K11" s="452"/>
      <c r="L11" s="446"/>
      <c r="M11" s="449"/>
      <c r="N11" s="460"/>
      <c r="P11" s="265" t="s">
        <v>164</v>
      </c>
      <c r="Q11" s="136">
        <v>55156</v>
      </c>
      <c r="R11" s="136">
        <v>668</v>
      </c>
      <c r="S11" s="136">
        <f t="shared" si="1"/>
        <v>55824</v>
      </c>
      <c r="T11" s="136">
        <v>58273</v>
      </c>
      <c r="U11" s="136">
        <v>434</v>
      </c>
      <c r="V11" s="136">
        <f t="shared" si="2"/>
        <v>58707</v>
      </c>
      <c r="W11" s="136">
        <f t="shared" si="3"/>
        <v>113429</v>
      </c>
      <c r="X11" s="136">
        <f t="shared" si="3"/>
        <v>1102</v>
      </c>
      <c r="Y11" s="136">
        <f t="shared" si="5"/>
        <v>114531</v>
      </c>
      <c r="Z11" s="136">
        <v>48607</v>
      </c>
      <c r="AA11" s="136">
        <v>779</v>
      </c>
      <c r="AB11" s="136">
        <v>224</v>
      </c>
      <c r="AC11" s="143">
        <f t="shared" si="4"/>
        <v>49610</v>
      </c>
    </row>
    <row r="12" spans="1:29" ht="15" customHeight="1" x14ac:dyDescent="0.15">
      <c r="A12" s="27"/>
      <c r="B12" s="236"/>
      <c r="C12" s="469"/>
      <c r="D12" s="470"/>
      <c r="E12" s="473"/>
      <c r="F12" s="474"/>
      <c r="G12" s="452"/>
      <c r="H12" s="449"/>
      <c r="I12" s="452"/>
      <c r="J12" s="452"/>
      <c r="K12" s="452"/>
      <c r="L12" s="446"/>
      <c r="M12" s="449"/>
      <c r="N12" s="460"/>
      <c r="P12" s="265" t="s">
        <v>165</v>
      </c>
      <c r="Q12" s="136">
        <v>31282</v>
      </c>
      <c r="R12" s="136">
        <v>266</v>
      </c>
      <c r="S12" s="136">
        <f t="shared" si="1"/>
        <v>31548</v>
      </c>
      <c r="T12" s="136">
        <v>31320</v>
      </c>
      <c r="U12" s="136">
        <v>293</v>
      </c>
      <c r="V12" s="136">
        <f t="shared" si="2"/>
        <v>31613</v>
      </c>
      <c r="W12" s="136">
        <f t="shared" si="3"/>
        <v>62602</v>
      </c>
      <c r="X12" s="136">
        <f t="shared" si="3"/>
        <v>559</v>
      </c>
      <c r="Y12" s="136">
        <f t="shared" si="5"/>
        <v>63161</v>
      </c>
      <c r="Z12" s="136">
        <v>29229</v>
      </c>
      <c r="AA12" s="136">
        <v>358</v>
      </c>
      <c r="AB12" s="136">
        <v>130</v>
      </c>
      <c r="AC12" s="143">
        <f t="shared" si="4"/>
        <v>29717</v>
      </c>
    </row>
    <row r="13" spans="1:29" ht="15" customHeight="1" x14ac:dyDescent="0.15">
      <c r="A13" s="27"/>
      <c r="B13" s="236"/>
      <c r="C13" s="378" t="s">
        <v>157</v>
      </c>
      <c r="D13" s="379"/>
      <c r="E13" s="473"/>
      <c r="F13" s="474"/>
      <c r="G13" s="452"/>
      <c r="H13" s="449"/>
      <c r="I13" s="452"/>
      <c r="J13" s="452"/>
      <c r="K13" s="452"/>
      <c r="L13" s="446"/>
      <c r="M13" s="449"/>
      <c r="N13" s="460"/>
      <c r="P13" s="265" t="s">
        <v>166</v>
      </c>
      <c r="Q13" s="136">
        <v>30819</v>
      </c>
      <c r="R13" s="136">
        <v>496</v>
      </c>
      <c r="S13" s="136">
        <f t="shared" si="1"/>
        <v>31315</v>
      </c>
      <c r="T13" s="136">
        <v>30276</v>
      </c>
      <c r="U13" s="136">
        <v>220</v>
      </c>
      <c r="V13" s="136">
        <f t="shared" si="2"/>
        <v>30496</v>
      </c>
      <c r="W13" s="136">
        <f t="shared" si="3"/>
        <v>61095</v>
      </c>
      <c r="X13" s="136">
        <f t="shared" si="3"/>
        <v>716</v>
      </c>
      <c r="Y13" s="136">
        <f t="shared" si="5"/>
        <v>61811</v>
      </c>
      <c r="Z13" s="136">
        <v>25691</v>
      </c>
      <c r="AA13" s="136">
        <v>541</v>
      </c>
      <c r="AB13" s="136">
        <v>110</v>
      </c>
      <c r="AC13" s="143">
        <f t="shared" si="4"/>
        <v>26342</v>
      </c>
    </row>
    <row r="14" spans="1:29" ht="15" customHeight="1" x14ac:dyDescent="0.15">
      <c r="A14" s="27"/>
      <c r="B14" s="238"/>
      <c r="C14" s="117"/>
      <c r="D14" s="171"/>
      <c r="E14" s="475"/>
      <c r="F14" s="476"/>
      <c r="G14" s="453"/>
      <c r="H14" s="450"/>
      <c r="I14" s="453"/>
      <c r="J14" s="172" t="s">
        <v>157</v>
      </c>
      <c r="K14" s="453"/>
      <c r="L14" s="447"/>
      <c r="M14" s="450"/>
      <c r="N14" s="461"/>
      <c r="P14" s="265" t="s">
        <v>167</v>
      </c>
      <c r="Q14" s="136">
        <v>68010</v>
      </c>
      <c r="R14" s="136">
        <v>978</v>
      </c>
      <c r="S14" s="136">
        <f t="shared" si="1"/>
        <v>68988</v>
      </c>
      <c r="T14" s="136">
        <v>72602</v>
      </c>
      <c r="U14" s="136">
        <v>627</v>
      </c>
      <c r="V14" s="136">
        <f t="shared" si="2"/>
        <v>73229</v>
      </c>
      <c r="W14" s="136">
        <f t="shared" si="3"/>
        <v>140612</v>
      </c>
      <c r="X14" s="136">
        <f t="shared" si="3"/>
        <v>1605</v>
      </c>
      <c r="Y14" s="136">
        <f t="shared" si="5"/>
        <v>142217</v>
      </c>
      <c r="Z14" s="136">
        <v>60831</v>
      </c>
      <c r="AA14" s="136">
        <v>648</v>
      </c>
      <c r="AB14" s="136">
        <v>547</v>
      </c>
      <c r="AC14" s="143">
        <f t="shared" si="4"/>
        <v>62026</v>
      </c>
    </row>
    <row r="15" spans="1:29" ht="33" customHeight="1" x14ac:dyDescent="0.15">
      <c r="A15" s="27"/>
      <c r="B15" s="173" t="s">
        <v>158</v>
      </c>
      <c r="C15" s="462">
        <f>Y7/10000</f>
        <v>147.61779999999999</v>
      </c>
      <c r="D15" s="463"/>
      <c r="E15" s="464">
        <f>SUM(G15:I15)</f>
        <v>199</v>
      </c>
      <c r="F15" s="464"/>
      <c r="G15" s="93">
        <v>175</v>
      </c>
      <c r="H15" s="266">
        <v>0</v>
      </c>
      <c r="I15" s="266">
        <v>24</v>
      </c>
      <c r="J15" s="209">
        <f>C15/E15</f>
        <v>0.74179798994974866</v>
      </c>
      <c r="K15" s="243">
        <v>1179</v>
      </c>
      <c r="L15" s="148">
        <f>K15/C15</f>
        <v>7.986841695242715</v>
      </c>
      <c r="M15" s="267">
        <v>1523</v>
      </c>
      <c r="N15" s="210">
        <f>M15/C15</f>
        <v>10.317183971038723</v>
      </c>
      <c r="O15" s="28"/>
      <c r="P15" s="265" t="s">
        <v>169</v>
      </c>
      <c r="Q15" s="136">
        <v>31556</v>
      </c>
      <c r="R15" s="136">
        <v>172</v>
      </c>
      <c r="S15" s="136">
        <f t="shared" si="1"/>
        <v>31728</v>
      </c>
      <c r="T15" s="136">
        <v>32572</v>
      </c>
      <c r="U15" s="136">
        <v>136</v>
      </c>
      <c r="V15" s="136">
        <f t="shared" si="2"/>
        <v>32708</v>
      </c>
      <c r="W15" s="136">
        <f t="shared" si="3"/>
        <v>64128</v>
      </c>
      <c r="X15" s="136">
        <f t="shared" si="3"/>
        <v>308</v>
      </c>
      <c r="Y15" s="136">
        <f t="shared" si="5"/>
        <v>64436</v>
      </c>
      <c r="Z15" s="136">
        <v>25510</v>
      </c>
      <c r="AA15" s="136">
        <v>136</v>
      </c>
      <c r="AB15" s="136">
        <v>107</v>
      </c>
      <c r="AC15" s="143">
        <f t="shared" si="4"/>
        <v>25753</v>
      </c>
    </row>
    <row r="16" spans="1:29" ht="33" customHeight="1" x14ac:dyDescent="0.2">
      <c r="A16" s="27"/>
      <c r="B16" s="173" t="s">
        <v>159</v>
      </c>
      <c r="C16" s="477">
        <f>Y8/10000</f>
        <v>32.2624</v>
      </c>
      <c r="D16" s="478"/>
      <c r="E16" s="479">
        <f t="shared" ref="E16:E26" si="6">SUM(G16:I16)</f>
        <v>38</v>
      </c>
      <c r="F16" s="479"/>
      <c r="G16" s="93">
        <v>37</v>
      </c>
      <c r="H16" s="93">
        <v>0</v>
      </c>
      <c r="I16" s="93">
        <v>1</v>
      </c>
      <c r="J16" s="146">
        <f t="shared" ref="J16:J25" si="7">C16/E16</f>
        <v>0.84901052631578944</v>
      </c>
      <c r="K16" s="242">
        <v>261</v>
      </c>
      <c r="L16" s="148">
        <f t="shared" ref="L16:L26" si="8">K16/C16</f>
        <v>8.0899127157310051</v>
      </c>
      <c r="M16" s="268">
        <v>326</v>
      </c>
      <c r="N16" s="150">
        <f>M16/C16</f>
        <v>10.104641936123786</v>
      </c>
      <c r="O16" s="30"/>
      <c r="P16" s="265" t="s">
        <v>160</v>
      </c>
      <c r="Q16" s="136">
        <v>61529</v>
      </c>
      <c r="R16" s="136">
        <v>745</v>
      </c>
      <c r="S16" s="136">
        <f t="shared" si="1"/>
        <v>62274</v>
      </c>
      <c r="T16" s="136">
        <v>61286</v>
      </c>
      <c r="U16" s="136">
        <v>416</v>
      </c>
      <c r="V16" s="136">
        <f t="shared" si="2"/>
        <v>61702</v>
      </c>
      <c r="W16" s="136">
        <f t="shared" si="3"/>
        <v>122815</v>
      </c>
      <c r="X16" s="136">
        <f t="shared" si="3"/>
        <v>1161</v>
      </c>
      <c r="Y16" s="136">
        <f t="shared" si="5"/>
        <v>123976</v>
      </c>
      <c r="Z16" s="136">
        <v>51333</v>
      </c>
      <c r="AA16" s="136">
        <v>633</v>
      </c>
      <c r="AB16" s="136">
        <v>348</v>
      </c>
      <c r="AC16" s="143">
        <f t="shared" si="4"/>
        <v>52314</v>
      </c>
    </row>
    <row r="17" spans="1:29" ht="33" customHeight="1" x14ac:dyDescent="0.2">
      <c r="A17" s="27"/>
      <c r="B17" s="173" t="s">
        <v>160</v>
      </c>
      <c r="C17" s="477">
        <f>Y16/10000</f>
        <v>12.397600000000001</v>
      </c>
      <c r="D17" s="478"/>
      <c r="E17" s="479">
        <f t="shared" si="6"/>
        <v>17</v>
      </c>
      <c r="F17" s="479"/>
      <c r="G17" s="93">
        <v>12</v>
      </c>
      <c r="H17" s="93">
        <v>0</v>
      </c>
      <c r="I17" s="93">
        <v>5</v>
      </c>
      <c r="J17" s="146">
        <f t="shared" si="7"/>
        <v>0.72927058823529411</v>
      </c>
      <c r="K17" s="242">
        <v>70</v>
      </c>
      <c r="L17" s="148">
        <f t="shared" si="8"/>
        <v>5.6462541136994258</v>
      </c>
      <c r="M17" s="268">
        <v>111</v>
      </c>
      <c r="N17" s="150">
        <f t="shared" ref="N17:N26" si="9">M17/C17</f>
        <v>8.9533458088662314</v>
      </c>
      <c r="O17" s="30"/>
      <c r="P17" s="265" t="s">
        <v>162</v>
      </c>
      <c r="Q17" s="136">
        <v>27165</v>
      </c>
      <c r="R17" s="136">
        <v>150</v>
      </c>
      <c r="S17" s="136">
        <f t="shared" si="1"/>
        <v>27315</v>
      </c>
      <c r="T17" s="136">
        <v>27064</v>
      </c>
      <c r="U17" s="136">
        <v>246</v>
      </c>
      <c r="V17" s="136">
        <f t="shared" si="2"/>
        <v>27310</v>
      </c>
      <c r="W17" s="136">
        <f t="shared" si="3"/>
        <v>54229</v>
      </c>
      <c r="X17" s="136">
        <f t="shared" si="3"/>
        <v>396</v>
      </c>
      <c r="Y17" s="136">
        <f t="shared" si="5"/>
        <v>54625</v>
      </c>
      <c r="Z17" s="136">
        <v>26498</v>
      </c>
      <c r="AA17" s="136">
        <v>206</v>
      </c>
      <c r="AB17" s="136">
        <v>153</v>
      </c>
      <c r="AC17" s="143">
        <f t="shared" si="4"/>
        <v>26857</v>
      </c>
    </row>
    <row r="18" spans="1:29" ht="33" customHeight="1" x14ac:dyDescent="0.2">
      <c r="A18" s="27"/>
      <c r="B18" s="173" t="s">
        <v>161</v>
      </c>
      <c r="C18" s="477">
        <f>Y9/10000</f>
        <v>9.8689</v>
      </c>
      <c r="D18" s="478"/>
      <c r="E18" s="479">
        <f t="shared" si="6"/>
        <v>9</v>
      </c>
      <c r="F18" s="479"/>
      <c r="G18" s="93">
        <v>9</v>
      </c>
      <c r="H18" s="93">
        <v>0</v>
      </c>
      <c r="I18" s="93">
        <v>0</v>
      </c>
      <c r="J18" s="146">
        <f t="shared" si="7"/>
        <v>1.0965444444444445</v>
      </c>
      <c r="K18" s="242">
        <v>53</v>
      </c>
      <c r="L18" s="148">
        <f t="shared" si="8"/>
        <v>5.3704060229610189</v>
      </c>
      <c r="M18" s="268">
        <v>74</v>
      </c>
      <c r="N18" s="150">
        <f t="shared" si="9"/>
        <v>7.4983027490399135</v>
      </c>
      <c r="O18" s="30"/>
      <c r="P18" s="265" t="s">
        <v>170</v>
      </c>
      <c r="Q18" s="136">
        <v>21995</v>
      </c>
      <c r="R18" s="136">
        <v>119</v>
      </c>
      <c r="S18" s="136">
        <f t="shared" si="1"/>
        <v>22114</v>
      </c>
      <c r="T18" s="136">
        <v>21738</v>
      </c>
      <c r="U18" s="136">
        <v>93</v>
      </c>
      <c r="V18" s="136">
        <f t="shared" si="2"/>
        <v>21831</v>
      </c>
      <c r="W18" s="136">
        <f t="shared" si="3"/>
        <v>43733</v>
      </c>
      <c r="X18" s="136">
        <f t="shared" si="3"/>
        <v>212</v>
      </c>
      <c r="Y18" s="136">
        <f t="shared" si="5"/>
        <v>43945</v>
      </c>
      <c r="Z18" s="136">
        <v>17511</v>
      </c>
      <c r="AA18" s="136">
        <v>97</v>
      </c>
      <c r="AB18" s="136">
        <v>91</v>
      </c>
      <c r="AC18" s="143">
        <f t="shared" si="4"/>
        <v>17699</v>
      </c>
    </row>
    <row r="19" spans="1:29" ht="33" customHeight="1" x14ac:dyDescent="0.2">
      <c r="A19" s="27"/>
      <c r="B19" s="173" t="s">
        <v>162</v>
      </c>
      <c r="C19" s="477">
        <v>6</v>
      </c>
      <c r="D19" s="478"/>
      <c r="E19" s="479">
        <f t="shared" si="6"/>
        <v>13</v>
      </c>
      <c r="F19" s="479"/>
      <c r="G19" s="93">
        <v>10</v>
      </c>
      <c r="H19" s="93">
        <v>0</v>
      </c>
      <c r="I19" s="93">
        <v>3</v>
      </c>
      <c r="J19" s="146">
        <f t="shared" si="7"/>
        <v>0.46153846153846156</v>
      </c>
      <c r="K19" s="242">
        <v>59</v>
      </c>
      <c r="L19" s="148">
        <f t="shared" si="8"/>
        <v>9.8333333333333339</v>
      </c>
      <c r="M19" s="268">
        <v>66</v>
      </c>
      <c r="N19" s="150">
        <f t="shared" si="9"/>
        <v>11</v>
      </c>
      <c r="O19" s="31"/>
      <c r="P19" s="265" t="s">
        <v>282</v>
      </c>
      <c r="Q19" s="136">
        <v>2419</v>
      </c>
      <c r="R19" s="136">
        <v>25</v>
      </c>
      <c r="S19" s="136">
        <f t="shared" si="1"/>
        <v>2444</v>
      </c>
      <c r="T19" s="136">
        <v>2285</v>
      </c>
      <c r="U19" s="136">
        <v>17</v>
      </c>
      <c r="V19" s="136">
        <f t="shared" si="2"/>
        <v>2302</v>
      </c>
      <c r="W19" s="136">
        <f t="shared" si="3"/>
        <v>4704</v>
      </c>
      <c r="X19" s="136">
        <f t="shared" si="3"/>
        <v>42</v>
      </c>
      <c r="Y19" s="136">
        <f t="shared" si="5"/>
        <v>4746</v>
      </c>
      <c r="Z19" s="136">
        <v>2290</v>
      </c>
      <c r="AA19" s="136">
        <v>29</v>
      </c>
      <c r="AB19" s="136">
        <v>12</v>
      </c>
      <c r="AC19" s="143">
        <f t="shared" si="4"/>
        <v>2331</v>
      </c>
    </row>
    <row r="20" spans="1:29" ht="33" customHeight="1" x14ac:dyDescent="0.2">
      <c r="A20" s="32"/>
      <c r="B20" s="173" t="s">
        <v>163</v>
      </c>
      <c r="C20" s="477">
        <f t="shared" ref="C20:C25" si="10">Y10/10000</f>
        <v>4.9561999999999999</v>
      </c>
      <c r="D20" s="478"/>
      <c r="E20" s="479">
        <f t="shared" si="6"/>
        <v>8</v>
      </c>
      <c r="F20" s="479"/>
      <c r="G20" s="93">
        <v>8</v>
      </c>
      <c r="H20" s="93">
        <v>0</v>
      </c>
      <c r="I20" s="93">
        <v>0</v>
      </c>
      <c r="J20" s="146">
        <f t="shared" si="7"/>
        <v>0.61952499999999999</v>
      </c>
      <c r="K20" s="242">
        <v>57</v>
      </c>
      <c r="L20" s="148">
        <f t="shared" si="8"/>
        <v>11.500746539687665</v>
      </c>
      <c r="M20" s="268">
        <v>72</v>
      </c>
      <c r="N20" s="150">
        <f t="shared" si="9"/>
        <v>14.527258786973892</v>
      </c>
      <c r="O20" s="31"/>
      <c r="P20" s="265" t="s">
        <v>283</v>
      </c>
      <c r="Q20" s="136">
        <v>1610</v>
      </c>
      <c r="R20" s="136">
        <v>10</v>
      </c>
      <c r="S20" s="136">
        <f t="shared" si="1"/>
        <v>1620</v>
      </c>
      <c r="T20" s="136">
        <v>1464</v>
      </c>
      <c r="U20" s="136">
        <v>5</v>
      </c>
      <c r="V20" s="136">
        <f t="shared" si="2"/>
        <v>1469</v>
      </c>
      <c r="W20" s="136">
        <f t="shared" si="3"/>
        <v>3074</v>
      </c>
      <c r="X20" s="136">
        <f t="shared" si="3"/>
        <v>15</v>
      </c>
      <c r="Y20" s="136">
        <f t="shared" si="5"/>
        <v>3089</v>
      </c>
      <c r="Z20" s="136">
        <v>1625</v>
      </c>
      <c r="AA20" s="136">
        <v>9</v>
      </c>
      <c r="AB20" s="136">
        <v>5</v>
      </c>
      <c r="AC20" s="143">
        <f t="shared" si="4"/>
        <v>1639</v>
      </c>
    </row>
    <row r="21" spans="1:29" ht="33" customHeight="1" x14ac:dyDescent="0.2">
      <c r="A21" s="27"/>
      <c r="B21" s="173" t="s">
        <v>164</v>
      </c>
      <c r="C21" s="477">
        <v>12</v>
      </c>
      <c r="D21" s="478"/>
      <c r="E21" s="479">
        <f t="shared" si="6"/>
        <v>12</v>
      </c>
      <c r="F21" s="479"/>
      <c r="G21" s="93">
        <v>12</v>
      </c>
      <c r="H21" s="93">
        <v>0</v>
      </c>
      <c r="I21" s="93">
        <v>0</v>
      </c>
      <c r="J21" s="146">
        <f>C21/E21</f>
        <v>1</v>
      </c>
      <c r="K21" s="242">
        <v>77</v>
      </c>
      <c r="L21" s="148">
        <f t="shared" si="8"/>
        <v>6.416666666666667</v>
      </c>
      <c r="M21" s="268">
        <v>95</v>
      </c>
      <c r="N21" s="150">
        <f t="shared" si="9"/>
        <v>7.916666666666667</v>
      </c>
      <c r="O21" s="33"/>
      <c r="P21" s="265" t="s">
        <v>284</v>
      </c>
      <c r="Q21" s="136">
        <v>986</v>
      </c>
      <c r="R21" s="136">
        <v>1</v>
      </c>
      <c r="S21" s="136">
        <f t="shared" si="1"/>
        <v>987</v>
      </c>
      <c r="T21" s="136">
        <v>815</v>
      </c>
      <c r="U21" s="136">
        <v>3</v>
      </c>
      <c r="V21" s="136">
        <f t="shared" si="2"/>
        <v>818</v>
      </c>
      <c r="W21" s="136">
        <f t="shared" si="3"/>
        <v>1801</v>
      </c>
      <c r="X21" s="136">
        <f t="shared" si="3"/>
        <v>4</v>
      </c>
      <c r="Y21" s="136">
        <f t="shared" si="5"/>
        <v>1805</v>
      </c>
      <c r="Z21" s="136">
        <v>926</v>
      </c>
      <c r="AA21" s="136">
        <v>1</v>
      </c>
      <c r="AB21" s="136">
        <v>3</v>
      </c>
      <c r="AC21" s="143">
        <f t="shared" si="4"/>
        <v>930</v>
      </c>
    </row>
    <row r="22" spans="1:29" ht="33" customHeight="1" x14ac:dyDescent="0.2">
      <c r="A22" s="34"/>
      <c r="B22" s="173" t="s">
        <v>165</v>
      </c>
      <c r="C22" s="477">
        <f t="shared" si="10"/>
        <v>6.3160999999999996</v>
      </c>
      <c r="D22" s="478"/>
      <c r="E22" s="479">
        <f t="shared" si="6"/>
        <v>10</v>
      </c>
      <c r="F22" s="479"/>
      <c r="G22" s="93">
        <v>8</v>
      </c>
      <c r="H22" s="93">
        <v>0</v>
      </c>
      <c r="I22" s="93">
        <v>2</v>
      </c>
      <c r="J22" s="146">
        <f t="shared" si="7"/>
        <v>0.63161</v>
      </c>
      <c r="K22" s="242">
        <v>71</v>
      </c>
      <c r="L22" s="148">
        <f t="shared" si="8"/>
        <v>11.241113978562721</v>
      </c>
      <c r="M22" s="268">
        <v>90</v>
      </c>
      <c r="N22" s="150">
        <f t="shared" si="9"/>
        <v>14.249299409445703</v>
      </c>
      <c r="O22" s="33"/>
      <c r="P22" s="265" t="s">
        <v>285</v>
      </c>
      <c r="Q22" s="136">
        <v>4799</v>
      </c>
      <c r="R22" s="136">
        <v>25</v>
      </c>
      <c r="S22" s="136">
        <f t="shared" si="1"/>
        <v>4824</v>
      </c>
      <c r="T22" s="136">
        <v>4569</v>
      </c>
      <c r="U22" s="136">
        <v>18</v>
      </c>
      <c r="V22" s="136">
        <f t="shared" si="2"/>
        <v>4587</v>
      </c>
      <c r="W22" s="136">
        <f t="shared" si="3"/>
        <v>9368</v>
      </c>
      <c r="X22" s="136">
        <f t="shared" si="3"/>
        <v>43</v>
      </c>
      <c r="Y22" s="136">
        <f t="shared" si="5"/>
        <v>9411</v>
      </c>
      <c r="Z22" s="136">
        <v>4293</v>
      </c>
      <c r="AA22" s="136">
        <v>18</v>
      </c>
      <c r="AB22" s="136">
        <v>21</v>
      </c>
      <c r="AC22" s="143">
        <f t="shared" si="4"/>
        <v>4332</v>
      </c>
    </row>
    <row r="23" spans="1:29" ht="33" customHeight="1" x14ac:dyDescent="0.2">
      <c r="A23" s="27"/>
      <c r="B23" s="173" t="s">
        <v>166</v>
      </c>
      <c r="C23" s="477">
        <f t="shared" si="10"/>
        <v>6.1810999999999998</v>
      </c>
      <c r="D23" s="478"/>
      <c r="E23" s="479">
        <f t="shared" si="6"/>
        <v>9</v>
      </c>
      <c r="F23" s="479"/>
      <c r="G23" s="93">
        <v>8</v>
      </c>
      <c r="H23" s="93">
        <v>0</v>
      </c>
      <c r="I23" s="93">
        <v>1</v>
      </c>
      <c r="J23" s="146">
        <f t="shared" si="7"/>
        <v>0.68678888888888889</v>
      </c>
      <c r="K23" s="242">
        <v>40</v>
      </c>
      <c r="L23" s="148">
        <f t="shared" si="8"/>
        <v>6.4713400527414215</v>
      </c>
      <c r="M23" s="268">
        <v>49</v>
      </c>
      <c r="N23" s="150">
        <f t="shared" si="9"/>
        <v>7.9273915646082411</v>
      </c>
      <c r="O23" s="33"/>
      <c r="P23" s="265" t="s">
        <v>286</v>
      </c>
      <c r="Q23" s="136">
        <v>6672</v>
      </c>
      <c r="R23" s="136">
        <v>63</v>
      </c>
      <c r="S23" s="136">
        <f t="shared" si="1"/>
        <v>6735</v>
      </c>
      <c r="T23" s="136">
        <v>6449</v>
      </c>
      <c r="U23" s="136">
        <v>50</v>
      </c>
      <c r="V23" s="136">
        <f t="shared" si="2"/>
        <v>6499</v>
      </c>
      <c r="W23" s="136">
        <f t="shared" si="3"/>
        <v>13121</v>
      </c>
      <c r="X23" s="136">
        <f t="shared" si="3"/>
        <v>113</v>
      </c>
      <c r="Y23" s="136">
        <f t="shared" si="5"/>
        <v>13234</v>
      </c>
      <c r="Z23" s="136">
        <v>6223</v>
      </c>
      <c r="AA23" s="136">
        <v>71</v>
      </c>
      <c r="AB23" s="136">
        <v>34</v>
      </c>
      <c r="AC23" s="143">
        <f t="shared" si="4"/>
        <v>6328</v>
      </c>
    </row>
    <row r="24" spans="1:29" ht="33" customHeight="1" x14ac:dyDescent="0.2">
      <c r="A24" s="32"/>
      <c r="B24" s="173" t="s">
        <v>167</v>
      </c>
      <c r="C24" s="477">
        <f t="shared" si="10"/>
        <v>14.2217</v>
      </c>
      <c r="D24" s="478"/>
      <c r="E24" s="479">
        <f t="shared" si="6"/>
        <v>11</v>
      </c>
      <c r="F24" s="479"/>
      <c r="G24" s="93">
        <v>11</v>
      </c>
      <c r="H24" s="93">
        <v>0</v>
      </c>
      <c r="I24" s="93">
        <v>0</v>
      </c>
      <c r="J24" s="146">
        <f t="shared" si="7"/>
        <v>1.2928818181818182</v>
      </c>
      <c r="K24" s="242">
        <v>94</v>
      </c>
      <c r="L24" s="148">
        <f t="shared" si="8"/>
        <v>6.6096176968998082</v>
      </c>
      <c r="M24" s="268">
        <v>96</v>
      </c>
      <c r="N24" s="150">
        <f t="shared" si="9"/>
        <v>6.7502478606636336</v>
      </c>
      <c r="O24" s="33"/>
      <c r="P24" s="265" t="s">
        <v>287</v>
      </c>
      <c r="Q24" s="136">
        <v>5205</v>
      </c>
      <c r="R24" s="136">
        <v>434</v>
      </c>
      <c r="S24" s="136">
        <f t="shared" si="1"/>
        <v>5639</v>
      </c>
      <c r="T24" s="136">
        <v>5041</v>
      </c>
      <c r="U24" s="136">
        <v>358</v>
      </c>
      <c r="V24" s="136">
        <f t="shared" si="2"/>
        <v>5399</v>
      </c>
      <c r="W24" s="136">
        <f t="shared" si="3"/>
        <v>10246</v>
      </c>
      <c r="X24" s="136">
        <f t="shared" si="3"/>
        <v>792</v>
      </c>
      <c r="Y24" s="136">
        <f t="shared" si="5"/>
        <v>11038</v>
      </c>
      <c r="Z24" s="136">
        <v>4623</v>
      </c>
      <c r="AA24" s="136">
        <v>561</v>
      </c>
      <c r="AB24" s="136">
        <v>68</v>
      </c>
      <c r="AC24" s="143">
        <f t="shared" si="4"/>
        <v>5252</v>
      </c>
    </row>
    <row r="25" spans="1:29" ht="33" customHeight="1" x14ac:dyDescent="0.2">
      <c r="A25" s="35"/>
      <c r="B25" s="173" t="s">
        <v>169</v>
      </c>
      <c r="C25" s="477">
        <f t="shared" si="10"/>
        <v>6.4436</v>
      </c>
      <c r="D25" s="478"/>
      <c r="E25" s="479">
        <f t="shared" si="6"/>
        <v>4</v>
      </c>
      <c r="F25" s="479"/>
      <c r="G25" s="93">
        <v>4</v>
      </c>
      <c r="H25" s="93">
        <v>0</v>
      </c>
      <c r="I25" s="93">
        <v>0</v>
      </c>
      <c r="J25" s="146">
        <f t="shared" si="7"/>
        <v>1.6109</v>
      </c>
      <c r="K25" s="242">
        <v>33</v>
      </c>
      <c r="L25" s="148">
        <f t="shared" si="8"/>
        <v>5.1213607300266935</v>
      </c>
      <c r="M25" s="268">
        <v>37</v>
      </c>
      <c r="N25" s="150">
        <f t="shared" si="9"/>
        <v>5.7421317276056865</v>
      </c>
      <c r="O25" s="33"/>
      <c r="P25" s="144" t="s">
        <v>288</v>
      </c>
      <c r="Q25" s="136">
        <v>3038</v>
      </c>
      <c r="R25" s="136">
        <v>25</v>
      </c>
      <c r="S25" s="136">
        <f t="shared" si="1"/>
        <v>3063</v>
      </c>
      <c r="T25" s="136">
        <v>2996</v>
      </c>
      <c r="U25" s="136">
        <v>12</v>
      </c>
      <c r="V25" s="136">
        <f t="shared" si="2"/>
        <v>3008</v>
      </c>
      <c r="W25" s="136">
        <f t="shared" si="3"/>
        <v>6034</v>
      </c>
      <c r="X25" s="136">
        <f t="shared" si="3"/>
        <v>37</v>
      </c>
      <c r="Y25" s="136">
        <f t="shared" si="5"/>
        <v>6071</v>
      </c>
      <c r="Z25" s="136">
        <v>2447</v>
      </c>
      <c r="AA25" s="136">
        <v>18</v>
      </c>
      <c r="AB25" s="136">
        <v>14</v>
      </c>
      <c r="AC25" s="143">
        <f t="shared" si="4"/>
        <v>2479</v>
      </c>
    </row>
    <row r="26" spans="1:29" ht="33" customHeight="1" thickBot="1" x14ac:dyDescent="0.25">
      <c r="A26" s="26"/>
      <c r="B26" s="174" t="s">
        <v>170</v>
      </c>
      <c r="C26" s="481">
        <f>Y18/10000</f>
        <v>4.3944999999999999</v>
      </c>
      <c r="D26" s="482"/>
      <c r="E26" s="483">
        <f t="shared" si="6"/>
        <v>9</v>
      </c>
      <c r="F26" s="483"/>
      <c r="G26" s="269">
        <v>4</v>
      </c>
      <c r="H26" s="269">
        <v>0</v>
      </c>
      <c r="I26" s="269">
        <v>5</v>
      </c>
      <c r="J26" s="147">
        <f>C26/E26</f>
        <v>0.48827777777777776</v>
      </c>
      <c r="K26" s="270">
        <v>32</v>
      </c>
      <c r="L26" s="149">
        <f t="shared" si="8"/>
        <v>7.2818295596768694</v>
      </c>
      <c r="M26" s="271">
        <v>56</v>
      </c>
      <c r="N26" s="151">
        <f t="shared" si="9"/>
        <v>12.743201729434521</v>
      </c>
      <c r="O26" s="33"/>
      <c r="P26" s="265" t="s">
        <v>289</v>
      </c>
      <c r="Q26" s="136">
        <v>5701</v>
      </c>
      <c r="R26" s="136">
        <v>75</v>
      </c>
      <c r="S26" s="136">
        <f t="shared" si="1"/>
        <v>5776</v>
      </c>
      <c r="T26" s="136">
        <v>5765</v>
      </c>
      <c r="U26" s="136">
        <v>32</v>
      </c>
      <c r="V26" s="136">
        <f t="shared" si="2"/>
        <v>5797</v>
      </c>
      <c r="W26" s="136">
        <f t="shared" si="3"/>
        <v>11466</v>
      </c>
      <c r="X26" s="136">
        <f t="shared" si="3"/>
        <v>107</v>
      </c>
      <c r="Y26" s="136">
        <f t="shared" si="5"/>
        <v>11573</v>
      </c>
      <c r="Z26" s="136">
        <v>5278</v>
      </c>
      <c r="AA26" s="136">
        <v>44</v>
      </c>
      <c r="AB26" s="136">
        <v>42</v>
      </c>
      <c r="AC26" s="143">
        <f t="shared" si="4"/>
        <v>5364</v>
      </c>
    </row>
    <row r="27" spans="1:29" ht="20.25" customHeight="1" x14ac:dyDescent="0.2">
      <c r="A27" s="23"/>
      <c r="B27" s="1" t="s">
        <v>236</v>
      </c>
      <c r="C27" s="1"/>
      <c r="D27" s="1"/>
      <c r="E27" s="1"/>
      <c r="F27" s="1"/>
      <c r="G27" s="1"/>
      <c r="H27" s="1"/>
      <c r="I27" s="1"/>
      <c r="J27" s="1"/>
      <c r="K27" s="335" t="s">
        <v>193</v>
      </c>
      <c r="L27" s="335"/>
      <c r="M27" s="335"/>
      <c r="N27" s="335"/>
      <c r="O27" s="33"/>
      <c r="P27" s="144" t="s">
        <v>290</v>
      </c>
      <c r="Q27" s="136">
        <v>2326</v>
      </c>
      <c r="R27" s="136">
        <v>10</v>
      </c>
      <c r="S27" s="136">
        <f t="shared" si="1"/>
        <v>2336</v>
      </c>
      <c r="T27" s="136">
        <v>2241</v>
      </c>
      <c r="U27" s="136">
        <v>16</v>
      </c>
      <c r="V27" s="136">
        <f t="shared" si="2"/>
        <v>2257</v>
      </c>
      <c r="W27" s="136">
        <f t="shared" si="3"/>
        <v>4567</v>
      </c>
      <c r="X27" s="136">
        <f t="shared" si="3"/>
        <v>26</v>
      </c>
      <c r="Y27" s="136">
        <f t="shared" si="5"/>
        <v>4593</v>
      </c>
      <c r="Z27" s="136">
        <v>2241</v>
      </c>
      <c r="AA27" s="136">
        <v>6</v>
      </c>
      <c r="AB27" s="136">
        <v>13</v>
      </c>
      <c r="AC27" s="143">
        <f t="shared" si="4"/>
        <v>2260</v>
      </c>
    </row>
    <row r="28" spans="1:29" ht="15" customHeight="1" x14ac:dyDescent="0.2">
      <c r="A28" s="23"/>
      <c r="B28" s="24" t="s">
        <v>247</v>
      </c>
      <c r="C28" s="24"/>
      <c r="D28" s="24"/>
      <c r="E28" s="24"/>
      <c r="F28" s="24"/>
      <c r="G28" s="24"/>
      <c r="H28" s="24"/>
      <c r="I28" s="24"/>
      <c r="J28" s="24"/>
      <c r="K28" s="480"/>
      <c r="L28" s="480"/>
      <c r="M28" s="480"/>
      <c r="N28" s="480"/>
      <c r="O28" s="33"/>
      <c r="P28" s="265" t="s">
        <v>291</v>
      </c>
      <c r="Q28" s="136">
        <v>20106</v>
      </c>
      <c r="R28" s="136">
        <v>379</v>
      </c>
      <c r="S28" s="136">
        <f t="shared" si="1"/>
        <v>20485</v>
      </c>
      <c r="T28" s="136">
        <v>20694</v>
      </c>
      <c r="U28" s="136">
        <v>267</v>
      </c>
      <c r="V28" s="136">
        <f t="shared" si="2"/>
        <v>20961</v>
      </c>
      <c r="W28" s="136">
        <f t="shared" si="3"/>
        <v>40800</v>
      </c>
      <c r="X28" s="136">
        <f t="shared" si="3"/>
        <v>646</v>
      </c>
      <c r="Y28" s="136">
        <f t="shared" si="5"/>
        <v>41446</v>
      </c>
      <c r="Z28" s="136">
        <v>15848</v>
      </c>
      <c r="AA28" s="136">
        <v>273</v>
      </c>
      <c r="AB28" s="136">
        <v>197</v>
      </c>
      <c r="AC28" s="143">
        <f t="shared" si="4"/>
        <v>16318</v>
      </c>
    </row>
    <row r="29" spans="1:29" ht="11.25" customHeight="1" x14ac:dyDescent="0.2">
      <c r="A29" s="24"/>
      <c r="B29" s="24"/>
      <c r="C29" s="24"/>
      <c r="D29" s="24"/>
      <c r="E29" s="24"/>
      <c r="F29" s="24"/>
      <c r="G29" s="24"/>
      <c r="H29" s="24"/>
      <c r="I29" s="24"/>
      <c r="J29" s="24"/>
      <c r="K29" s="36"/>
      <c r="L29" s="36"/>
      <c r="M29" s="36"/>
      <c r="O29" s="33"/>
      <c r="P29" s="144" t="s">
        <v>292</v>
      </c>
      <c r="Q29" s="136">
        <v>6600</v>
      </c>
      <c r="R29" s="136">
        <v>51</v>
      </c>
      <c r="S29" s="136">
        <f t="shared" si="1"/>
        <v>6651</v>
      </c>
      <c r="T29" s="136">
        <v>6984</v>
      </c>
      <c r="U29" s="136">
        <v>46</v>
      </c>
      <c r="V29" s="136">
        <f t="shared" si="2"/>
        <v>7030</v>
      </c>
      <c r="W29" s="136">
        <f t="shared" si="3"/>
        <v>13584</v>
      </c>
      <c r="X29" s="136">
        <f t="shared" si="3"/>
        <v>97</v>
      </c>
      <c r="Y29" s="136">
        <f t="shared" si="5"/>
        <v>13681</v>
      </c>
      <c r="Z29" s="136">
        <v>5591</v>
      </c>
      <c r="AA29" s="136">
        <v>28</v>
      </c>
      <c r="AB29" s="136">
        <v>48</v>
      </c>
      <c r="AC29" s="143">
        <f t="shared" si="4"/>
        <v>5667</v>
      </c>
    </row>
    <row r="30" spans="1:29" ht="15" customHeight="1" x14ac:dyDescent="0.2">
      <c r="A30" s="37"/>
      <c r="B30" s="23"/>
      <c r="C30" s="23"/>
      <c r="D30" s="23"/>
      <c r="E30" s="23"/>
      <c r="F30" s="23"/>
      <c r="G30" s="23"/>
      <c r="H30" s="23"/>
      <c r="I30" s="23"/>
      <c r="J30" s="23"/>
      <c r="K30" s="23"/>
      <c r="L30" s="23"/>
      <c r="M30" s="248"/>
      <c r="N30" s="37"/>
      <c r="O30" s="33"/>
      <c r="P30" s="265" t="s">
        <v>293</v>
      </c>
      <c r="Q30" s="136">
        <v>13623</v>
      </c>
      <c r="R30" s="136">
        <v>361</v>
      </c>
      <c r="S30" s="136">
        <f t="shared" si="1"/>
        <v>13984</v>
      </c>
      <c r="T30" s="136">
        <v>14746</v>
      </c>
      <c r="U30" s="136">
        <v>367</v>
      </c>
      <c r="V30" s="136">
        <f t="shared" si="2"/>
        <v>15113</v>
      </c>
      <c r="W30" s="136">
        <f t="shared" si="3"/>
        <v>28369</v>
      </c>
      <c r="X30" s="136">
        <f t="shared" si="3"/>
        <v>728</v>
      </c>
      <c r="Y30" s="136">
        <f t="shared" si="5"/>
        <v>29097</v>
      </c>
      <c r="Z30" s="136">
        <v>11698</v>
      </c>
      <c r="AA30" s="136">
        <v>369</v>
      </c>
      <c r="AB30" s="136">
        <v>194</v>
      </c>
      <c r="AC30" s="143">
        <f t="shared" si="4"/>
        <v>12261</v>
      </c>
    </row>
    <row r="31" spans="1:29" ht="20.100000000000001" customHeight="1" x14ac:dyDescent="0.2">
      <c r="A31" s="23"/>
      <c r="B31" s="23"/>
      <c r="C31" s="23"/>
      <c r="D31" s="23"/>
      <c r="E31" s="23"/>
      <c r="F31" s="23"/>
      <c r="G31" s="23"/>
      <c r="H31" s="23"/>
      <c r="I31" s="23"/>
      <c r="J31" s="23"/>
      <c r="K31" s="23"/>
      <c r="L31" s="23"/>
      <c r="M31" s="23"/>
      <c r="N31" s="37"/>
      <c r="O31" s="33"/>
      <c r="P31" s="144" t="s">
        <v>294</v>
      </c>
      <c r="Q31" s="136">
        <v>8189</v>
      </c>
      <c r="R31" s="136">
        <v>205</v>
      </c>
      <c r="S31" s="136">
        <f t="shared" si="1"/>
        <v>8394</v>
      </c>
      <c r="T31" s="136">
        <v>8800</v>
      </c>
      <c r="U31" s="136">
        <v>151</v>
      </c>
      <c r="V31" s="136">
        <f t="shared" si="2"/>
        <v>8951</v>
      </c>
      <c r="W31" s="136">
        <f t="shared" si="3"/>
        <v>16989</v>
      </c>
      <c r="X31" s="136">
        <f t="shared" si="3"/>
        <v>356</v>
      </c>
      <c r="Y31" s="136">
        <f t="shared" si="5"/>
        <v>17345</v>
      </c>
      <c r="Z31" s="136">
        <v>6896</v>
      </c>
      <c r="AA31" s="136">
        <v>132</v>
      </c>
      <c r="AB31" s="136">
        <v>92</v>
      </c>
      <c r="AC31" s="143">
        <f t="shared" si="4"/>
        <v>7120</v>
      </c>
    </row>
    <row r="32" spans="1:29" ht="20.100000000000001" customHeight="1" x14ac:dyDescent="0.2">
      <c r="A32" s="23"/>
      <c r="B32" s="23"/>
      <c r="C32" s="23"/>
      <c r="D32" s="23"/>
      <c r="E32" s="23"/>
      <c r="F32" s="23"/>
      <c r="G32" s="23"/>
      <c r="H32" s="23"/>
      <c r="I32" s="23"/>
      <c r="J32" s="23"/>
      <c r="K32" s="23"/>
      <c r="L32" s="23"/>
      <c r="M32" s="23"/>
      <c r="N32" s="37"/>
      <c r="O32" s="33"/>
      <c r="P32" s="144" t="s">
        <v>295</v>
      </c>
      <c r="Q32" s="136">
        <v>10465</v>
      </c>
      <c r="R32" s="136">
        <v>169</v>
      </c>
      <c r="S32" s="136">
        <f t="shared" si="1"/>
        <v>10634</v>
      </c>
      <c r="T32" s="136">
        <v>10537</v>
      </c>
      <c r="U32" s="136">
        <v>113</v>
      </c>
      <c r="V32" s="136">
        <f t="shared" si="2"/>
        <v>10650</v>
      </c>
      <c r="W32" s="136">
        <f t="shared" si="3"/>
        <v>21002</v>
      </c>
      <c r="X32" s="136">
        <f t="shared" si="3"/>
        <v>282</v>
      </c>
      <c r="Y32" s="136">
        <f t="shared" si="5"/>
        <v>21284</v>
      </c>
      <c r="Z32" s="136">
        <v>8398</v>
      </c>
      <c r="AA32" s="136">
        <v>130</v>
      </c>
      <c r="AB32" s="136">
        <v>56</v>
      </c>
      <c r="AC32" s="143">
        <f t="shared" si="4"/>
        <v>8584</v>
      </c>
    </row>
    <row r="33" spans="1:29" ht="20.100000000000001" customHeight="1" x14ac:dyDescent="0.15">
      <c r="A33" s="38"/>
      <c r="B33" s="23"/>
      <c r="C33" s="37"/>
      <c r="D33" s="39"/>
      <c r="E33" s="23"/>
      <c r="F33" s="23"/>
      <c r="G33" s="23"/>
      <c r="H33" s="23"/>
      <c r="I33" s="23"/>
      <c r="J33" s="23"/>
      <c r="K33" s="38"/>
      <c r="L33" s="38"/>
      <c r="M33" s="38"/>
      <c r="N33" s="37"/>
      <c r="P33" s="144" t="s">
        <v>296</v>
      </c>
      <c r="Q33" s="136">
        <v>17464</v>
      </c>
      <c r="R33" s="136">
        <v>371</v>
      </c>
      <c r="S33" s="136">
        <f t="shared" si="1"/>
        <v>17835</v>
      </c>
      <c r="T33" s="136">
        <v>17306</v>
      </c>
      <c r="U33" s="136">
        <v>181</v>
      </c>
      <c r="V33" s="136">
        <f t="shared" si="2"/>
        <v>17487</v>
      </c>
      <c r="W33" s="136">
        <f t="shared" si="3"/>
        <v>34770</v>
      </c>
      <c r="X33" s="136">
        <f t="shared" si="3"/>
        <v>552</v>
      </c>
      <c r="Y33" s="136">
        <f t="shared" si="5"/>
        <v>35322</v>
      </c>
      <c r="Z33" s="136">
        <v>14017</v>
      </c>
      <c r="AA33" s="136">
        <v>431</v>
      </c>
      <c r="AB33" s="136">
        <v>61</v>
      </c>
      <c r="AC33" s="143">
        <f t="shared" si="4"/>
        <v>14509</v>
      </c>
    </row>
    <row r="34" spans="1:29" ht="17.100000000000001" customHeight="1" x14ac:dyDescent="0.15">
      <c r="A34" s="29"/>
      <c r="B34" s="40"/>
      <c r="C34" s="40"/>
      <c r="D34" s="41"/>
      <c r="E34" s="42"/>
      <c r="F34" s="42"/>
      <c r="G34" s="40"/>
      <c r="H34" s="40"/>
      <c r="I34" s="42"/>
      <c r="J34" s="42"/>
      <c r="K34" s="29"/>
      <c r="L34" s="29"/>
      <c r="M34" s="29"/>
      <c r="N34" s="37"/>
      <c r="P34" s="144" t="s">
        <v>297</v>
      </c>
      <c r="Q34" s="136">
        <v>9616</v>
      </c>
      <c r="R34" s="136">
        <v>49</v>
      </c>
      <c r="S34" s="136">
        <f t="shared" si="1"/>
        <v>9665</v>
      </c>
      <c r="T34" s="136">
        <v>10080</v>
      </c>
      <c r="U34" s="136">
        <v>65</v>
      </c>
      <c r="V34" s="136">
        <f t="shared" si="2"/>
        <v>10145</v>
      </c>
      <c r="W34" s="136">
        <f t="shared" si="3"/>
        <v>19696</v>
      </c>
      <c r="X34" s="136">
        <f t="shared" si="3"/>
        <v>114</v>
      </c>
      <c r="Y34" s="136">
        <f t="shared" si="5"/>
        <v>19810</v>
      </c>
      <c r="Z34" s="136">
        <v>8081</v>
      </c>
      <c r="AA34" s="136">
        <v>49</v>
      </c>
      <c r="AB34" s="136">
        <v>41</v>
      </c>
      <c r="AC34" s="143">
        <f t="shared" si="4"/>
        <v>8171</v>
      </c>
    </row>
    <row r="35" spans="1:29" ht="17.100000000000001" customHeight="1" x14ac:dyDescent="0.15">
      <c r="A35" s="43"/>
      <c r="B35" s="44"/>
      <c r="C35" s="44"/>
      <c r="D35" s="43"/>
      <c r="E35" s="44"/>
      <c r="F35" s="44"/>
      <c r="G35" s="44"/>
      <c r="H35" s="44"/>
      <c r="I35" s="44"/>
      <c r="J35" s="44"/>
      <c r="K35" s="43"/>
      <c r="L35" s="43"/>
      <c r="M35" s="45"/>
      <c r="N35" s="37"/>
      <c r="P35" s="144" t="s">
        <v>298</v>
      </c>
      <c r="Q35" s="136">
        <v>19245</v>
      </c>
      <c r="R35" s="136">
        <v>116</v>
      </c>
      <c r="S35" s="136">
        <f t="shared" si="1"/>
        <v>19361</v>
      </c>
      <c r="T35" s="136">
        <v>19927</v>
      </c>
      <c r="U35" s="136">
        <v>60</v>
      </c>
      <c r="V35" s="136">
        <f t="shared" si="2"/>
        <v>19987</v>
      </c>
      <c r="W35" s="136">
        <f t="shared" si="3"/>
        <v>39172</v>
      </c>
      <c r="X35" s="136">
        <f t="shared" si="3"/>
        <v>176</v>
      </c>
      <c r="Y35" s="136">
        <f t="shared" si="5"/>
        <v>39348</v>
      </c>
      <c r="Z35" s="136">
        <v>15038</v>
      </c>
      <c r="AA35" s="136">
        <v>97</v>
      </c>
      <c r="AB35" s="136">
        <v>55</v>
      </c>
      <c r="AC35" s="143">
        <f t="shared" si="4"/>
        <v>15190</v>
      </c>
    </row>
    <row r="36" spans="1:29" ht="17.100000000000001" customHeight="1" x14ac:dyDescent="0.15">
      <c r="A36" s="29"/>
      <c r="B36" s="40"/>
      <c r="C36" s="40"/>
      <c r="D36" s="41"/>
      <c r="E36" s="42"/>
      <c r="F36" s="42"/>
      <c r="G36" s="40"/>
      <c r="H36" s="40"/>
      <c r="I36" s="42"/>
      <c r="J36" s="42"/>
      <c r="K36" s="29"/>
      <c r="L36" s="29"/>
      <c r="M36" s="29"/>
      <c r="N36" s="37"/>
      <c r="P36" s="144" t="s">
        <v>299</v>
      </c>
      <c r="Q36" s="136">
        <v>381</v>
      </c>
      <c r="R36" s="136">
        <v>5</v>
      </c>
      <c r="S36" s="136">
        <f t="shared" si="1"/>
        <v>386</v>
      </c>
      <c r="T36" s="136">
        <v>336</v>
      </c>
      <c r="U36" s="136">
        <v>3</v>
      </c>
      <c r="V36" s="136">
        <f t="shared" si="2"/>
        <v>339</v>
      </c>
      <c r="W36" s="136">
        <f t="shared" si="3"/>
        <v>717</v>
      </c>
      <c r="X36" s="136">
        <f t="shared" si="3"/>
        <v>8</v>
      </c>
      <c r="Y36" s="136">
        <f t="shared" si="5"/>
        <v>725</v>
      </c>
      <c r="Z36" s="136">
        <v>420</v>
      </c>
      <c r="AA36" s="136">
        <v>5</v>
      </c>
      <c r="AB36" s="136">
        <v>1</v>
      </c>
      <c r="AC36" s="143">
        <f t="shared" si="4"/>
        <v>426</v>
      </c>
    </row>
    <row r="37" spans="1:29" ht="17.100000000000001" customHeight="1" x14ac:dyDescent="0.15">
      <c r="A37" s="83"/>
      <c r="B37" s="46"/>
      <c r="C37" s="46"/>
      <c r="D37" s="83"/>
      <c r="E37" s="46"/>
      <c r="F37" s="46"/>
      <c r="G37" s="46"/>
      <c r="H37" s="46"/>
      <c r="I37" s="46"/>
      <c r="J37" s="46"/>
      <c r="K37" s="83"/>
      <c r="L37" s="83"/>
      <c r="M37" s="83"/>
      <c r="N37" s="37"/>
      <c r="P37" s="144" t="s">
        <v>300</v>
      </c>
      <c r="Q37" s="136">
        <v>493</v>
      </c>
      <c r="R37" s="136">
        <v>9</v>
      </c>
      <c r="S37" s="136">
        <f t="shared" si="1"/>
        <v>502</v>
      </c>
      <c r="T37" s="136">
        <v>434</v>
      </c>
      <c r="U37" s="136">
        <v>6</v>
      </c>
      <c r="V37" s="136">
        <f t="shared" si="2"/>
        <v>440</v>
      </c>
      <c r="W37" s="136">
        <f t="shared" si="3"/>
        <v>927</v>
      </c>
      <c r="X37" s="136">
        <f t="shared" si="3"/>
        <v>15</v>
      </c>
      <c r="Y37" s="136">
        <f t="shared" si="5"/>
        <v>942</v>
      </c>
      <c r="Z37" s="136">
        <v>558</v>
      </c>
      <c r="AA37" s="136">
        <v>7</v>
      </c>
      <c r="AB37" s="136">
        <v>5</v>
      </c>
      <c r="AC37" s="143">
        <f t="shared" si="4"/>
        <v>570</v>
      </c>
    </row>
    <row r="38" spans="1:29" s="48" customFormat="1" ht="17.100000000000001" customHeight="1" x14ac:dyDescent="0.15">
      <c r="A38" s="29"/>
      <c r="B38" s="42"/>
      <c r="C38" s="42"/>
      <c r="D38" s="41"/>
      <c r="E38" s="42"/>
      <c r="F38" s="42"/>
      <c r="G38" s="42"/>
      <c r="H38" s="42"/>
      <c r="I38" s="42"/>
      <c r="J38" s="42"/>
      <c r="K38" s="29"/>
      <c r="L38" s="29"/>
      <c r="M38" s="29"/>
      <c r="N38" s="47"/>
      <c r="P38" s="144" t="s">
        <v>301</v>
      </c>
      <c r="Q38" s="136">
        <v>379</v>
      </c>
      <c r="R38" s="136">
        <v>3</v>
      </c>
      <c r="S38" s="136">
        <f t="shared" si="1"/>
        <v>382</v>
      </c>
      <c r="T38" s="136">
        <v>318</v>
      </c>
      <c r="U38" s="136">
        <v>1</v>
      </c>
      <c r="V38" s="136">
        <f t="shared" si="2"/>
        <v>319</v>
      </c>
      <c r="W38" s="136">
        <f t="shared" si="3"/>
        <v>697</v>
      </c>
      <c r="X38" s="136">
        <f t="shared" si="3"/>
        <v>4</v>
      </c>
      <c r="Y38" s="136">
        <f t="shared" si="5"/>
        <v>701</v>
      </c>
      <c r="Z38" s="136">
        <v>418</v>
      </c>
      <c r="AA38" s="136">
        <v>3</v>
      </c>
      <c r="AB38" s="136">
        <v>1</v>
      </c>
      <c r="AC38" s="143">
        <f t="shared" si="4"/>
        <v>422</v>
      </c>
    </row>
    <row r="39" spans="1:29" s="48" customFormat="1" ht="17.100000000000001" customHeight="1" x14ac:dyDescent="0.15">
      <c r="A39" s="83"/>
      <c r="B39" s="46"/>
      <c r="C39" s="46"/>
      <c r="D39" s="83"/>
      <c r="E39" s="46"/>
      <c r="F39" s="46"/>
      <c r="G39" s="46"/>
      <c r="H39" s="46"/>
      <c r="I39" s="46"/>
      <c r="J39" s="46"/>
      <c r="K39" s="29"/>
      <c r="L39" s="29"/>
      <c r="M39" s="83"/>
      <c r="N39" s="47"/>
      <c r="P39" s="265" t="s">
        <v>302</v>
      </c>
      <c r="Q39" s="136">
        <v>205</v>
      </c>
      <c r="R39" s="136">
        <v>2</v>
      </c>
      <c r="S39" s="136">
        <f t="shared" si="1"/>
        <v>207</v>
      </c>
      <c r="T39" s="136">
        <v>171</v>
      </c>
      <c r="U39" s="136">
        <v>0</v>
      </c>
      <c r="V39" s="136">
        <f t="shared" si="2"/>
        <v>171</v>
      </c>
      <c r="W39" s="136">
        <f t="shared" si="3"/>
        <v>376</v>
      </c>
      <c r="X39" s="136">
        <f t="shared" si="3"/>
        <v>2</v>
      </c>
      <c r="Y39" s="136">
        <f t="shared" si="5"/>
        <v>378</v>
      </c>
      <c r="Z39" s="136">
        <v>218</v>
      </c>
      <c r="AA39" s="136">
        <v>1</v>
      </c>
      <c r="AB39" s="136">
        <v>1</v>
      </c>
      <c r="AC39" s="143">
        <f t="shared" si="4"/>
        <v>220</v>
      </c>
    </row>
    <row r="40" spans="1:29" s="48" customFormat="1" ht="17.100000000000001" customHeight="1" x14ac:dyDescent="0.15">
      <c r="A40" s="29"/>
      <c r="B40" s="42"/>
      <c r="C40" s="42"/>
      <c r="D40" s="41"/>
      <c r="E40" s="42"/>
      <c r="F40" s="42"/>
      <c r="G40" s="42"/>
      <c r="H40" s="42"/>
      <c r="I40" s="42"/>
      <c r="J40" s="42"/>
      <c r="K40" s="29"/>
      <c r="L40" s="29"/>
      <c r="M40" s="29"/>
      <c r="N40" s="47"/>
      <c r="P40" s="144" t="s">
        <v>303</v>
      </c>
      <c r="Q40" s="136">
        <v>688</v>
      </c>
      <c r="R40" s="136">
        <v>11</v>
      </c>
      <c r="S40" s="136">
        <f t="shared" si="1"/>
        <v>699</v>
      </c>
      <c r="T40" s="136">
        <v>531</v>
      </c>
      <c r="U40" s="136">
        <v>18</v>
      </c>
      <c r="V40" s="136">
        <f t="shared" si="2"/>
        <v>549</v>
      </c>
      <c r="W40" s="136">
        <f t="shared" si="3"/>
        <v>1219</v>
      </c>
      <c r="X40" s="136">
        <f t="shared" si="3"/>
        <v>29</v>
      </c>
      <c r="Y40" s="136">
        <f t="shared" si="5"/>
        <v>1248</v>
      </c>
      <c r="Z40" s="136">
        <v>625</v>
      </c>
      <c r="AA40" s="136">
        <v>14</v>
      </c>
      <c r="AB40" s="136">
        <v>14</v>
      </c>
      <c r="AC40" s="143">
        <f t="shared" si="4"/>
        <v>653</v>
      </c>
    </row>
    <row r="41" spans="1:29" s="48" customFormat="1" ht="17.100000000000001" customHeight="1" x14ac:dyDescent="0.15">
      <c r="A41" s="83"/>
      <c r="B41" s="46"/>
      <c r="C41" s="46"/>
      <c r="D41" s="83"/>
      <c r="E41" s="46"/>
      <c r="F41" s="46"/>
      <c r="G41" s="46"/>
      <c r="H41" s="46"/>
      <c r="I41" s="46"/>
      <c r="J41" s="46"/>
      <c r="K41" s="83"/>
      <c r="L41" s="83"/>
      <c r="M41" s="83"/>
      <c r="N41" s="47"/>
      <c r="P41" s="144" t="s">
        <v>304</v>
      </c>
      <c r="Q41" s="136">
        <v>334</v>
      </c>
      <c r="R41" s="136">
        <v>1</v>
      </c>
      <c r="S41" s="136">
        <f t="shared" si="1"/>
        <v>335</v>
      </c>
      <c r="T41" s="136">
        <v>253</v>
      </c>
      <c r="U41" s="136">
        <v>3</v>
      </c>
      <c r="V41" s="136">
        <f t="shared" si="2"/>
        <v>256</v>
      </c>
      <c r="W41" s="136">
        <f t="shared" si="3"/>
        <v>587</v>
      </c>
      <c r="X41" s="136">
        <f t="shared" si="3"/>
        <v>4</v>
      </c>
      <c r="Y41" s="136">
        <f t="shared" si="5"/>
        <v>591</v>
      </c>
      <c r="Z41" s="136">
        <v>278</v>
      </c>
      <c r="AA41" s="136">
        <v>1</v>
      </c>
      <c r="AB41" s="136">
        <v>3</v>
      </c>
      <c r="AC41" s="143">
        <f t="shared" si="4"/>
        <v>282</v>
      </c>
    </row>
    <row r="42" spans="1:29" s="48" customFormat="1" ht="17.100000000000001" customHeight="1" x14ac:dyDescent="0.15">
      <c r="A42" s="211"/>
      <c r="B42" s="42"/>
      <c r="C42" s="42"/>
      <c r="D42" s="41"/>
      <c r="E42" s="42"/>
      <c r="F42" s="42"/>
      <c r="G42" s="42"/>
      <c r="H42" s="42"/>
      <c r="I42" s="42"/>
      <c r="J42" s="42"/>
      <c r="K42" s="29"/>
      <c r="L42" s="29"/>
      <c r="M42" s="29"/>
      <c r="N42" s="47"/>
      <c r="P42" s="272" t="s">
        <v>305</v>
      </c>
      <c r="Q42" s="136">
        <v>672</v>
      </c>
      <c r="R42" s="136">
        <v>4</v>
      </c>
      <c r="S42" s="136">
        <f t="shared" si="1"/>
        <v>676</v>
      </c>
      <c r="T42" s="136">
        <v>566</v>
      </c>
      <c r="U42" s="136">
        <v>9</v>
      </c>
      <c r="V42" s="136">
        <f t="shared" si="2"/>
        <v>575</v>
      </c>
      <c r="W42" s="136">
        <f t="shared" si="3"/>
        <v>1238</v>
      </c>
      <c r="X42" s="136">
        <f t="shared" si="3"/>
        <v>13</v>
      </c>
      <c r="Y42" s="136">
        <f t="shared" si="5"/>
        <v>1251</v>
      </c>
      <c r="Z42" s="136">
        <v>577</v>
      </c>
      <c r="AA42" s="136">
        <v>4</v>
      </c>
      <c r="AB42" s="136">
        <v>8</v>
      </c>
      <c r="AC42" s="143">
        <f t="shared" si="4"/>
        <v>589</v>
      </c>
    </row>
    <row r="43" spans="1:29" s="48" customFormat="1" ht="17.100000000000001" customHeight="1" x14ac:dyDescent="0.15">
      <c r="A43" s="83"/>
      <c r="B43" s="46"/>
      <c r="C43" s="46"/>
      <c r="D43" s="83"/>
      <c r="E43" s="46"/>
      <c r="F43" s="46"/>
      <c r="G43" s="46"/>
      <c r="H43" s="46"/>
      <c r="I43" s="46"/>
      <c r="J43" s="46"/>
      <c r="K43" s="83"/>
      <c r="L43" s="83"/>
      <c r="M43" s="83"/>
      <c r="N43" s="47"/>
      <c r="P43" s="144" t="s">
        <v>306</v>
      </c>
      <c r="Q43" s="136">
        <v>753</v>
      </c>
      <c r="R43" s="136">
        <v>17</v>
      </c>
      <c r="S43" s="136">
        <f t="shared" si="1"/>
        <v>770</v>
      </c>
      <c r="T43" s="136">
        <v>648</v>
      </c>
      <c r="U43" s="136">
        <v>12</v>
      </c>
      <c r="V43" s="136">
        <f t="shared" si="2"/>
        <v>660</v>
      </c>
      <c r="W43" s="136">
        <f t="shared" si="3"/>
        <v>1401</v>
      </c>
      <c r="X43" s="136">
        <f t="shared" si="3"/>
        <v>29</v>
      </c>
      <c r="Y43" s="136">
        <f t="shared" si="5"/>
        <v>1430</v>
      </c>
      <c r="Z43" s="136">
        <v>744</v>
      </c>
      <c r="AA43" s="136">
        <v>17</v>
      </c>
      <c r="AB43" s="136">
        <v>12</v>
      </c>
      <c r="AC43" s="143">
        <f t="shared" si="4"/>
        <v>773</v>
      </c>
    </row>
    <row r="44" spans="1:29" s="48" customFormat="1" ht="17.100000000000001" customHeight="1" x14ac:dyDescent="0.15">
      <c r="A44" s="211"/>
      <c r="B44" s="40"/>
      <c r="C44" s="40"/>
      <c r="D44" s="211"/>
      <c r="E44" s="40"/>
      <c r="F44" s="40"/>
      <c r="G44" s="40"/>
      <c r="H44" s="40"/>
      <c r="I44" s="40"/>
      <c r="J44" s="40"/>
      <c r="K44" s="211"/>
      <c r="L44" s="211"/>
      <c r="M44" s="211"/>
      <c r="N44" s="47"/>
      <c r="P44" s="144" t="s">
        <v>307</v>
      </c>
      <c r="Q44" s="136">
        <v>4151</v>
      </c>
      <c r="R44" s="136">
        <v>22</v>
      </c>
      <c r="S44" s="136">
        <f t="shared" si="1"/>
        <v>4173</v>
      </c>
      <c r="T44" s="136">
        <v>3679</v>
      </c>
      <c r="U44" s="136">
        <v>21</v>
      </c>
      <c r="V44" s="136">
        <f t="shared" si="2"/>
        <v>3700</v>
      </c>
      <c r="W44" s="136">
        <f t="shared" si="3"/>
        <v>7830</v>
      </c>
      <c r="X44" s="136">
        <f t="shared" si="3"/>
        <v>43</v>
      </c>
      <c r="Y44" s="136">
        <f t="shared" si="5"/>
        <v>7873</v>
      </c>
      <c r="Z44" s="136">
        <v>3942</v>
      </c>
      <c r="AA44" s="136">
        <v>24</v>
      </c>
      <c r="AB44" s="136">
        <v>16</v>
      </c>
      <c r="AC44" s="143">
        <f t="shared" si="4"/>
        <v>3982</v>
      </c>
    </row>
    <row r="45" spans="1:29" ht="15" customHeight="1" x14ac:dyDescent="0.15">
      <c r="A45" s="23"/>
      <c r="B45" s="23"/>
      <c r="C45" s="23"/>
      <c r="D45" s="23"/>
      <c r="E45" s="23"/>
      <c r="F45" s="23"/>
      <c r="G45" s="23"/>
      <c r="H45" s="23"/>
      <c r="I45" s="23"/>
      <c r="J45" s="23"/>
      <c r="K45" s="23"/>
      <c r="L45" s="23"/>
      <c r="M45" s="248"/>
      <c r="P45" s="144" t="s">
        <v>308</v>
      </c>
      <c r="Q45" s="136">
        <v>15518</v>
      </c>
      <c r="R45" s="136">
        <v>101</v>
      </c>
      <c r="S45" s="136">
        <f t="shared" si="1"/>
        <v>15619</v>
      </c>
      <c r="T45" s="136">
        <v>15675</v>
      </c>
      <c r="U45" s="136">
        <v>44</v>
      </c>
      <c r="V45" s="136">
        <f t="shared" si="2"/>
        <v>15719</v>
      </c>
      <c r="W45" s="136">
        <f t="shared" si="3"/>
        <v>31193</v>
      </c>
      <c r="X45" s="136">
        <f t="shared" si="3"/>
        <v>145</v>
      </c>
      <c r="Y45" s="136">
        <f t="shared" si="5"/>
        <v>31338</v>
      </c>
      <c r="Z45" s="136">
        <v>11995</v>
      </c>
      <c r="AA45" s="136">
        <v>87</v>
      </c>
      <c r="AB45" s="136">
        <v>48</v>
      </c>
      <c r="AC45" s="143">
        <f t="shared" si="4"/>
        <v>12130</v>
      </c>
    </row>
    <row r="46" spans="1:29" ht="15" customHeight="1" x14ac:dyDescent="0.15">
      <c r="A46" s="23"/>
      <c r="B46" s="23"/>
      <c r="C46" s="23"/>
      <c r="D46" s="23"/>
      <c r="E46" s="23"/>
      <c r="F46" s="23"/>
      <c r="G46" s="23"/>
      <c r="H46" s="23"/>
      <c r="I46" s="23"/>
      <c r="J46" s="23"/>
      <c r="K46" s="23"/>
      <c r="L46" s="23"/>
      <c r="M46" s="23"/>
      <c r="P46" s="272" t="s">
        <v>309</v>
      </c>
      <c r="Q46" s="136">
        <v>626</v>
      </c>
      <c r="R46" s="136">
        <v>2</v>
      </c>
      <c r="S46" s="136">
        <f t="shared" si="1"/>
        <v>628</v>
      </c>
      <c r="T46" s="136">
        <v>529</v>
      </c>
      <c r="U46" s="136">
        <v>15</v>
      </c>
      <c r="V46" s="136">
        <f t="shared" si="2"/>
        <v>544</v>
      </c>
      <c r="W46" s="136">
        <f t="shared" si="3"/>
        <v>1155</v>
      </c>
      <c r="X46" s="136">
        <f t="shared" si="3"/>
        <v>17</v>
      </c>
      <c r="Y46" s="136">
        <f t="shared" si="5"/>
        <v>1172</v>
      </c>
      <c r="Z46" s="136">
        <v>509</v>
      </c>
      <c r="AA46" s="136">
        <v>0</v>
      </c>
      <c r="AB46" s="136">
        <v>14</v>
      </c>
      <c r="AC46" s="143">
        <f t="shared" si="4"/>
        <v>523</v>
      </c>
    </row>
    <row r="47" spans="1:29" ht="15" customHeight="1" x14ac:dyDescent="0.15">
      <c r="A47" s="23"/>
      <c r="B47" s="23"/>
      <c r="C47" s="23"/>
      <c r="D47" s="23"/>
      <c r="E47" s="23"/>
      <c r="F47" s="23"/>
      <c r="G47" s="23"/>
      <c r="H47" s="23"/>
      <c r="I47" s="23"/>
      <c r="J47" s="23"/>
      <c r="K47" s="23"/>
      <c r="L47" s="23"/>
      <c r="M47" s="23"/>
      <c r="P47" s="265" t="s">
        <v>310</v>
      </c>
      <c r="Q47" s="136">
        <v>2242</v>
      </c>
      <c r="R47" s="136">
        <v>28</v>
      </c>
      <c r="S47" s="136">
        <f t="shared" si="1"/>
        <v>2270</v>
      </c>
      <c r="T47" s="136">
        <v>2047</v>
      </c>
      <c r="U47" s="136">
        <v>26</v>
      </c>
      <c r="V47" s="136">
        <f t="shared" si="2"/>
        <v>2073</v>
      </c>
      <c r="W47" s="136">
        <f t="shared" si="3"/>
        <v>4289</v>
      </c>
      <c r="X47" s="136">
        <f t="shared" si="3"/>
        <v>54</v>
      </c>
      <c r="Y47" s="136">
        <f t="shared" si="5"/>
        <v>4343</v>
      </c>
      <c r="Z47" s="136">
        <v>2435</v>
      </c>
      <c r="AA47" s="136">
        <v>44</v>
      </c>
      <c r="AB47" s="136">
        <v>10</v>
      </c>
      <c r="AC47" s="143">
        <f t="shared" si="4"/>
        <v>2489</v>
      </c>
    </row>
    <row r="48" spans="1:29" ht="15" customHeight="1" thickBot="1" x14ac:dyDescent="0.2">
      <c r="A48" s="23"/>
      <c r="B48" s="23"/>
      <c r="C48" s="23"/>
      <c r="D48" s="23"/>
      <c r="E48" s="23"/>
      <c r="F48" s="23"/>
      <c r="G48" s="23"/>
      <c r="H48" s="23"/>
      <c r="I48" s="23"/>
      <c r="J48" s="23"/>
      <c r="K48" s="23"/>
      <c r="L48" s="23"/>
      <c r="M48" s="23"/>
      <c r="P48" s="273" t="s">
        <v>311</v>
      </c>
      <c r="Q48" s="142">
        <v>943</v>
      </c>
      <c r="R48" s="142">
        <v>4</v>
      </c>
      <c r="S48" s="145">
        <f t="shared" si="1"/>
        <v>947</v>
      </c>
      <c r="T48" s="142">
        <v>763</v>
      </c>
      <c r="U48" s="142">
        <v>6</v>
      </c>
      <c r="V48" s="145">
        <f t="shared" si="2"/>
        <v>769</v>
      </c>
      <c r="W48" s="145">
        <f>Q48+T48</f>
        <v>1706</v>
      </c>
      <c r="X48" s="145">
        <f t="shared" ref="X48" si="11">R48+U48</f>
        <v>10</v>
      </c>
      <c r="Y48" s="145">
        <f t="shared" si="5"/>
        <v>1716</v>
      </c>
      <c r="Z48" s="136">
        <v>942</v>
      </c>
      <c r="AA48" s="136">
        <v>2</v>
      </c>
      <c r="AB48" s="136">
        <v>6</v>
      </c>
      <c r="AC48" s="143">
        <f t="shared" si="4"/>
        <v>950</v>
      </c>
    </row>
    <row r="49" spans="1:13" ht="17.45" customHeight="1" x14ac:dyDescent="0.15">
      <c r="A49" s="37"/>
      <c r="B49" s="37"/>
      <c r="C49" s="37"/>
      <c r="D49" s="37"/>
      <c r="E49" s="37"/>
      <c r="F49" s="37"/>
      <c r="G49" s="37"/>
      <c r="H49" s="37"/>
      <c r="I49" s="37"/>
      <c r="J49" s="37"/>
      <c r="K49" s="37"/>
      <c r="L49" s="37"/>
      <c r="M49" s="37"/>
    </row>
  </sheetData>
  <sheetProtection sheet="1" selectLockedCells="1" selectUnlockedCells="1"/>
  <mergeCells count="53">
    <mergeCell ref="P2:AC2"/>
    <mergeCell ref="AB3:AC3"/>
    <mergeCell ref="P4:P6"/>
    <mergeCell ref="Q4:Y4"/>
    <mergeCell ref="Z4:AC5"/>
    <mergeCell ref="Q5:S5"/>
    <mergeCell ref="T5:V5"/>
    <mergeCell ref="W5:Y5"/>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4"/>
  <printOptions horizontalCentered="1"/>
  <pageMargins left="0.59055118110236227" right="0.59055118110236227" top="0.59055118110236227" bottom="0.59055118110236227" header="0.39370078740157483" footer="0.39370078740157483"/>
  <pageSetup paperSize="9" firstPageNumber="107" orientation="portrait" useFirstPageNumber="1" verticalDpi="300" r:id="rId1"/>
  <headerFooter scaleWithDoc="0" alignWithMargins="0">
    <oddHeader>&amp;R道路、交通及び通信</oddHeader>
    <oddFooter>&amp;C&amp;12&amp;A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B61"/>
  <sheetViews>
    <sheetView view="pageBreakPreview" zoomScaleNormal="100" zoomScaleSheetLayoutView="100" workbookViewId="0">
      <selection activeCell="J42" sqref="J42"/>
    </sheetView>
  </sheetViews>
  <sheetFormatPr defaultRowHeight="12" x14ac:dyDescent="0.15"/>
  <cols>
    <col min="1" max="6" width="16.5703125" style="184" customWidth="1"/>
    <col min="7" max="7" width="2.28515625" style="184" customWidth="1"/>
    <col min="8" max="8" width="11.28515625" style="274" customWidth="1"/>
    <col min="9" max="9" width="8.42578125" style="274" customWidth="1"/>
    <col min="10" max="10" width="9.7109375" style="274" customWidth="1"/>
    <col min="11" max="11" width="8" style="274" customWidth="1"/>
    <col min="12" max="12" width="6.85546875" style="274" customWidth="1"/>
    <col min="13" max="13" width="7" style="275" customWidth="1"/>
    <col min="14" max="20" width="0" style="275" hidden="1" customWidth="1"/>
    <col min="21" max="22" width="9.140625" style="275"/>
    <col min="23" max="28" width="9.140625" style="185"/>
    <col min="29" max="16384" width="9.140625" style="184"/>
  </cols>
  <sheetData>
    <row r="1" spans="1:26" ht="17.25" x14ac:dyDescent="0.15">
      <c r="A1" s="498" t="s">
        <v>171</v>
      </c>
      <c r="B1" s="498"/>
      <c r="C1" s="498"/>
      <c r="D1" s="498"/>
      <c r="E1" s="498"/>
      <c r="F1" s="498"/>
    </row>
    <row r="3" spans="1:26" x14ac:dyDescent="0.15">
      <c r="H3" s="276" t="s">
        <v>238</v>
      </c>
      <c r="I3" s="276"/>
      <c r="J3" s="276"/>
      <c r="K3" s="276"/>
      <c r="L3" s="276"/>
    </row>
    <row r="4" spans="1:26" x14ac:dyDescent="0.15">
      <c r="H4" s="277" t="s">
        <v>237</v>
      </c>
      <c r="I4" s="276"/>
      <c r="J4" s="276"/>
      <c r="K4" s="276"/>
      <c r="L4" s="276"/>
      <c r="M4" s="278"/>
      <c r="N4" s="278"/>
      <c r="O4" s="278"/>
      <c r="P4" s="278"/>
      <c r="Q4" s="278"/>
      <c r="R4" s="278"/>
      <c r="S4" s="278"/>
      <c r="T4" s="278"/>
      <c r="U4" s="278"/>
      <c r="V4" s="278"/>
      <c r="W4" s="186"/>
      <c r="X4" s="186"/>
      <c r="Y4" s="186"/>
      <c r="Z4" s="186"/>
    </row>
    <row r="5" spans="1:26" x14ac:dyDescent="0.15">
      <c r="A5" s="185"/>
      <c r="B5" s="212" t="s">
        <v>213</v>
      </c>
      <c r="E5" s="212" t="s">
        <v>214</v>
      </c>
      <c r="H5" s="279"/>
      <c r="I5" s="279" t="str">
        <f>‐105‐!D7</f>
        <v>貨物用</v>
      </c>
      <c r="J5" s="279" t="str">
        <f>‐105‐!G7</f>
        <v>乗合用</v>
      </c>
      <c r="K5" s="279" t="s">
        <v>172</v>
      </c>
      <c r="L5" s="279" t="s">
        <v>99</v>
      </c>
      <c r="M5" s="280"/>
      <c r="N5" s="280"/>
      <c r="O5" s="281"/>
      <c r="P5" s="281"/>
      <c r="Q5" s="281"/>
      <c r="R5" s="281"/>
      <c r="S5" s="281"/>
      <c r="T5" s="281"/>
      <c r="U5" s="281"/>
      <c r="V5" s="281"/>
      <c r="W5" s="183"/>
      <c r="X5" s="183"/>
      <c r="Y5" s="183"/>
      <c r="Z5" s="183"/>
    </row>
    <row r="6" spans="1:26" x14ac:dyDescent="0.15">
      <c r="A6" s="185"/>
      <c r="B6" s="212" t="s">
        <v>197</v>
      </c>
      <c r="E6" s="212" t="s">
        <v>197</v>
      </c>
      <c r="H6" s="282" t="str">
        <f>‐105‐!A11</f>
        <v>平成27年度</v>
      </c>
      <c r="I6" s="283">
        <f>SUM(‐105‐!D12:F12)</f>
        <v>7086</v>
      </c>
      <c r="J6" s="283">
        <f>SUM(‐105‐!G12:H12)</f>
        <v>117</v>
      </c>
      <c r="K6" s="283">
        <f>SUM(‐105‐!I12:J12)</f>
        <v>28362</v>
      </c>
      <c r="L6" s="283">
        <f>SUM(‐105‐!K12:L12)</f>
        <v>1733</v>
      </c>
      <c r="M6" s="280"/>
      <c r="N6" s="280"/>
      <c r="O6" s="281"/>
      <c r="P6" s="281"/>
      <c r="Q6" s="281"/>
      <c r="R6" s="281"/>
      <c r="S6" s="281"/>
      <c r="T6" s="281"/>
      <c r="U6" s="281"/>
      <c r="V6" s="281"/>
      <c r="W6" s="183"/>
      <c r="X6" s="183"/>
      <c r="Y6" s="183"/>
      <c r="Z6" s="183"/>
    </row>
    <row r="7" spans="1:26" x14ac:dyDescent="0.15">
      <c r="A7" s="185"/>
      <c r="H7" s="284">
        <f>‐105‐!A14</f>
        <v>28</v>
      </c>
      <c r="I7" s="283">
        <f>SUM(‐105‐!D15:F15)</f>
        <v>7031</v>
      </c>
      <c r="J7" s="283">
        <f>SUM(‐105‐!G15:H15)</f>
        <v>122</v>
      </c>
      <c r="K7" s="283">
        <f>SUM(‐105‐!I15:J15)</f>
        <v>29267</v>
      </c>
      <c r="L7" s="283">
        <f>SUM(‐105‐!K15:L15)</f>
        <v>1750</v>
      </c>
      <c r="M7" s="281"/>
      <c r="N7" s="281"/>
      <c r="O7" s="281"/>
      <c r="P7" s="281"/>
      <c r="Q7" s="281"/>
      <c r="R7" s="281"/>
      <c r="S7" s="281"/>
      <c r="T7" s="281"/>
      <c r="U7" s="281"/>
      <c r="V7" s="281"/>
      <c r="W7" s="183"/>
      <c r="X7" s="183"/>
      <c r="Y7" s="183"/>
      <c r="Z7" s="183"/>
    </row>
    <row r="8" spans="1:26" x14ac:dyDescent="0.15">
      <c r="A8" s="185"/>
      <c r="H8" s="285">
        <f>‐105‐!A17</f>
        <v>29</v>
      </c>
      <c r="I8" s="286">
        <f>SUM(‐105‐!D18:F18)</f>
        <v>7018</v>
      </c>
      <c r="J8" s="286">
        <f>SUM(‐105‐!G18:H18)</f>
        <v>119</v>
      </c>
      <c r="K8" s="286">
        <f>SUM(‐105‐!I18:J18)</f>
        <v>29840</v>
      </c>
      <c r="L8" s="286">
        <f>SUM(‐105‐!K18:L18)</f>
        <v>1764</v>
      </c>
      <c r="M8" s="281"/>
      <c r="N8" s="287"/>
      <c r="O8" s="288"/>
      <c r="P8" s="288"/>
      <c r="Q8" s="288"/>
      <c r="R8" s="288"/>
      <c r="S8" s="288"/>
      <c r="T8" s="288"/>
      <c r="U8" s="288"/>
      <c r="V8" s="288"/>
      <c r="W8" s="2"/>
      <c r="X8" s="2"/>
      <c r="Y8" s="2"/>
      <c r="Z8" s="2"/>
    </row>
    <row r="9" spans="1:26" x14ac:dyDescent="0.15">
      <c r="A9" s="185"/>
      <c r="H9" s="285">
        <f>‐105‐!A20</f>
        <v>30</v>
      </c>
      <c r="I9" s="286">
        <f>SUM(‐105‐!D21:F21)</f>
        <v>7034</v>
      </c>
      <c r="J9" s="286">
        <f>SUM(‐105‐!G21:H21)</f>
        <v>113</v>
      </c>
      <c r="K9" s="286">
        <f>SUM(‐105‐!I21:J21)</f>
        <v>30068</v>
      </c>
      <c r="L9" s="286">
        <f>SUM(‐105‐!K21:L21)</f>
        <v>1805</v>
      </c>
      <c r="M9" s="281"/>
      <c r="N9" s="287"/>
      <c r="O9" s="288"/>
      <c r="P9" s="288"/>
      <c r="Q9" s="288"/>
      <c r="R9" s="288"/>
      <c r="S9" s="288"/>
      <c r="T9" s="288"/>
      <c r="U9" s="288"/>
      <c r="V9" s="288"/>
      <c r="W9" s="2"/>
      <c r="X9" s="2"/>
      <c r="Y9" s="2"/>
      <c r="Z9" s="2"/>
    </row>
    <row r="10" spans="1:26" x14ac:dyDescent="0.15">
      <c r="A10" s="185"/>
      <c r="H10" s="285" t="str">
        <f>‐105‐!A23</f>
        <v>令和元年度</v>
      </c>
      <c r="I10" s="286">
        <f>SUM(‐105‐!D24:F24)</f>
        <v>7039</v>
      </c>
      <c r="J10" s="286">
        <f>SUM(‐105‐!G24:H24)</f>
        <v>113</v>
      </c>
      <c r="K10" s="286">
        <f>SUM(‐105‐!I24:J24)</f>
        <v>30813</v>
      </c>
      <c r="L10" s="286">
        <f>SUM(‐105‐!K24:L24)</f>
        <v>1839</v>
      </c>
      <c r="M10" s="280"/>
      <c r="N10" s="287"/>
      <c r="O10" s="288"/>
      <c r="P10" s="288"/>
      <c r="Q10" s="288"/>
      <c r="R10" s="288"/>
      <c r="S10" s="288"/>
      <c r="T10" s="288"/>
      <c r="U10" s="288"/>
      <c r="V10" s="288"/>
      <c r="W10" s="2"/>
      <c r="X10" s="2"/>
      <c r="Y10" s="2"/>
      <c r="Z10" s="2"/>
    </row>
    <row r="11" spans="1:26" x14ac:dyDescent="0.15">
      <c r="A11" s="185"/>
      <c r="H11" s="289" t="s">
        <v>238</v>
      </c>
      <c r="I11" s="290"/>
      <c r="J11" s="290"/>
      <c r="K11" s="290"/>
      <c r="L11" s="290"/>
      <c r="M11" s="281"/>
      <c r="N11" s="287"/>
      <c r="O11" s="288"/>
      <c r="P11" s="288"/>
      <c r="Q11" s="288"/>
      <c r="R11" s="288"/>
      <c r="S11" s="288"/>
      <c r="T11" s="288"/>
      <c r="U11" s="288"/>
      <c r="V11" s="288"/>
      <c r="W11" s="2"/>
      <c r="X11" s="2"/>
      <c r="Y11" s="2"/>
      <c r="Z11" s="2"/>
    </row>
    <row r="12" spans="1:26" x14ac:dyDescent="0.15">
      <c r="A12" s="185"/>
      <c r="G12" s="213"/>
      <c r="H12" s="277" t="s">
        <v>387</v>
      </c>
      <c r="I12" s="276"/>
      <c r="J12" s="276"/>
      <c r="K12" s="276"/>
      <c r="L12" s="276"/>
      <c r="M12" s="281"/>
      <c r="N12" s="287"/>
      <c r="O12" s="288"/>
      <c r="P12" s="288"/>
      <c r="Q12" s="288"/>
      <c r="R12" s="288"/>
      <c r="S12" s="288"/>
      <c r="T12" s="288"/>
      <c r="U12" s="288"/>
      <c r="V12" s="288"/>
      <c r="W12" s="2"/>
      <c r="X12" s="2"/>
      <c r="Y12" s="2"/>
      <c r="Z12" s="2"/>
    </row>
    <row r="13" spans="1:26" x14ac:dyDescent="0.15">
      <c r="A13" s="185"/>
      <c r="G13" s="214"/>
      <c r="H13" s="291" t="s">
        <v>173</v>
      </c>
      <c r="I13" s="291" t="s">
        <v>174</v>
      </c>
      <c r="J13" s="279" t="s">
        <v>175</v>
      </c>
      <c r="K13" s="292" t="s">
        <v>119</v>
      </c>
      <c r="L13" s="292"/>
      <c r="M13" s="280"/>
      <c r="N13" s="287"/>
      <c r="O13" s="288"/>
      <c r="P13" s="288"/>
      <c r="Q13" s="288"/>
      <c r="R13" s="288"/>
      <c r="S13" s="288"/>
      <c r="T13" s="288"/>
      <c r="U13" s="288"/>
      <c r="V13" s="288"/>
      <c r="W13" s="2"/>
      <c r="X13" s="2"/>
      <c r="Y13" s="2"/>
      <c r="Z13" s="2"/>
    </row>
    <row r="14" spans="1:26" x14ac:dyDescent="0.15">
      <c r="A14" s="185"/>
      <c r="H14" s="293">
        <f>+‐105‐!D37</f>
        <v>1425</v>
      </c>
      <c r="I14" s="294">
        <f>SUM(‐105‐!E37:G37)</f>
        <v>46553</v>
      </c>
      <c r="J14" s="293">
        <f>+‐105‐!H37</f>
        <v>103</v>
      </c>
      <c r="K14" s="294">
        <f>SUM(‐105‐!J37:L37)</f>
        <v>10929</v>
      </c>
      <c r="L14" s="295"/>
      <c r="M14" s="281"/>
      <c r="N14" s="287"/>
      <c r="O14" s="288"/>
      <c r="P14" s="288"/>
      <c r="Q14" s="288"/>
      <c r="R14" s="288"/>
      <c r="S14" s="288"/>
      <c r="T14" s="288"/>
      <c r="U14" s="288"/>
      <c r="V14" s="288"/>
      <c r="W14" s="2"/>
      <c r="X14" s="2"/>
      <c r="Y14" s="2"/>
      <c r="Z14" s="2"/>
    </row>
    <row r="15" spans="1:26" x14ac:dyDescent="0.15">
      <c r="A15" s="185"/>
      <c r="M15" s="281"/>
      <c r="N15" s="287"/>
      <c r="O15" s="288"/>
      <c r="P15" s="288"/>
      <c r="Q15" s="288"/>
      <c r="R15" s="288"/>
      <c r="S15" s="288"/>
      <c r="T15" s="288"/>
      <c r="U15" s="288"/>
      <c r="V15" s="288"/>
      <c r="W15" s="2"/>
      <c r="X15" s="2"/>
      <c r="Y15" s="2"/>
      <c r="Z15" s="2"/>
    </row>
    <row r="16" spans="1:26" x14ac:dyDescent="0.15">
      <c r="A16" s="185"/>
      <c r="M16" s="280"/>
      <c r="N16" s="287"/>
      <c r="O16" s="288"/>
      <c r="P16" s="288"/>
      <c r="Q16" s="288"/>
      <c r="R16" s="288"/>
      <c r="S16" s="288"/>
      <c r="T16" s="288"/>
      <c r="U16" s="288"/>
      <c r="V16" s="288"/>
      <c r="W16" s="2"/>
      <c r="X16" s="2"/>
      <c r="Y16" s="2"/>
      <c r="Z16" s="2"/>
    </row>
    <row r="17" spans="1:26" x14ac:dyDescent="0.15">
      <c r="A17" s="185"/>
      <c r="M17" s="281"/>
      <c r="N17" s="287"/>
      <c r="O17" s="288"/>
      <c r="P17" s="288"/>
      <c r="Q17" s="288"/>
      <c r="R17" s="288"/>
      <c r="S17" s="288"/>
      <c r="T17" s="288"/>
      <c r="U17" s="288"/>
      <c r="V17" s="288"/>
      <c r="W17" s="2"/>
      <c r="X17" s="2"/>
      <c r="Y17" s="2"/>
      <c r="Z17" s="2"/>
    </row>
    <row r="18" spans="1:26" x14ac:dyDescent="0.15">
      <c r="A18" s="185"/>
      <c r="G18" s="215"/>
      <c r="M18" s="281"/>
      <c r="N18" s="287"/>
      <c r="O18" s="288"/>
      <c r="P18" s="288"/>
      <c r="Q18" s="288"/>
      <c r="R18" s="288"/>
      <c r="S18" s="288"/>
      <c r="T18" s="288"/>
      <c r="U18" s="288"/>
      <c r="V18" s="288"/>
      <c r="W18" s="2"/>
      <c r="X18" s="2"/>
      <c r="Y18" s="2"/>
      <c r="Z18" s="2"/>
    </row>
    <row r="19" spans="1:26" x14ac:dyDescent="0.15">
      <c r="A19" s="185"/>
      <c r="M19" s="280"/>
      <c r="N19" s="287"/>
      <c r="O19" s="288"/>
      <c r="P19" s="288"/>
      <c r="Q19" s="288"/>
      <c r="R19" s="288"/>
      <c r="S19" s="288"/>
      <c r="T19" s="288"/>
      <c r="U19" s="288"/>
      <c r="V19" s="288"/>
      <c r="W19" s="2"/>
      <c r="X19" s="2"/>
      <c r="Y19" s="2"/>
      <c r="Z19" s="2"/>
    </row>
    <row r="20" spans="1:26" x14ac:dyDescent="0.15">
      <c r="A20" s="185"/>
      <c r="M20" s="281"/>
      <c r="N20" s="287"/>
      <c r="O20" s="296"/>
      <c r="P20" s="296"/>
      <c r="Q20" s="296"/>
      <c r="R20" s="288"/>
      <c r="S20" s="296"/>
      <c r="T20" s="296"/>
      <c r="U20" s="288"/>
      <c r="V20" s="296"/>
      <c r="W20" s="187"/>
      <c r="X20" s="2"/>
      <c r="Y20" s="187"/>
      <c r="Z20" s="187"/>
    </row>
    <row r="21" spans="1:26" x14ac:dyDescent="0.15">
      <c r="A21" s="185"/>
      <c r="M21" s="281"/>
      <c r="N21" s="287"/>
      <c r="O21" s="296"/>
      <c r="P21" s="296"/>
      <c r="Q21" s="296"/>
      <c r="R21" s="288"/>
      <c r="S21" s="296"/>
      <c r="T21" s="296"/>
      <c r="U21" s="288"/>
      <c r="V21" s="296"/>
      <c r="W21" s="187"/>
      <c r="X21" s="2"/>
      <c r="Y21" s="187"/>
      <c r="Z21" s="187"/>
    </row>
    <row r="22" spans="1:26" x14ac:dyDescent="0.15">
      <c r="A22" s="185"/>
      <c r="M22" s="280"/>
      <c r="N22" s="287"/>
      <c r="O22" s="296"/>
      <c r="P22" s="296"/>
      <c r="Q22" s="296"/>
      <c r="R22" s="288"/>
      <c r="S22" s="296"/>
      <c r="T22" s="296"/>
      <c r="U22" s="288"/>
      <c r="V22" s="296"/>
      <c r="W22" s="187"/>
      <c r="X22" s="2"/>
      <c r="Y22" s="187"/>
      <c r="Z22" s="187"/>
    </row>
    <row r="23" spans="1:26" x14ac:dyDescent="0.15">
      <c r="A23" s="185"/>
      <c r="M23" s="297"/>
      <c r="N23" s="297"/>
      <c r="O23" s="297"/>
      <c r="P23" s="297"/>
      <c r="Q23" s="297"/>
      <c r="R23" s="297"/>
      <c r="S23" s="297"/>
      <c r="T23" s="297"/>
      <c r="U23" s="297"/>
      <c r="V23" s="297"/>
      <c r="W23" s="15"/>
      <c r="X23" s="15"/>
      <c r="Y23" s="15"/>
      <c r="Z23" s="15"/>
    </row>
    <row r="24" spans="1:26" x14ac:dyDescent="0.15">
      <c r="A24" s="185"/>
    </row>
    <row r="25" spans="1:26" x14ac:dyDescent="0.15">
      <c r="A25" s="185"/>
    </row>
    <row r="26" spans="1:26" x14ac:dyDescent="0.15">
      <c r="A26" s="185"/>
    </row>
    <row r="27" spans="1:26" x14ac:dyDescent="0.15">
      <c r="A27" s="185"/>
    </row>
    <row r="28" spans="1:26" x14ac:dyDescent="0.15">
      <c r="A28" s="185"/>
    </row>
    <row r="29" spans="1:26" x14ac:dyDescent="0.15">
      <c r="A29" s="185"/>
      <c r="I29" s="298"/>
    </row>
    <row r="30" spans="1:26" x14ac:dyDescent="0.15">
      <c r="A30" s="185"/>
      <c r="I30" s="298"/>
    </row>
    <row r="31" spans="1:26" x14ac:dyDescent="0.15">
      <c r="A31" s="185"/>
      <c r="I31" s="298"/>
    </row>
    <row r="32" spans="1:26" x14ac:dyDescent="0.15">
      <c r="A32" s="185"/>
      <c r="I32" s="298"/>
    </row>
    <row r="33" spans="1:28" x14ac:dyDescent="0.15">
      <c r="A33" s="185"/>
      <c r="K33" s="275"/>
      <c r="L33" s="275"/>
    </row>
    <row r="34" spans="1:28" x14ac:dyDescent="0.15">
      <c r="K34" s="275"/>
      <c r="L34" s="275"/>
      <c r="AA34" s="184"/>
      <c r="AB34" s="184"/>
    </row>
    <row r="35" spans="1:28" x14ac:dyDescent="0.15">
      <c r="A35" s="185"/>
      <c r="K35" s="275"/>
      <c r="L35" s="275"/>
      <c r="AA35" s="184"/>
      <c r="AB35" s="184"/>
    </row>
    <row r="36" spans="1:28" x14ac:dyDescent="0.15">
      <c r="A36" s="185"/>
      <c r="B36" s="212" t="s">
        <v>215</v>
      </c>
      <c r="D36" s="15"/>
      <c r="E36" s="186" t="s">
        <v>216</v>
      </c>
      <c r="F36" s="15"/>
      <c r="K36" s="275"/>
      <c r="L36" s="275"/>
      <c r="AA36" s="184"/>
      <c r="AB36" s="184"/>
    </row>
    <row r="37" spans="1:28" x14ac:dyDescent="0.15">
      <c r="H37" s="299"/>
      <c r="I37" s="299"/>
      <c r="K37" s="275"/>
      <c r="L37" s="275"/>
      <c r="AA37" s="184"/>
      <c r="AB37" s="184"/>
    </row>
    <row r="38" spans="1:28" x14ac:dyDescent="0.15">
      <c r="G38" s="188"/>
      <c r="H38" s="300"/>
      <c r="I38" s="301"/>
      <c r="K38" s="275"/>
      <c r="L38" s="275"/>
      <c r="AA38" s="184"/>
      <c r="AB38" s="184"/>
    </row>
    <row r="39" spans="1:28" x14ac:dyDescent="0.15">
      <c r="G39" s="195"/>
      <c r="H39" s="299"/>
      <c r="I39" s="299"/>
      <c r="K39" s="275"/>
      <c r="L39" s="275"/>
      <c r="AA39" s="184"/>
      <c r="AB39" s="184"/>
    </row>
    <row r="40" spans="1:28" x14ac:dyDescent="0.15">
      <c r="G40" s="188"/>
      <c r="H40" s="302" t="s">
        <v>238</v>
      </c>
      <c r="I40" s="302"/>
      <c r="J40" s="276"/>
      <c r="K40" s="291"/>
      <c r="L40" s="275"/>
      <c r="AA40" s="184"/>
      <c r="AB40" s="184"/>
    </row>
    <row r="41" spans="1:28" x14ac:dyDescent="0.15">
      <c r="G41" s="188"/>
      <c r="H41" s="277" t="s">
        <v>239</v>
      </c>
      <c r="I41" s="302"/>
      <c r="J41" s="276"/>
      <c r="K41" s="291"/>
      <c r="L41" s="275"/>
      <c r="AA41" s="184"/>
      <c r="AB41" s="184"/>
    </row>
    <row r="42" spans="1:28" x14ac:dyDescent="0.15">
      <c r="G42" s="188"/>
      <c r="H42" s="303" t="s">
        <v>151</v>
      </c>
      <c r="I42" s="303" t="s">
        <v>152</v>
      </c>
      <c r="J42" s="303" t="s">
        <v>176</v>
      </c>
      <c r="K42" s="304" t="s">
        <v>206</v>
      </c>
      <c r="L42" s="275"/>
      <c r="AA42" s="184"/>
      <c r="AB42" s="184"/>
    </row>
    <row r="43" spans="1:28" x14ac:dyDescent="0.15">
      <c r="G43" s="188"/>
      <c r="H43" s="305">
        <f>+‐106‐!E24</f>
        <v>6613</v>
      </c>
      <c r="I43" s="305">
        <f>‐106‐!F24</f>
        <v>2497</v>
      </c>
      <c r="J43" s="305">
        <f>‐106‐!G24</f>
        <v>133</v>
      </c>
      <c r="K43" s="306">
        <f>SUM(H43:J43)</f>
        <v>9243</v>
      </c>
      <c r="L43" s="275"/>
      <c r="AA43" s="184"/>
      <c r="AB43" s="184"/>
    </row>
    <row r="44" spans="1:28" x14ac:dyDescent="0.15">
      <c r="G44" s="187"/>
      <c r="H44" s="307">
        <f>H43/K43</f>
        <v>0.71546034837174077</v>
      </c>
      <c r="I44" s="307">
        <f>I43/K43</f>
        <v>0.2701503840744347</v>
      </c>
      <c r="J44" s="307">
        <f>J43/K43</f>
        <v>1.4389267553824516E-2</v>
      </c>
      <c r="K44" s="308">
        <f>SUM(H44:J44)</f>
        <v>1</v>
      </c>
      <c r="L44" s="275"/>
      <c r="AA44" s="184"/>
      <c r="AB44" s="184"/>
    </row>
    <row r="45" spans="1:28" x14ac:dyDescent="0.15">
      <c r="G45" s="216"/>
      <c r="H45" s="274" t="s">
        <v>238</v>
      </c>
      <c r="K45" s="275"/>
      <c r="L45" s="275"/>
      <c r="AA45" s="184"/>
      <c r="AB45" s="184"/>
    </row>
    <row r="46" spans="1:28" x14ac:dyDescent="0.15">
      <c r="G46" s="216"/>
      <c r="H46" s="298" t="s">
        <v>240</v>
      </c>
      <c r="L46" s="275"/>
      <c r="AA46" s="184"/>
      <c r="AB46" s="184"/>
    </row>
    <row r="47" spans="1:28" x14ac:dyDescent="0.15">
      <c r="H47" s="276"/>
      <c r="I47" s="309" t="s">
        <v>135</v>
      </c>
      <c r="J47" s="309" t="s">
        <v>177</v>
      </c>
      <c r="K47" s="309" t="s">
        <v>137</v>
      </c>
      <c r="L47" s="275"/>
      <c r="AA47" s="184"/>
      <c r="AB47" s="184"/>
    </row>
    <row r="48" spans="1:28" x14ac:dyDescent="0.15">
      <c r="H48" s="310" t="s">
        <v>159</v>
      </c>
      <c r="I48" s="311">
        <f>+‐107‐!E16</f>
        <v>38</v>
      </c>
      <c r="J48" s="312">
        <f>+‐107‐!K16</f>
        <v>261</v>
      </c>
      <c r="K48" s="313">
        <f>+‐107‐!M16</f>
        <v>326</v>
      </c>
      <c r="L48" s="275"/>
      <c r="T48" s="314"/>
      <c r="U48" s="288"/>
      <c r="V48" s="315"/>
      <c r="AA48" s="184"/>
      <c r="AB48" s="184"/>
    </row>
    <row r="49" spans="8:28" x14ac:dyDescent="0.15">
      <c r="H49" s="310" t="s">
        <v>160</v>
      </c>
      <c r="I49" s="311">
        <f>+‐107‐!E17</f>
        <v>17</v>
      </c>
      <c r="J49" s="312">
        <f>+‐107‐!K17</f>
        <v>70</v>
      </c>
      <c r="K49" s="313">
        <f>+‐107‐!M17</f>
        <v>111</v>
      </c>
      <c r="L49" s="275"/>
      <c r="T49" s="314"/>
      <c r="U49" s="288"/>
      <c r="V49" s="315"/>
      <c r="AA49" s="184"/>
      <c r="AB49" s="184"/>
    </row>
    <row r="50" spans="8:28" x14ac:dyDescent="0.15">
      <c r="H50" s="310" t="s">
        <v>161</v>
      </c>
      <c r="I50" s="311">
        <f>+‐107‐!E18</f>
        <v>9</v>
      </c>
      <c r="J50" s="312">
        <f>+‐107‐!K18</f>
        <v>53</v>
      </c>
      <c r="K50" s="313">
        <f>+‐107‐!M18</f>
        <v>74</v>
      </c>
      <c r="L50" s="275"/>
      <c r="T50" s="314"/>
      <c r="U50" s="288"/>
      <c r="V50" s="315"/>
      <c r="AA50" s="184"/>
      <c r="AB50" s="184"/>
    </row>
    <row r="51" spans="8:28" x14ac:dyDescent="0.15">
      <c r="H51" s="310" t="s">
        <v>162</v>
      </c>
      <c r="I51" s="311">
        <f>+‐107‐!E19</f>
        <v>13</v>
      </c>
      <c r="J51" s="312">
        <f>+‐107‐!K19</f>
        <v>59</v>
      </c>
      <c r="K51" s="313">
        <f>+‐107‐!M19</f>
        <v>66</v>
      </c>
      <c r="L51" s="275"/>
      <c r="T51" s="314"/>
      <c r="U51" s="288"/>
      <c r="V51" s="315"/>
      <c r="AA51" s="184"/>
      <c r="AB51" s="184"/>
    </row>
    <row r="52" spans="8:28" x14ac:dyDescent="0.15">
      <c r="H52" s="310" t="s">
        <v>163</v>
      </c>
      <c r="I52" s="311">
        <f>+‐107‐!E20</f>
        <v>8</v>
      </c>
      <c r="J52" s="312">
        <f>+‐107‐!K20</f>
        <v>57</v>
      </c>
      <c r="K52" s="313">
        <f>+‐107‐!M20</f>
        <v>72</v>
      </c>
      <c r="L52" s="275"/>
      <c r="T52" s="314"/>
      <c r="U52" s="288"/>
      <c r="V52" s="315"/>
      <c r="AA52" s="184"/>
      <c r="AB52" s="184"/>
    </row>
    <row r="53" spans="8:28" x14ac:dyDescent="0.15">
      <c r="H53" s="310" t="s">
        <v>164</v>
      </c>
      <c r="I53" s="311">
        <f>+‐107‐!E21</f>
        <v>12</v>
      </c>
      <c r="J53" s="312">
        <f>+‐107‐!K21</f>
        <v>77</v>
      </c>
      <c r="K53" s="313">
        <f>+‐107‐!M21</f>
        <v>95</v>
      </c>
      <c r="L53" s="275"/>
      <c r="T53" s="314"/>
      <c r="U53" s="288"/>
      <c r="V53" s="315"/>
      <c r="AA53" s="184"/>
      <c r="AB53" s="184"/>
    </row>
    <row r="54" spans="8:28" x14ac:dyDescent="0.15">
      <c r="H54" s="310" t="s">
        <v>165</v>
      </c>
      <c r="I54" s="311">
        <f>+‐107‐!E22</f>
        <v>10</v>
      </c>
      <c r="J54" s="312">
        <f>+‐107‐!K22</f>
        <v>71</v>
      </c>
      <c r="K54" s="313">
        <f>+‐107‐!M22</f>
        <v>90</v>
      </c>
      <c r="L54" s="275"/>
      <c r="T54" s="314"/>
      <c r="U54" s="288"/>
      <c r="V54" s="315"/>
      <c r="AA54" s="184"/>
      <c r="AB54" s="184"/>
    </row>
    <row r="55" spans="8:28" x14ac:dyDescent="0.15">
      <c r="H55" s="310" t="s">
        <v>166</v>
      </c>
      <c r="I55" s="311">
        <f>+‐107‐!E23</f>
        <v>9</v>
      </c>
      <c r="J55" s="312">
        <f>+‐107‐!K23</f>
        <v>40</v>
      </c>
      <c r="K55" s="313">
        <f>+‐107‐!M23</f>
        <v>49</v>
      </c>
      <c r="L55" s="275"/>
      <c r="T55" s="314"/>
      <c r="U55" s="288"/>
      <c r="V55" s="315"/>
      <c r="AA55" s="184"/>
      <c r="AB55" s="184"/>
    </row>
    <row r="56" spans="8:28" x14ac:dyDescent="0.15">
      <c r="H56" s="310" t="s">
        <v>167</v>
      </c>
      <c r="I56" s="311">
        <f>+‐107‐!E24</f>
        <v>11</v>
      </c>
      <c r="J56" s="312">
        <f>+‐107‐!K24</f>
        <v>94</v>
      </c>
      <c r="K56" s="313">
        <f>+‐107‐!M24</f>
        <v>96</v>
      </c>
      <c r="L56" s="275"/>
      <c r="T56" s="314"/>
      <c r="U56" s="288"/>
      <c r="V56" s="315"/>
      <c r="AA56" s="184"/>
      <c r="AB56" s="184"/>
    </row>
    <row r="57" spans="8:28" x14ac:dyDescent="0.15">
      <c r="H57" s="310" t="s">
        <v>169</v>
      </c>
      <c r="I57" s="311">
        <f>+‐107‐!E25</f>
        <v>4</v>
      </c>
      <c r="J57" s="312">
        <f>+‐107‐!K25</f>
        <v>33</v>
      </c>
      <c r="K57" s="313">
        <f>+‐107‐!M25</f>
        <v>37</v>
      </c>
      <c r="L57" s="275"/>
      <c r="T57" s="314"/>
      <c r="U57" s="288"/>
      <c r="V57" s="315"/>
      <c r="AA57" s="184"/>
      <c r="AB57" s="184"/>
    </row>
    <row r="58" spans="8:28" x14ac:dyDescent="0.15">
      <c r="H58" s="310" t="s">
        <v>170</v>
      </c>
      <c r="I58" s="311">
        <f>+‐107‐!E26</f>
        <v>9</v>
      </c>
      <c r="J58" s="312">
        <f>+‐107‐!K26</f>
        <v>32</v>
      </c>
      <c r="K58" s="313">
        <f>+‐107‐!M26</f>
        <v>56</v>
      </c>
      <c r="L58" s="275"/>
      <c r="T58" s="314"/>
      <c r="U58" s="288"/>
      <c r="V58" s="315"/>
      <c r="AA58" s="184"/>
      <c r="AB58" s="184"/>
    </row>
    <row r="59" spans="8:28" x14ac:dyDescent="0.15">
      <c r="H59" s="276"/>
      <c r="I59" s="276"/>
      <c r="J59" s="276"/>
      <c r="K59" s="276"/>
      <c r="T59" s="314"/>
      <c r="U59" s="288"/>
      <c r="V59" s="315"/>
      <c r="AA59" s="184"/>
      <c r="AB59" s="184"/>
    </row>
    <row r="60" spans="8:28" x14ac:dyDescent="0.15">
      <c r="H60" s="276"/>
      <c r="I60" s="276">
        <f>SUM(I48:I58)</f>
        <v>140</v>
      </c>
      <c r="J60" s="276"/>
      <c r="K60" s="276"/>
    </row>
    <row r="61" spans="8:28" x14ac:dyDescent="0.15">
      <c r="H61" s="276"/>
      <c r="I61" s="276"/>
      <c r="J61" s="276"/>
      <c r="K61" s="276"/>
    </row>
  </sheetData>
  <sheetProtection sheet="1" selectLockedCells="1" selectUnlockedCells="1"/>
  <mergeCells count="1">
    <mergeCell ref="A1:F1"/>
  </mergeCells>
  <phoneticPr fontId="4"/>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&amp;C&amp;12－&amp;P－</oddFooter>
  </headerFooter>
  <ignoredErrors>
    <ignoredError sqref="I14 K14 I6:L7" formulaRange="1"/>
    <ignoredError sqref="H4 H41 H46" numberStoredAsText="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4</cp:revision>
  <cp:lastPrinted>2021-03-31T00:25:03Z</cp:lastPrinted>
  <dcterms:created xsi:type="dcterms:W3CDTF">2002-03-19T05:03:05Z</dcterms:created>
  <dcterms:modified xsi:type="dcterms:W3CDTF">2021-03-31T00:25:24Z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