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CA7186EF-04EA-435B-86CF-2A5B184C1EF3}" xr6:coauthVersionLast="45" xr6:coauthVersionMax="45" xr10:uidLastSave="{00000000-0000-0000-0000-000000000000}"/>
  <bookViews>
    <workbookView xWindow="-120" yWindow="-120" windowWidth="20730" windowHeight="11160" firstSheet="7" activeTab="13" xr2:uid="{00000000-000D-0000-FFFF-FFFF00000000}"/>
  </bookViews>
  <sheets>
    <sheet name="‐132‐" sheetId="26" r:id="rId1"/>
    <sheet name="‐133‐" sheetId="2" r:id="rId2"/>
    <sheet name="‐134‐" sheetId="3" r:id="rId3"/>
    <sheet name="‐135‐" sheetId="27" r:id="rId4"/>
    <sheet name="‐136‐" sheetId="4" r:id="rId5"/>
    <sheet name="‐137‐" sheetId="28" r:id="rId6"/>
    <sheet name="‐138‐ " sheetId="23" r:id="rId7"/>
    <sheet name="‐139‐" sheetId="29" r:id="rId8"/>
    <sheet name="‐140‐" sheetId="6" r:id="rId9"/>
    <sheet name="‐141‐" sheetId="30" r:id="rId10"/>
    <sheet name="‐142‐" sheetId="20" r:id="rId11"/>
    <sheet name="‐143‐" sheetId="9" r:id="rId12"/>
    <sheet name="‐144‐" sheetId="10" r:id="rId13"/>
    <sheet name="グラフ" sheetId="12" r:id="rId14"/>
  </sheets>
  <definedNames>
    <definedName name="_xlnm.Print_Area" localSheetId="0">‐132‐!$A$1:$H$51</definedName>
    <definedName name="_xlnm.Print_Area" localSheetId="1">‐133‐!$A$1:$N$58</definedName>
    <definedName name="_xlnm.Print_Area" localSheetId="2">‐134‐!$A$1:$R$52</definedName>
    <definedName name="_xlnm.Print_Area" localSheetId="3">‐135‐!$S$1:$AH$52</definedName>
    <definedName name="_xlnm.Print_Area" localSheetId="4">‐136‐!$A$1:$N$53</definedName>
    <definedName name="_xlnm.Print_Area" localSheetId="5">‐137‐!$O$1:$AA$53</definedName>
    <definedName name="_xlnm.Print_Area" localSheetId="6">'‐138‐ '!$A$1:$Q$46</definedName>
    <definedName name="_xlnm.Print_Area" localSheetId="7">‐139‐!$R$1:$AO$46</definedName>
    <definedName name="_xlnm.Print_Area" localSheetId="8">‐140‐!$A$1:$K$48</definedName>
    <definedName name="_xlnm.Print_Area" localSheetId="9">‐141‐!$L$1:$AA$48</definedName>
    <definedName name="_xlnm.Print_Area" localSheetId="10">‐142‐!$A$1:$O$43</definedName>
    <definedName name="_xlnm.Print_Area" localSheetId="11">‐143‐!$A$1:$G$36</definedName>
    <definedName name="_xlnm.Print_Area" localSheetId="12">‐144‐!$A$1:$J$43</definedName>
    <definedName name="_xlnm.Print_Area" localSheetId="13">グラフ!$A$1:$F$132</definedName>
  </definedNames>
  <calcPr calcId="191029" iterateDelta="1E-4"/>
  <extLst>
    <ext xmlns:mx="http://schemas.microsoft.com/office/mac/excel/2008/main" uri="{7523E5D3-25F3-A5E0-1632-64F254C22452}">
      <mx:ArchID Flags="2"/>
    </ext>
  </extLst>
</workbook>
</file>

<file path=xl/calcChain.xml><?xml version="1.0" encoding="utf-8"?>
<calcChain xmlns="http://schemas.openxmlformats.org/spreadsheetml/2006/main">
  <c r="B22" i="9" l="1"/>
  <c r="V36" i="30" l="1"/>
  <c r="O36" i="30"/>
  <c r="K36" i="30"/>
  <c r="G36" i="30"/>
  <c r="V35" i="30"/>
  <c r="O35" i="30"/>
  <c r="K35" i="30"/>
  <c r="G35" i="30"/>
  <c r="C35" i="30"/>
  <c r="C36" i="30"/>
  <c r="X23" i="30"/>
  <c r="T23" i="30"/>
  <c r="O23" i="30"/>
  <c r="K23" i="30"/>
  <c r="G23" i="30"/>
  <c r="P10" i="30"/>
  <c r="L10" i="30"/>
  <c r="H10" i="30"/>
  <c r="G18" i="28" l="1"/>
  <c r="G17" i="28"/>
  <c r="G16" i="28"/>
  <c r="G15" i="28"/>
  <c r="G14" i="28"/>
  <c r="G13" i="28"/>
  <c r="F18" i="4"/>
  <c r="G18" i="4"/>
  <c r="G14" i="4"/>
  <c r="G15" i="4"/>
  <c r="G16" i="4"/>
  <c r="G17" i="4"/>
  <c r="G13" i="4"/>
  <c r="AM44" i="23" l="1"/>
  <c r="AO44" i="23"/>
  <c r="AK34" i="23"/>
  <c r="AC34" i="23"/>
  <c r="AB34" i="23"/>
  <c r="U34" i="23"/>
  <c r="E34" i="23" s="1"/>
  <c r="T34" i="23"/>
  <c r="L34" i="23"/>
  <c r="I34" i="23"/>
  <c r="H34" i="23"/>
  <c r="G34" i="23"/>
  <c r="F34" i="23"/>
  <c r="D34" i="23"/>
  <c r="C34" i="23"/>
  <c r="B34" i="23"/>
  <c r="AK34" i="29"/>
  <c r="AC34" i="29"/>
  <c r="AB34" i="29"/>
  <c r="U34" i="29"/>
  <c r="T34" i="29"/>
  <c r="L34" i="29"/>
  <c r="I34" i="29"/>
  <c r="H34" i="29"/>
  <c r="G34" i="29"/>
  <c r="F34" i="29"/>
  <c r="E34" i="29"/>
  <c r="D34" i="29"/>
  <c r="C34" i="29"/>
  <c r="B34" i="29"/>
  <c r="AK31" i="29"/>
  <c r="AC31" i="29"/>
  <c r="AB31" i="29"/>
  <c r="U31" i="29"/>
  <c r="E31" i="29" s="1"/>
  <c r="T31" i="29"/>
  <c r="L31" i="29"/>
  <c r="I31" i="29"/>
  <c r="H31" i="29"/>
  <c r="G31" i="29"/>
  <c r="F31" i="29"/>
  <c r="D31" i="29"/>
  <c r="C31" i="29"/>
  <c r="B31" i="29"/>
  <c r="U33" i="23"/>
  <c r="U32" i="23"/>
  <c r="U31" i="23"/>
  <c r="U30" i="23"/>
  <c r="U29" i="23"/>
  <c r="AC33" i="23"/>
  <c r="AK31" i="23"/>
  <c r="AK30" i="23"/>
  <c r="AK32" i="23"/>
  <c r="AK33" i="23"/>
  <c r="AK29" i="23"/>
  <c r="M29" i="23"/>
  <c r="AJ44" i="23" l="1"/>
  <c r="X11" i="30" l="1"/>
  <c r="U11" i="30"/>
  <c r="P11" i="30"/>
  <c r="L11" i="30"/>
  <c r="H11" i="30"/>
  <c r="C11" i="30"/>
  <c r="X24" i="30"/>
  <c r="T24" i="30"/>
  <c r="O24" i="30"/>
  <c r="K24" i="30"/>
  <c r="G24" i="30"/>
  <c r="C24" i="30"/>
  <c r="B24" i="30"/>
  <c r="V37" i="30"/>
  <c r="O37" i="30"/>
  <c r="K37" i="30"/>
  <c r="G37" i="30"/>
  <c r="C37" i="30"/>
  <c r="X24" i="6"/>
  <c r="V38" i="30" l="1"/>
  <c r="O38" i="30"/>
  <c r="K38" i="30"/>
  <c r="G38" i="30"/>
  <c r="C38" i="30"/>
  <c r="X25" i="30"/>
  <c r="O25" i="30"/>
  <c r="K25" i="30"/>
  <c r="G25" i="30"/>
  <c r="C25" i="30"/>
  <c r="B25" i="30"/>
  <c r="P12" i="30"/>
  <c r="L12" i="30"/>
  <c r="H12" i="30"/>
  <c r="X12" i="30" s="1"/>
  <c r="C12" i="30"/>
  <c r="O25" i="6"/>
  <c r="K25" i="6"/>
  <c r="AC32" i="29"/>
  <c r="AB32" i="29"/>
  <c r="T32" i="29"/>
  <c r="L32" i="29"/>
  <c r="I32" i="29"/>
  <c r="H32" i="29"/>
  <c r="G32" i="29"/>
  <c r="F32" i="29"/>
  <c r="N14" i="29" s="1"/>
  <c r="L14" i="29" s="1"/>
  <c r="AH14" i="29" s="1"/>
  <c r="E32" i="29"/>
  <c r="D32" i="29"/>
  <c r="C32" i="29"/>
  <c r="K14" i="29" s="1"/>
  <c r="B32" i="29"/>
  <c r="J14" i="29" s="1"/>
  <c r="AC14" i="29"/>
  <c r="AA14" i="29"/>
  <c r="U14" i="29"/>
  <c r="S14" i="29"/>
  <c r="Q14" i="29"/>
  <c r="P14" i="29"/>
  <c r="O14" i="29"/>
  <c r="E14" i="29"/>
  <c r="D14" i="29"/>
  <c r="U12" i="30" l="1"/>
  <c r="AL14" i="29"/>
  <c r="AA15" i="23"/>
  <c r="AC12" i="29" l="1"/>
  <c r="AA12" i="29"/>
  <c r="U12" i="29"/>
  <c r="S12" i="29"/>
  <c r="Q12" i="29"/>
  <c r="P12" i="29"/>
  <c r="O12" i="29"/>
  <c r="N12" i="29"/>
  <c r="L12" i="29"/>
  <c r="AL12" i="29" s="1"/>
  <c r="K12" i="29"/>
  <c r="J12" i="29"/>
  <c r="D12" i="29"/>
  <c r="AC30" i="29"/>
  <c r="AB30" i="29"/>
  <c r="U30" i="29"/>
  <c r="E30" i="29" s="1"/>
  <c r="T30" i="29"/>
  <c r="L30" i="29"/>
  <c r="I30" i="29"/>
  <c r="H30" i="29"/>
  <c r="G30" i="29"/>
  <c r="F30" i="29"/>
  <c r="D30" i="29"/>
  <c r="C30" i="29"/>
  <c r="B30" i="29"/>
  <c r="AH12" i="29" l="1"/>
  <c r="AC33" i="29"/>
  <c r="AB33" i="29"/>
  <c r="T33" i="29"/>
  <c r="L33" i="29"/>
  <c r="I33" i="29"/>
  <c r="Q15" i="29" s="1"/>
  <c r="H33" i="29"/>
  <c r="G33" i="29"/>
  <c r="O15" i="29" s="1"/>
  <c r="F33" i="29"/>
  <c r="N15" i="29" s="1"/>
  <c r="L15" i="29" s="1"/>
  <c r="E33" i="29"/>
  <c r="D33" i="29"/>
  <c r="C33" i="29"/>
  <c r="K15" i="29" s="1"/>
  <c r="B33" i="29"/>
  <c r="E33" i="23"/>
  <c r="AB33" i="23"/>
  <c r="T33" i="23"/>
  <c r="L33" i="23"/>
  <c r="I33" i="23"/>
  <c r="Q15" i="23" s="1"/>
  <c r="H33" i="23"/>
  <c r="P15" i="23" s="1"/>
  <c r="G33" i="23"/>
  <c r="O15" i="23" s="1"/>
  <c r="F33" i="23"/>
  <c r="N15" i="23" s="1"/>
  <c r="L15" i="23" s="1"/>
  <c r="AH15" i="23" s="1"/>
  <c r="D33" i="23"/>
  <c r="C33" i="23"/>
  <c r="K15" i="23" s="1"/>
  <c r="B33" i="23"/>
  <c r="AA15" i="29"/>
  <c r="U15" i="29"/>
  <c r="S15" i="29"/>
  <c r="P15" i="29"/>
  <c r="J15" i="29"/>
  <c r="E15" i="29"/>
  <c r="D15" i="29"/>
  <c r="U15" i="23"/>
  <c r="S15" i="23"/>
  <c r="J15" i="23"/>
  <c r="E15" i="23"/>
  <c r="D15" i="23"/>
  <c r="AL15" i="29" l="1"/>
  <c r="AH15" i="29"/>
  <c r="AL15" i="23"/>
  <c r="AC29" i="29"/>
  <c r="AB29" i="29"/>
  <c r="U29" i="29"/>
  <c r="E29" i="29" s="1"/>
  <c r="T29" i="29"/>
  <c r="L29" i="29"/>
  <c r="I29" i="29"/>
  <c r="H29" i="29"/>
  <c r="G29" i="29"/>
  <c r="O11" i="29" s="1"/>
  <c r="F29" i="29"/>
  <c r="D29" i="29"/>
  <c r="C29" i="29"/>
  <c r="K11" i="29" s="1"/>
  <c r="B29" i="29"/>
  <c r="AC11" i="29"/>
  <c r="AA11" i="29"/>
  <c r="U11" i="29"/>
  <c r="S11" i="29"/>
  <c r="Q11" i="29"/>
  <c r="P11" i="29"/>
  <c r="N11" i="29"/>
  <c r="L11" i="29"/>
  <c r="AH11" i="29" s="1"/>
  <c r="J11" i="29"/>
  <c r="D11" i="29"/>
  <c r="Y27" i="23"/>
  <c r="AL11" i="29" l="1"/>
  <c r="P9" i="30"/>
  <c r="L9" i="30"/>
  <c r="H9" i="30"/>
  <c r="X9" i="30" s="1"/>
  <c r="C9" i="30"/>
  <c r="X22" i="30"/>
  <c r="T22" i="30"/>
  <c r="O22" i="30"/>
  <c r="K22" i="30"/>
  <c r="G22" i="30"/>
  <c r="B22" i="30"/>
  <c r="Y44" i="30"/>
  <c r="W44" i="30"/>
  <c r="U44" i="30"/>
  <c r="N44" i="30"/>
  <c r="J44" i="30"/>
  <c r="F44" i="30"/>
  <c r="B44" i="30"/>
  <c r="C35" i="6"/>
  <c r="G35" i="6"/>
  <c r="K35" i="6"/>
  <c r="O35" i="6"/>
  <c r="V35" i="6"/>
  <c r="U9" i="30" l="1"/>
  <c r="Q13" i="29"/>
  <c r="N13" i="29"/>
  <c r="K13" i="29"/>
  <c r="AC13" i="29"/>
  <c r="AA13" i="29"/>
  <c r="U13" i="29"/>
  <c r="S13" i="29"/>
  <c r="P13" i="29"/>
  <c r="O13" i="29"/>
  <c r="J13" i="29"/>
  <c r="E13" i="29"/>
  <c r="D13" i="29"/>
  <c r="AC31" i="23"/>
  <c r="E31" i="23" s="1"/>
  <c r="AB31" i="23"/>
  <c r="T31" i="23"/>
  <c r="L31" i="23"/>
  <c r="I31" i="23"/>
  <c r="Q13" i="23" s="1"/>
  <c r="H31" i="23"/>
  <c r="D31" i="23" s="1"/>
  <c r="G31" i="23"/>
  <c r="F31" i="23"/>
  <c r="N13" i="23" s="1"/>
  <c r="C31" i="23"/>
  <c r="B31" i="23"/>
  <c r="AC13" i="23"/>
  <c r="AA13" i="23"/>
  <c r="U13" i="23"/>
  <c r="S13" i="23"/>
  <c r="O13" i="23"/>
  <c r="K13" i="23"/>
  <c r="J13" i="23"/>
  <c r="E13" i="23"/>
  <c r="D13" i="23"/>
  <c r="L13" i="29" l="1"/>
  <c r="AL13" i="29" s="1"/>
  <c r="L13" i="23"/>
  <c r="AL13" i="23" s="1"/>
  <c r="P13" i="23"/>
  <c r="J49" i="12"/>
  <c r="K39" i="12"/>
  <c r="L39" i="12"/>
  <c r="K40" i="12"/>
  <c r="L40" i="12"/>
  <c r="K41" i="12"/>
  <c r="L41" i="12"/>
  <c r="K42" i="12"/>
  <c r="L42" i="12"/>
  <c r="K43" i="12"/>
  <c r="L43" i="12"/>
  <c r="L38" i="12"/>
  <c r="K38" i="12"/>
  <c r="K22" i="12"/>
  <c r="L22" i="12"/>
  <c r="K23" i="12"/>
  <c r="L23" i="12"/>
  <c r="K24" i="12"/>
  <c r="L24" i="12"/>
  <c r="K25" i="12"/>
  <c r="L25" i="12"/>
  <c r="K26" i="12"/>
  <c r="L26" i="12"/>
  <c r="L21" i="12"/>
  <c r="K21" i="12"/>
  <c r="Y47" i="30"/>
  <c r="W47" i="30"/>
  <c r="U47" i="30" s="1"/>
  <c r="M49" i="12" s="1"/>
  <c r="N47" i="30"/>
  <c r="L49" i="12" s="1"/>
  <c r="J47" i="30"/>
  <c r="F47" i="30"/>
  <c r="Y46" i="30"/>
  <c r="W46" i="30"/>
  <c r="U46" i="30" s="1"/>
  <c r="M48" i="12" s="1"/>
  <c r="N46" i="30"/>
  <c r="L48" i="12" s="1"/>
  <c r="J46" i="30"/>
  <c r="F46" i="30"/>
  <c r="B46" i="30"/>
  <c r="Y45" i="30"/>
  <c r="U45" i="30" s="1"/>
  <c r="M47" i="12" s="1"/>
  <c r="W45" i="30"/>
  <c r="N45" i="30"/>
  <c r="L47" i="12" s="1"/>
  <c r="J45" i="30"/>
  <c r="F45" i="30"/>
  <c r="B45" i="30"/>
  <c r="M46" i="12"/>
  <c r="L46" i="12"/>
  <c r="V34" i="30"/>
  <c r="K34" i="30"/>
  <c r="G34" i="30"/>
  <c r="C34" i="30"/>
  <c r="Z34" i="30"/>
  <c r="X34" i="30"/>
  <c r="U34" i="30"/>
  <c r="S34" i="30"/>
  <c r="Q34" i="30"/>
  <c r="O34" i="30"/>
  <c r="N34" i="30"/>
  <c r="M34" i="30"/>
  <c r="L34" i="30"/>
  <c r="J34" i="30"/>
  <c r="I34" i="30"/>
  <c r="H34" i="30"/>
  <c r="F34" i="30"/>
  <c r="E34" i="30"/>
  <c r="D34" i="30"/>
  <c r="B34" i="30"/>
  <c r="G21" i="30"/>
  <c r="T21" i="30"/>
  <c r="C23" i="30"/>
  <c r="C21" i="30" s="1"/>
  <c r="B23" i="30"/>
  <c r="B21" i="30" s="1"/>
  <c r="X21" i="30"/>
  <c r="AA21" i="30"/>
  <c r="Y21" i="30"/>
  <c r="W21" i="30"/>
  <c r="V21" i="30"/>
  <c r="U21" i="30"/>
  <c r="R21" i="30"/>
  <c r="Q21" i="30"/>
  <c r="P21" i="30"/>
  <c r="N21" i="30"/>
  <c r="M21" i="30"/>
  <c r="L21" i="30"/>
  <c r="K21" i="30"/>
  <c r="J21" i="30"/>
  <c r="I21" i="30"/>
  <c r="H21" i="30"/>
  <c r="F21" i="30"/>
  <c r="E21" i="30"/>
  <c r="D21" i="30"/>
  <c r="P8" i="30"/>
  <c r="X10" i="30"/>
  <c r="C10" i="30"/>
  <c r="C8" i="30" s="1"/>
  <c r="T8" i="30"/>
  <c r="R8" i="30"/>
  <c r="O8" i="30"/>
  <c r="N8" i="30"/>
  <c r="K8" i="30"/>
  <c r="J8" i="30"/>
  <c r="G8" i="30"/>
  <c r="F8" i="30"/>
  <c r="E8" i="30"/>
  <c r="B8" i="30"/>
  <c r="X7" i="30"/>
  <c r="U7" i="30"/>
  <c r="X6" i="30"/>
  <c r="U6" i="30"/>
  <c r="X5" i="30"/>
  <c r="U5" i="30"/>
  <c r="Y45" i="6"/>
  <c r="Y46" i="6"/>
  <c r="Y47" i="6"/>
  <c r="W45" i="6"/>
  <c r="W46" i="6"/>
  <c r="W47" i="6"/>
  <c r="J45" i="6"/>
  <c r="F47" i="6"/>
  <c r="F46" i="6"/>
  <c r="F45" i="6"/>
  <c r="F44" i="6"/>
  <c r="B46" i="6"/>
  <c r="B45" i="6"/>
  <c r="B44" i="6"/>
  <c r="O37" i="6"/>
  <c r="O38" i="6"/>
  <c r="X5" i="6"/>
  <c r="X6" i="6"/>
  <c r="X7" i="6"/>
  <c r="U5" i="6"/>
  <c r="U6" i="6"/>
  <c r="U7" i="6"/>
  <c r="AB45" i="29"/>
  <c r="Z45" i="29"/>
  <c r="T45" i="29"/>
  <c r="R45" i="29"/>
  <c r="M45" i="29"/>
  <c r="J45" i="29"/>
  <c r="E45" i="29"/>
  <c r="B45" i="29"/>
  <c r="AN44" i="29"/>
  <c r="AB44" i="29"/>
  <c r="Z44" i="29"/>
  <c r="T44" i="29"/>
  <c r="R44" i="29"/>
  <c r="M44" i="29"/>
  <c r="J44" i="29"/>
  <c r="E44" i="29"/>
  <c r="B44" i="29"/>
  <c r="AL43" i="29"/>
  <c r="AB43" i="29"/>
  <c r="Z43" i="29"/>
  <c r="T43" i="29"/>
  <c r="R43" i="29"/>
  <c r="M43" i="29"/>
  <c r="J43" i="29"/>
  <c r="E43" i="29"/>
  <c r="B43" i="29"/>
  <c r="AB42" i="29"/>
  <c r="Z42" i="29"/>
  <c r="T42" i="29"/>
  <c r="R42" i="29"/>
  <c r="M42" i="29"/>
  <c r="J42" i="29"/>
  <c r="E42" i="29"/>
  <c r="B42" i="29"/>
  <c r="AB41" i="29"/>
  <c r="Z41" i="29"/>
  <c r="T41" i="29"/>
  <c r="R41" i="29"/>
  <c r="M41" i="29"/>
  <c r="J41" i="29"/>
  <c r="E41" i="29"/>
  <c r="B41" i="29"/>
  <c r="AN40" i="29"/>
  <c r="AB40" i="29"/>
  <c r="Z40" i="29"/>
  <c r="T40" i="29"/>
  <c r="R40" i="29"/>
  <c r="M40" i="29"/>
  <c r="J40" i="29"/>
  <c r="E40" i="29"/>
  <c r="B40" i="29"/>
  <c r="AO45" i="29"/>
  <c r="AN45" i="29"/>
  <c r="AM45" i="29"/>
  <c r="AJ45" i="29" s="1"/>
  <c r="AL45" i="29"/>
  <c r="AH45" i="29" s="1"/>
  <c r="M43" i="12" s="1"/>
  <c r="J16" i="29"/>
  <c r="AO44" i="29"/>
  <c r="AM44" i="29"/>
  <c r="AL44" i="29"/>
  <c r="AO43" i="29"/>
  <c r="AN43" i="29"/>
  <c r="AM43" i="29"/>
  <c r="AJ43" i="29" s="1"/>
  <c r="L27" i="29"/>
  <c r="AO42" i="29"/>
  <c r="AN42" i="29"/>
  <c r="AM42" i="29"/>
  <c r="AL42" i="29"/>
  <c r="AO41" i="29"/>
  <c r="AN41" i="29"/>
  <c r="G27" i="29"/>
  <c r="AL41" i="29"/>
  <c r="AH41" i="29" s="1"/>
  <c r="M39" i="12" s="1"/>
  <c r="U27" i="29"/>
  <c r="AO40" i="29"/>
  <c r="AM40" i="29"/>
  <c r="AJ40" i="29" s="1"/>
  <c r="AL40" i="29"/>
  <c r="AO27" i="29"/>
  <c r="AM27" i="29"/>
  <c r="AK27" i="29"/>
  <c r="AI27" i="29"/>
  <c r="AH27" i="29"/>
  <c r="AG27" i="29"/>
  <c r="AF27" i="29"/>
  <c r="AE27" i="29"/>
  <c r="AD27" i="29"/>
  <c r="AC27" i="29"/>
  <c r="AB27" i="29"/>
  <c r="AA27" i="29"/>
  <c r="Z27" i="29"/>
  <c r="Y27" i="29"/>
  <c r="X27" i="29"/>
  <c r="W27" i="29"/>
  <c r="V27" i="29"/>
  <c r="T27" i="29"/>
  <c r="S27" i="29"/>
  <c r="R27" i="29"/>
  <c r="Q27" i="29"/>
  <c r="P27" i="29"/>
  <c r="O27" i="29"/>
  <c r="N27" i="29"/>
  <c r="M27" i="29"/>
  <c r="K27" i="29"/>
  <c r="J27" i="29"/>
  <c r="I27" i="29"/>
  <c r="H27" i="29"/>
  <c r="C27" i="29"/>
  <c r="AC16" i="29"/>
  <c r="AC9" i="29" s="1"/>
  <c r="AA16" i="29"/>
  <c r="Z9" i="29" s="1"/>
  <c r="U16" i="29"/>
  <c r="U9" i="29" s="1"/>
  <c r="S16" i="29"/>
  <c r="Q16" i="29"/>
  <c r="P16" i="29"/>
  <c r="L16" i="29" s="1"/>
  <c r="AH16" i="29" s="1"/>
  <c r="O16" i="29"/>
  <c r="N16" i="29"/>
  <c r="K16" i="29"/>
  <c r="E16" i="29"/>
  <c r="E9" i="29" s="1"/>
  <c r="D16" i="29"/>
  <c r="D9" i="29" s="1"/>
  <c r="Q9" i="29"/>
  <c r="P9" i="29"/>
  <c r="AG9" i="29"/>
  <c r="AF9" i="29"/>
  <c r="AE9" i="29"/>
  <c r="AD9" i="29"/>
  <c r="Y9" i="29"/>
  <c r="X9" i="29"/>
  <c r="W9" i="29"/>
  <c r="V9" i="29"/>
  <c r="I9" i="29"/>
  <c r="H9" i="29"/>
  <c r="G9" i="29"/>
  <c r="F9" i="29"/>
  <c r="C9" i="29"/>
  <c r="B9" i="29"/>
  <c r="T45" i="23"/>
  <c r="R45" i="23"/>
  <c r="T44" i="23"/>
  <c r="R44" i="23"/>
  <c r="T43" i="23"/>
  <c r="R43" i="23"/>
  <c r="T42" i="23"/>
  <c r="R42" i="23"/>
  <c r="T41" i="23"/>
  <c r="R41" i="23"/>
  <c r="T40" i="23"/>
  <c r="R40" i="23"/>
  <c r="M45" i="23"/>
  <c r="J45" i="23"/>
  <c r="M44" i="23"/>
  <c r="J44" i="23"/>
  <c r="M43" i="23"/>
  <c r="J43" i="23"/>
  <c r="M42" i="23"/>
  <c r="J42" i="23"/>
  <c r="M41" i="23"/>
  <c r="J41" i="23"/>
  <c r="M40" i="23"/>
  <c r="J40" i="23"/>
  <c r="E45" i="23"/>
  <c r="B45" i="23"/>
  <c r="E44" i="23"/>
  <c r="B44" i="23"/>
  <c r="E43" i="23"/>
  <c r="B43" i="23"/>
  <c r="E42" i="23"/>
  <c r="B42" i="23"/>
  <c r="E41" i="23"/>
  <c r="B41" i="23"/>
  <c r="E40" i="23"/>
  <c r="B40" i="23"/>
  <c r="O29" i="20"/>
  <c r="E29" i="20"/>
  <c r="C29" i="20"/>
  <c r="N29" i="20" s="1"/>
  <c r="E28" i="20"/>
  <c r="C28" i="20"/>
  <c r="O28" i="20" s="1"/>
  <c r="O27" i="20"/>
  <c r="E27" i="20"/>
  <c r="C27" i="20"/>
  <c r="N27" i="20" s="1"/>
  <c r="E26" i="20"/>
  <c r="C26" i="20"/>
  <c r="N26" i="20" s="1"/>
  <c r="M9" i="20"/>
  <c r="J9" i="20"/>
  <c r="G9" i="20"/>
  <c r="D9" i="20"/>
  <c r="M8" i="20"/>
  <c r="J8" i="20"/>
  <c r="G8" i="20"/>
  <c r="D8" i="20"/>
  <c r="B21" i="9"/>
  <c r="B20" i="9"/>
  <c r="B19" i="9"/>
  <c r="B51" i="28"/>
  <c r="B50" i="28"/>
  <c r="B49" i="28"/>
  <c r="B48" i="28"/>
  <c r="B47" i="28"/>
  <c r="B46" i="28"/>
  <c r="C39" i="28"/>
  <c r="X51" i="28" s="1"/>
  <c r="M26" i="12" s="1"/>
  <c r="B39" i="28"/>
  <c r="F18" i="28" s="1"/>
  <c r="C38" i="28"/>
  <c r="X50" i="28" s="1"/>
  <c r="M25" i="12" s="1"/>
  <c r="B38" i="28"/>
  <c r="F17" i="28" s="1"/>
  <c r="C37" i="28"/>
  <c r="X49" i="28" s="1"/>
  <c r="M24" i="12" s="1"/>
  <c r="B37" i="28"/>
  <c r="F16" i="28" s="1"/>
  <c r="C36" i="28"/>
  <c r="X48" i="28" s="1"/>
  <c r="M23" i="12" s="1"/>
  <c r="B36" i="28"/>
  <c r="F15" i="28" s="1"/>
  <c r="C35" i="28"/>
  <c r="H14" i="28" s="1"/>
  <c r="B35" i="28"/>
  <c r="F14" i="28" s="1"/>
  <c r="C34" i="28"/>
  <c r="X46" i="28" s="1"/>
  <c r="M21" i="12" s="1"/>
  <c r="B34" i="28"/>
  <c r="Z32" i="28"/>
  <c r="X32" i="28"/>
  <c r="U32" i="28"/>
  <c r="T32" i="28"/>
  <c r="P32" i="28"/>
  <c r="O32" i="28"/>
  <c r="H32" i="28"/>
  <c r="F32" i="28"/>
  <c r="C29" i="28"/>
  <c r="B29" i="28"/>
  <c r="C28" i="28"/>
  <c r="B28" i="28"/>
  <c r="C27" i="28"/>
  <c r="B27" i="28"/>
  <c r="U26" i="28"/>
  <c r="P26" i="28"/>
  <c r="H26" i="28"/>
  <c r="E26" i="28"/>
  <c r="D26" i="28"/>
  <c r="C26" i="28"/>
  <c r="B26" i="28"/>
  <c r="M18" i="28"/>
  <c r="C18" i="28"/>
  <c r="M17" i="28"/>
  <c r="H17" i="28"/>
  <c r="C17" i="28"/>
  <c r="M16" i="28"/>
  <c r="C16" i="28"/>
  <c r="M15" i="28"/>
  <c r="H15" i="28"/>
  <c r="C15" i="28"/>
  <c r="M14" i="28"/>
  <c r="M11" i="28" s="1"/>
  <c r="C14" i="28"/>
  <c r="Z13" i="28"/>
  <c r="M13" i="28"/>
  <c r="H13" i="28"/>
  <c r="C13" i="28"/>
  <c r="U11" i="28"/>
  <c r="S11" i="28"/>
  <c r="O11" i="28"/>
  <c r="G11" i="28"/>
  <c r="E11" i="28"/>
  <c r="D11" i="28"/>
  <c r="B11" i="28"/>
  <c r="Z8" i="28"/>
  <c r="X8" i="28"/>
  <c r="Z7" i="28"/>
  <c r="X7" i="28"/>
  <c r="Z6" i="28"/>
  <c r="X6" i="28"/>
  <c r="Z5" i="28"/>
  <c r="X5" i="28"/>
  <c r="C28" i="4"/>
  <c r="B28" i="4"/>
  <c r="C27" i="4"/>
  <c r="B27" i="4"/>
  <c r="U26" i="4"/>
  <c r="P26" i="4"/>
  <c r="H26" i="4"/>
  <c r="E26" i="4"/>
  <c r="D26" i="4"/>
  <c r="C26" i="4" s="1"/>
  <c r="B26" i="4"/>
  <c r="M14" i="4"/>
  <c r="M15" i="4"/>
  <c r="M16" i="4"/>
  <c r="M17" i="4"/>
  <c r="M18" i="4"/>
  <c r="M13" i="4"/>
  <c r="Z7" i="4"/>
  <c r="X7" i="4"/>
  <c r="Z6" i="4"/>
  <c r="X6" i="4"/>
  <c r="Z5" i="4"/>
  <c r="X5" i="4"/>
  <c r="C50" i="27"/>
  <c r="H23" i="27" s="1"/>
  <c r="B50" i="27"/>
  <c r="F23" i="27" s="1"/>
  <c r="C49" i="27"/>
  <c r="H22" i="27" s="1"/>
  <c r="B49" i="27"/>
  <c r="C48" i="27"/>
  <c r="H21" i="27" s="1"/>
  <c r="AF21" i="27" s="1"/>
  <c r="B48" i="27"/>
  <c r="F21" i="27" s="1"/>
  <c r="C47" i="27"/>
  <c r="B47" i="27"/>
  <c r="C46" i="27"/>
  <c r="B46" i="27"/>
  <c r="F19" i="27" s="1"/>
  <c r="C45" i="27"/>
  <c r="B45" i="27"/>
  <c r="C44" i="27"/>
  <c r="H17" i="27" s="1"/>
  <c r="AF17" i="27" s="1"/>
  <c r="B44" i="27"/>
  <c r="C43" i="27"/>
  <c r="B43" i="27"/>
  <c r="C42" i="27"/>
  <c r="H15" i="27" s="1"/>
  <c r="B42" i="27"/>
  <c r="B38" i="27" s="1"/>
  <c r="C41" i="27"/>
  <c r="C38" i="27" s="1"/>
  <c r="B41" i="27"/>
  <c r="C40" i="27"/>
  <c r="B40" i="27"/>
  <c r="F13" i="27" s="1"/>
  <c r="AG38" i="27"/>
  <c r="AF38" i="27"/>
  <c r="AD38" i="27"/>
  <c r="AC38" i="27"/>
  <c r="AA38" i="27"/>
  <c r="Y38" i="27"/>
  <c r="W38" i="27"/>
  <c r="U38" i="27"/>
  <c r="S38" i="27"/>
  <c r="O38" i="27"/>
  <c r="K38" i="27"/>
  <c r="J38" i="27"/>
  <c r="H38" i="27"/>
  <c r="F38" i="27"/>
  <c r="C34" i="27"/>
  <c r="B34" i="27"/>
  <c r="C33" i="27"/>
  <c r="B33" i="27"/>
  <c r="AI32" i="27"/>
  <c r="C32" i="27"/>
  <c r="B32" i="27"/>
  <c r="AJ31" i="27"/>
  <c r="AI31" i="27"/>
  <c r="E31" i="27"/>
  <c r="D31" i="27"/>
  <c r="C31" i="27"/>
  <c r="B31" i="27"/>
  <c r="L23" i="27"/>
  <c r="G23" i="27"/>
  <c r="C23" i="27"/>
  <c r="L22" i="27"/>
  <c r="G22" i="27"/>
  <c r="F22" i="27"/>
  <c r="C22" i="27"/>
  <c r="L21" i="27"/>
  <c r="G21" i="27"/>
  <c r="C21" i="27"/>
  <c r="L20" i="27"/>
  <c r="H20" i="27"/>
  <c r="AF20" i="27" s="1"/>
  <c r="G20" i="27"/>
  <c r="F20" i="27"/>
  <c r="C20" i="27"/>
  <c r="L19" i="27"/>
  <c r="H19" i="27"/>
  <c r="G19" i="27"/>
  <c r="C19" i="27"/>
  <c r="L18" i="27"/>
  <c r="H18" i="27"/>
  <c r="AF18" i="27" s="1"/>
  <c r="G18" i="27"/>
  <c r="F18" i="27"/>
  <c r="C18" i="27"/>
  <c r="L17" i="27"/>
  <c r="G17" i="27"/>
  <c r="F17" i="27"/>
  <c r="C17" i="27"/>
  <c r="L16" i="27"/>
  <c r="H16" i="27"/>
  <c r="AF16" i="27" s="1"/>
  <c r="G16" i="27"/>
  <c r="F16" i="27"/>
  <c r="C16" i="27"/>
  <c r="L15" i="27"/>
  <c r="G15" i="27"/>
  <c r="F15" i="27"/>
  <c r="C15" i="27"/>
  <c r="L14" i="27"/>
  <c r="G14" i="27"/>
  <c r="F14" i="27"/>
  <c r="C14" i="27"/>
  <c r="L13" i="27"/>
  <c r="H13" i="27"/>
  <c r="AF13" i="27" s="1"/>
  <c r="G13" i="27"/>
  <c r="C13" i="27"/>
  <c r="AA9" i="27"/>
  <c r="S9" i="27"/>
  <c r="E9" i="27"/>
  <c r="D9" i="27"/>
  <c r="C9" i="27"/>
  <c r="B9" i="27"/>
  <c r="AF8" i="27"/>
  <c r="AD8" i="27"/>
  <c r="AF7" i="27"/>
  <c r="AD7" i="27"/>
  <c r="AF6" i="27"/>
  <c r="AF5" i="27"/>
  <c r="AD5" i="27"/>
  <c r="AA5" i="27"/>
  <c r="T5" i="27"/>
  <c r="S5" i="27"/>
  <c r="H5" i="27"/>
  <c r="C33" i="3"/>
  <c r="B33" i="3"/>
  <c r="AI32" i="3"/>
  <c r="C32" i="3"/>
  <c r="B32" i="3"/>
  <c r="AJ31" i="3"/>
  <c r="AI31" i="3"/>
  <c r="E31" i="3"/>
  <c r="D31" i="3"/>
  <c r="C31" i="3" s="1"/>
  <c r="B31" i="3"/>
  <c r="L23" i="3"/>
  <c r="L14" i="3"/>
  <c r="L15" i="3"/>
  <c r="L16" i="3"/>
  <c r="L17" i="3"/>
  <c r="L18" i="3"/>
  <c r="L19" i="3"/>
  <c r="L20" i="3"/>
  <c r="L21" i="3"/>
  <c r="L22" i="3"/>
  <c r="L13" i="3"/>
  <c r="AF7" i="3"/>
  <c r="AD7" i="3"/>
  <c r="AF6" i="3"/>
  <c r="AA5" i="3"/>
  <c r="T5" i="3"/>
  <c r="S5" i="3"/>
  <c r="H5" i="3"/>
  <c r="AF5" i="3" s="1"/>
  <c r="E9" i="2"/>
  <c r="E8" i="2"/>
  <c r="E7" i="2"/>
  <c r="I6" i="2"/>
  <c r="E6" i="2"/>
  <c r="B10" i="26"/>
  <c r="B8" i="26"/>
  <c r="B7" i="26"/>
  <c r="B6" i="26"/>
  <c r="B5" i="26"/>
  <c r="X17" i="28" l="1"/>
  <c r="X15" i="28"/>
  <c r="Z14" i="28"/>
  <c r="X14" i="28"/>
  <c r="H18" i="28"/>
  <c r="C32" i="28"/>
  <c r="B32" i="28"/>
  <c r="F13" i="28"/>
  <c r="X47" i="28"/>
  <c r="M22" i="12" s="1"/>
  <c r="G9" i="27"/>
  <c r="I9" i="27"/>
  <c r="AD20" i="27"/>
  <c r="AD16" i="27"/>
  <c r="AD21" i="27"/>
  <c r="AL16" i="29"/>
  <c r="S9" i="29"/>
  <c r="C11" i="28"/>
  <c r="AH43" i="29"/>
  <c r="M41" i="12" s="1"/>
  <c r="AJ42" i="29"/>
  <c r="M13" i="29" s="1"/>
  <c r="M9" i="29" s="1"/>
  <c r="AH40" i="29"/>
  <c r="M38" i="12" s="1"/>
  <c r="AH42" i="29"/>
  <c r="M40" i="12" s="1"/>
  <c r="AN13" i="29"/>
  <c r="AJ13" i="29"/>
  <c r="AH13" i="29"/>
  <c r="K9" i="29"/>
  <c r="J9" i="29"/>
  <c r="AH44" i="29"/>
  <c r="M42" i="12" s="1"/>
  <c r="AH13" i="23"/>
  <c r="H8" i="30"/>
  <c r="O21" i="30"/>
  <c r="L8" i="30"/>
  <c r="U10" i="30"/>
  <c r="AJ44" i="29"/>
  <c r="L9" i="29"/>
  <c r="O9" i="29"/>
  <c r="B27" i="29"/>
  <c r="E27" i="29"/>
  <c r="N9" i="29"/>
  <c r="F27" i="29"/>
  <c r="AM41" i="29"/>
  <c r="AJ41" i="29" s="1"/>
  <c r="D27" i="29"/>
  <c r="N28" i="20"/>
  <c r="O26" i="20"/>
  <c r="Z15" i="28"/>
  <c r="H16" i="28"/>
  <c r="H11" i="28" s="1"/>
  <c r="Z17" i="28"/>
  <c r="AF15" i="27"/>
  <c r="AD15" i="27"/>
  <c r="AD19" i="27"/>
  <c r="AD13" i="27"/>
  <c r="F9" i="27"/>
  <c r="AF22" i="27"/>
  <c r="AD22" i="27"/>
  <c r="AF23" i="27"/>
  <c r="AD23" i="27"/>
  <c r="AD18" i="27"/>
  <c r="AF19" i="27"/>
  <c r="AD17" i="27"/>
  <c r="H14" i="27"/>
  <c r="AD5" i="3"/>
  <c r="S6" i="20"/>
  <c r="V6" i="20"/>
  <c r="Y6" i="20"/>
  <c r="AB6" i="20"/>
  <c r="S7" i="20"/>
  <c r="V7" i="20"/>
  <c r="Y7" i="20"/>
  <c r="AB7" i="20"/>
  <c r="Z18" i="28" l="1"/>
  <c r="X18" i="28"/>
  <c r="X13" i="28"/>
  <c r="F11" i="28"/>
  <c r="X8" i="30"/>
  <c r="U8" i="30"/>
  <c r="AN9" i="29"/>
  <c r="AJ9" i="29"/>
  <c r="AL9" i="29"/>
  <c r="AH9" i="29"/>
  <c r="Z16" i="28"/>
  <c r="X16" i="28"/>
  <c r="Z11" i="28"/>
  <c r="X11" i="28"/>
  <c r="AF14" i="27"/>
  <c r="AD14" i="27"/>
  <c r="H9" i="27"/>
  <c r="AF9" i="27" l="1"/>
  <c r="AD9" i="27"/>
  <c r="C30" i="20"/>
  <c r="D10" i="20"/>
  <c r="C9" i="23"/>
  <c r="B11" i="26" l="1"/>
  <c r="C9" i="6" l="1"/>
  <c r="H9" i="6"/>
  <c r="B46" i="26" s="1"/>
  <c r="C13" i="2" l="1"/>
  <c r="B31" i="9" l="1"/>
  <c r="N30" i="20"/>
  <c r="C34" i="3" l="1"/>
  <c r="B34" i="3"/>
  <c r="C50" i="3"/>
  <c r="C49" i="3"/>
  <c r="C48" i="3"/>
  <c r="C47" i="3"/>
  <c r="C46" i="3"/>
  <c r="C45" i="3"/>
  <c r="C44" i="3"/>
  <c r="C43" i="3"/>
  <c r="C42" i="3"/>
  <c r="C41" i="3"/>
  <c r="C40" i="3"/>
  <c r="B50" i="3"/>
  <c r="B49" i="3"/>
  <c r="B48" i="3"/>
  <c r="B47" i="3"/>
  <c r="B46" i="3"/>
  <c r="B45" i="3"/>
  <c r="B43" i="3"/>
  <c r="B42" i="3"/>
  <c r="B41" i="3"/>
  <c r="B40" i="3"/>
  <c r="C29" i="4" l="1"/>
  <c r="B29" i="4"/>
  <c r="C13" i="4"/>
  <c r="AG9" i="23" l="1"/>
  <c r="AF9" i="23"/>
  <c r="AE9" i="23"/>
  <c r="AD9" i="23"/>
  <c r="Y9" i="23"/>
  <c r="X9" i="23"/>
  <c r="W9" i="23"/>
  <c r="V9" i="23"/>
  <c r="I9" i="23"/>
  <c r="H9" i="23"/>
  <c r="G9" i="23"/>
  <c r="F9" i="23"/>
  <c r="G24" i="6" l="1"/>
  <c r="E8" i="6"/>
  <c r="AB30" i="23" l="1"/>
  <c r="D12" i="23"/>
  <c r="AA12" i="23"/>
  <c r="S12" i="23"/>
  <c r="AB32" i="23" l="1"/>
  <c r="AB29" i="23"/>
  <c r="T32" i="23"/>
  <c r="L32" i="23"/>
  <c r="T30" i="23"/>
  <c r="T29" i="23"/>
  <c r="L29" i="23"/>
  <c r="AA11" i="23"/>
  <c r="S11" i="23"/>
  <c r="H38" i="26" l="1"/>
  <c r="G38" i="26"/>
  <c r="D38" i="26"/>
  <c r="C38" i="26"/>
  <c r="K7" i="12" l="1"/>
  <c r="AB45" i="23" l="1"/>
  <c r="Z45" i="23"/>
  <c r="AB44" i="23"/>
  <c r="Z44" i="23"/>
  <c r="AB43" i="23"/>
  <c r="Z43" i="23"/>
  <c r="AB42" i="23"/>
  <c r="Z42" i="23"/>
  <c r="AB41" i="23"/>
  <c r="Z41" i="23"/>
  <c r="AB40" i="23"/>
  <c r="Z40" i="23"/>
  <c r="I13" i="2" l="1"/>
  <c r="B28" i="9"/>
  <c r="B27" i="9"/>
  <c r="C39" i="20"/>
  <c r="U47" i="6"/>
  <c r="U45" i="6"/>
  <c r="R8" i="6"/>
  <c r="O8" i="6"/>
  <c r="N8" i="6"/>
  <c r="K8" i="6"/>
  <c r="J8" i="6"/>
  <c r="G8" i="6"/>
  <c r="F8" i="6"/>
  <c r="Z34" i="6"/>
  <c r="X34" i="6"/>
  <c r="U34" i="6"/>
  <c r="S34" i="6"/>
  <c r="Q34" i="6"/>
  <c r="N34" i="6"/>
  <c r="M34" i="6"/>
  <c r="L34" i="6"/>
  <c r="J34" i="6"/>
  <c r="I34" i="6"/>
  <c r="H34" i="6"/>
  <c r="F34" i="6"/>
  <c r="E34" i="6"/>
  <c r="D34" i="6"/>
  <c r="B34" i="6"/>
  <c r="AA21" i="6"/>
  <c r="Y21" i="6"/>
  <c r="W21" i="6"/>
  <c r="V21" i="6"/>
  <c r="U21" i="6"/>
  <c r="Q21" i="6"/>
  <c r="P21" i="6"/>
  <c r="N21" i="6"/>
  <c r="M21" i="6"/>
  <c r="L21" i="6"/>
  <c r="J21" i="6"/>
  <c r="I21" i="6"/>
  <c r="H21" i="6"/>
  <c r="F21" i="6"/>
  <c r="N44" i="6"/>
  <c r="B8" i="6"/>
  <c r="H29" i="23"/>
  <c r="B29" i="23"/>
  <c r="J11" i="23" s="1"/>
  <c r="R27" i="23"/>
  <c r="B9" i="23"/>
  <c r="S14" i="23"/>
  <c r="U11" i="23"/>
  <c r="S16" i="23"/>
  <c r="K27" i="23"/>
  <c r="C35" i="4"/>
  <c r="X47" i="4" s="1"/>
  <c r="C34" i="4"/>
  <c r="H13" i="4" l="1"/>
  <c r="X46" i="4"/>
  <c r="AM42" i="23"/>
  <c r="AN40" i="23"/>
  <c r="P11" i="23"/>
  <c r="S9" i="23"/>
  <c r="B51" i="4" l="1"/>
  <c r="B50" i="4"/>
  <c r="B49" i="4"/>
  <c r="B48" i="4"/>
  <c r="B47" i="4"/>
  <c r="B46" i="4"/>
  <c r="H32" i="4"/>
  <c r="F32" i="4"/>
  <c r="B34" i="4"/>
  <c r="F13" i="4" s="1"/>
  <c r="B9" i="3" l="1"/>
  <c r="AA9" i="3"/>
  <c r="S9" i="3"/>
  <c r="H46" i="2"/>
  <c r="S38" i="3"/>
  <c r="F13" i="3"/>
  <c r="C13" i="3"/>
  <c r="G13" i="3"/>
  <c r="I9" i="3"/>
  <c r="E9" i="3"/>
  <c r="D9" i="3"/>
  <c r="C9" i="3" l="1"/>
  <c r="H13" i="3"/>
  <c r="E22" i="2"/>
  <c r="E19" i="2"/>
  <c r="E18" i="2"/>
  <c r="E17" i="2"/>
  <c r="E16" i="2"/>
  <c r="E15" i="2"/>
  <c r="B20" i="26" l="1"/>
  <c r="C19" i="26"/>
  <c r="D19" i="26"/>
  <c r="C45" i="26"/>
  <c r="D45" i="26"/>
  <c r="E30" i="20" l="1"/>
  <c r="O30" i="20"/>
  <c r="M10" i="20"/>
  <c r="J10" i="20"/>
  <c r="G10" i="20"/>
  <c r="K38" i="6"/>
  <c r="G38" i="6"/>
  <c r="C38" i="6"/>
  <c r="F29" i="23"/>
  <c r="J27" i="23"/>
  <c r="M27" i="23"/>
  <c r="N27" i="23"/>
  <c r="O27" i="23"/>
  <c r="P27" i="23"/>
  <c r="Q27" i="23"/>
  <c r="AL40" i="23" l="1"/>
  <c r="AH40" i="23" s="1"/>
  <c r="N11" i="23"/>
  <c r="AL44" i="23"/>
  <c r="AN44" i="23"/>
  <c r="AH44" i="23"/>
  <c r="J47" i="6"/>
  <c r="K49" i="12" s="1"/>
  <c r="N45" i="6"/>
  <c r="N46" i="6"/>
  <c r="N47" i="6"/>
  <c r="L11" i="23" l="1"/>
  <c r="K9" i="12" l="1"/>
  <c r="T8" i="6" l="1"/>
  <c r="U27" i="23" l="1"/>
  <c r="H45" i="26" l="1"/>
  <c r="G45" i="26"/>
  <c r="B39" i="26"/>
  <c r="E39" i="26" s="1"/>
  <c r="H31" i="26"/>
  <c r="G31" i="26"/>
  <c r="D31" i="26"/>
  <c r="C31" i="26"/>
  <c r="H19" i="26"/>
  <c r="G19" i="26"/>
  <c r="F39" i="26" l="1"/>
  <c r="AC29" i="23" l="1"/>
  <c r="I29" i="23"/>
  <c r="G29" i="23"/>
  <c r="D29" i="23"/>
  <c r="C29" i="23"/>
  <c r="K11" i="23" s="1"/>
  <c r="AL11" i="23"/>
  <c r="AH11" i="23"/>
  <c r="AC11" i="23"/>
  <c r="D11" i="23"/>
  <c r="AM40" i="23" l="1"/>
  <c r="O11" i="23"/>
  <c r="AO40" i="23"/>
  <c r="Q11" i="23"/>
  <c r="E29" i="23"/>
  <c r="AJ40" i="23" l="1"/>
  <c r="C10" i="6" l="1"/>
  <c r="B22" i="6"/>
  <c r="AF8" i="3" l="1"/>
  <c r="AD8" i="3"/>
  <c r="P12" i="6" l="1"/>
  <c r="AF13" i="3" l="1"/>
  <c r="C39" i="4"/>
  <c r="C38" i="4"/>
  <c r="X50" i="4" s="1"/>
  <c r="C37" i="4"/>
  <c r="C36" i="4"/>
  <c r="H14" i="4"/>
  <c r="H16" i="4" l="1"/>
  <c r="X49" i="4"/>
  <c r="H15" i="4"/>
  <c r="B34" i="26" s="1"/>
  <c r="X48" i="4"/>
  <c r="H18" i="4"/>
  <c r="B37" i="26" s="1"/>
  <c r="E37" i="26" s="1"/>
  <c r="X51" i="4"/>
  <c r="H17" i="4"/>
  <c r="B36" i="26" s="1"/>
  <c r="B35" i="26"/>
  <c r="B33" i="26"/>
  <c r="B32" i="26"/>
  <c r="X25" i="6"/>
  <c r="O24" i="6"/>
  <c r="G25" i="6"/>
  <c r="V38" i="6"/>
  <c r="B24" i="6"/>
  <c r="L12" i="6"/>
  <c r="C12" i="6"/>
  <c r="H12" i="6"/>
  <c r="H11" i="4" l="1"/>
  <c r="U46" i="6"/>
  <c r="E36" i="26"/>
  <c r="F36" i="26"/>
  <c r="F37" i="26"/>
  <c r="B25" i="6"/>
  <c r="R21" i="6"/>
  <c r="U12" i="6"/>
  <c r="B49" i="26"/>
  <c r="C25" i="6"/>
  <c r="F35" i="26"/>
  <c r="E35" i="26"/>
  <c r="E34" i="26"/>
  <c r="F34" i="26"/>
  <c r="E33" i="26"/>
  <c r="F33" i="26"/>
  <c r="F32" i="26"/>
  <c r="E32" i="26"/>
  <c r="B31" i="26"/>
  <c r="X12" i="6"/>
  <c r="D13" i="2"/>
  <c r="E49" i="26" l="1"/>
  <c r="F49" i="26"/>
  <c r="F31" i="26"/>
  <c r="E31" i="26"/>
  <c r="G14" i="3"/>
  <c r="G15" i="3"/>
  <c r="G16" i="3"/>
  <c r="G17" i="3"/>
  <c r="G18" i="3"/>
  <c r="G19" i="3"/>
  <c r="G20" i="3"/>
  <c r="G21" i="3"/>
  <c r="G22" i="3"/>
  <c r="G23" i="3"/>
  <c r="C14" i="3"/>
  <c r="C16" i="3"/>
  <c r="C17" i="3"/>
  <c r="C18" i="3"/>
  <c r="C19" i="3"/>
  <c r="C20" i="3"/>
  <c r="C21" i="3"/>
  <c r="C22" i="3"/>
  <c r="C23" i="3"/>
  <c r="C15" i="3"/>
  <c r="H54" i="2"/>
  <c r="B28" i="26" s="1"/>
  <c r="F16" i="3"/>
  <c r="H49" i="2"/>
  <c r="B23" i="26" s="1"/>
  <c r="H14" i="3"/>
  <c r="H48" i="2"/>
  <c r="B22" i="26" s="1"/>
  <c r="E22" i="26" s="1"/>
  <c r="H50" i="2"/>
  <c r="H51" i="2"/>
  <c r="B25" i="26" s="1"/>
  <c r="H52" i="2"/>
  <c r="B26" i="26" s="1"/>
  <c r="H53" i="2"/>
  <c r="B27" i="26" s="1"/>
  <c r="H55" i="2"/>
  <c r="B29" i="26" s="1"/>
  <c r="H56" i="2"/>
  <c r="B30" i="26" s="1"/>
  <c r="F14" i="3"/>
  <c r="F15" i="3"/>
  <c r="B44" i="3"/>
  <c r="F17" i="3" s="1"/>
  <c r="F18" i="3"/>
  <c r="F19" i="3"/>
  <c r="F20" i="3"/>
  <c r="F21" i="3"/>
  <c r="F22" i="3"/>
  <c r="F23" i="3"/>
  <c r="C32" i="4"/>
  <c r="G9" i="3" l="1"/>
  <c r="B24" i="26"/>
  <c r="F24" i="26" s="1"/>
  <c r="J106" i="12" s="1"/>
  <c r="L11" i="12"/>
  <c r="F9" i="3"/>
  <c r="B38" i="3"/>
  <c r="AF14" i="3"/>
  <c r="AD14" i="3"/>
  <c r="F27" i="26"/>
  <c r="J109" i="12" s="1"/>
  <c r="E27" i="26"/>
  <c r="I109" i="12" s="1"/>
  <c r="F22" i="26"/>
  <c r="J104" i="12" s="1"/>
  <c r="I104" i="12"/>
  <c r="E29" i="26"/>
  <c r="I111" i="12" s="1"/>
  <c r="F29" i="26"/>
  <c r="J111" i="12" s="1"/>
  <c r="F26" i="26"/>
  <c r="J108" i="12" s="1"/>
  <c r="E26" i="26"/>
  <c r="I108" i="12" s="1"/>
  <c r="F28" i="26"/>
  <c r="J110" i="12" s="1"/>
  <c r="E28" i="26"/>
  <c r="I110" i="12" s="1"/>
  <c r="F23" i="26"/>
  <c r="J105" i="12" s="1"/>
  <c r="E23" i="26"/>
  <c r="I105" i="12" s="1"/>
  <c r="F30" i="26"/>
  <c r="J112" i="12" s="1"/>
  <c r="E30" i="26"/>
  <c r="I112" i="12" s="1"/>
  <c r="E25" i="26"/>
  <c r="I107" i="12" s="1"/>
  <c r="F25" i="26"/>
  <c r="J107" i="12" s="1"/>
  <c r="F20" i="26"/>
  <c r="J102" i="12" s="1"/>
  <c r="E20" i="26"/>
  <c r="I102" i="12" s="1"/>
  <c r="H19" i="3"/>
  <c r="H15" i="3"/>
  <c r="H23" i="3"/>
  <c r="H47" i="2"/>
  <c r="B21" i="26" s="1"/>
  <c r="H22" i="3"/>
  <c r="H18" i="3"/>
  <c r="H21" i="3"/>
  <c r="H17" i="3"/>
  <c r="H20" i="3"/>
  <c r="H16" i="3"/>
  <c r="S11" i="4"/>
  <c r="G11" i="4"/>
  <c r="E11" i="4"/>
  <c r="D11" i="4"/>
  <c r="X13" i="4"/>
  <c r="B11" i="4"/>
  <c r="B19" i="26" l="1"/>
  <c r="E19" i="26" s="1"/>
  <c r="E24" i="26"/>
  <c r="I106" i="12" s="1"/>
  <c r="H9" i="3"/>
  <c r="AF9" i="3" s="1"/>
  <c r="AD13" i="3"/>
  <c r="AF23" i="3"/>
  <c r="AD23" i="3"/>
  <c r="AF16" i="3"/>
  <c r="AD16" i="3"/>
  <c r="AF18" i="3"/>
  <c r="AD18" i="3"/>
  <c r="AF15" i="3"/>
  <c r="AD15" i="3"/>
  <c r="AD19" i="3"/>
  <c r="AF19" i="3"/>
  <c r="AD21" i="3"/>
  <c r="AF21" i="3"/>
  <c r="AF20" i="3"/>
  <c r="AD20" i="3"/>
  <c r="AF22" i="3"/>
  <c r="AD22" i="3"/>
  <c r="AD17" i="3"/>
  <c r="AF17" i="3"/>
  <c r="Q49" i="2"/>
  <c r="E21" i="26"/>
  <c r="I103" i="12" s="1"/>
  <c r="F21" i="26"/>
  <c r="J103" i="12" s="1"/>
  <c r="Z13" i="4"/>
  <c r="F19" i="26" l="1"/>
  <c r="AD9" i="3"/>
  <c r="V36" i="6" l="1"/>
  <c r="O36" i="6"/>
  <c r="K36" i="6"/>
  <c r="G36" i="6"/>
  <c r="C36" i="6"/>
  <c r="X23" i="6"/>
  <c r="T23" i="6"/>
  <c r="O23" i="6"/>
  <c r="K23" i="6"/>
  <c r="G23" i="6"/>
  <c r="B23" i="6"/>
  <c r="B21" i="6" s="1"/>
  <c r="P10" i="6"/>
  <c r="L10" i="6"/>
  <c r="H10" i="6"/>
  <c r="U10" i="6" l="1"/>
  <c r="B47" i="26"/>
  <c r="C23" i="6"/>
  <c r="X10" i="6"/>
  <c r="F47" i="26" l="1"/>
  <c r="E47" i="26"/>
  <c r="F13" i="2"/>
  <c r="G13" i="2"/>
  <c r="H13" i="2"/>
  <c r="M13" i="2"/>
  <c r="B32" i="9" l="1"/>
  <c r="L15" i="2" l="1"/>
  <c r="L16" i="2"/>
  <c r="L17" i="2"/>
  <c r="L18" i="2"/>
  <c r="L19" i="2"/>
  <c r="E13" i="2" l="1"/>
  <c r="L13" i="2" s="1"/>
  <c r="AC32" i="23" l="1"/>
  <c r="B32" i="23" l="1"/>
  <c r="J14" i="23" s="1"/>
  <c r="L22" i="2" l="1"/>
  <c r="V37" i="6" l="1"/>
  <c r="V34" i="6"/>
  <c r="O34" i="6"/>
  <c r="T24" i="6"/>
  <c r="X22" i="6"/>
  <c r="T22" i="6"/>
  <c r="O22" i="6"/>
  <c r="O21" i="6" s="1"/>
  <c r="P11" i="6"/>
  <c r="L11" i="6"/>
  <c r="P9" i="6"/>
  <c r="L9" i="6"/>
  <c r="AC30" i="23"/>
  <c r="AO27" i="23"/>
  <c r="AM27" i="23"/>
  <c r="AK27" i="23"/>
  <c r="AI27" i="23"/>
  <c r="AH27" i="23"/>
  <c r="AG27" i="23"/>
  <c r="AF27" i="23"/>
  <c r="AE27" i="23"/>
  <c r="AD27" i="23"/>
  <c r="AA27" i="23"/>
  <c r="Z27" i="23"/>
  <c r="X27" i="23"/>
  <c r="W27" i="23"/>
  <c r="V27" i="23"/>
  <c r="S27" i="23"/>
  <c r="AC16" i="23"/>
  <c r="AA16" i="23"/>
  <c r="U16" i="23"/>
  <c r="AC14" i="23"/>
  <c r="AA14" i="23"/>
  <c r="U14" i="23"/>
  <c r="AC12" i="23"/>
  <c r="U12" i="23"/>
  <c r="T21" i="6" l="1"/>
  <c r="AC9" i="23"/>
  <c r="Z9" i="23"/>
  <c r="X21" i="6"/>
  <c r="U9" i="23"/>
  <c r="E21" i="6"/>
  <c r="Y44" i="6"/>
  <c r="L8" i="6"/>
  <c r="P8" i="6"/>
  <c r="T27" i="23"/>
  <c r="AB27" i="23"/>
  <c r="AC27" i="23"/>
  <c r="F30" i="23"/>
  <c r="N12" i="23" s="1"/>
  <c r="G30" i="23"/>
  <c r="O12" i="23" s="1"/>
  <c r="H30" i="23"/>
  <c r="I30" i="23"/>
  <c r="F32" i="23"/>
  <c r="G32" i="23"/>
  <c r="H32" i="23"/>
  <c r="I32" i="23"/>
  <c r="Z32" i="4"/>
  <c r="X32" i="4"/>
  <c r="T32" i="4"/>
  <c r="O32" i="4"/>
  <c r="U11" i="4"/>
  <c r="O11" i="4"/>
  <c r="Z11" i="4" s="1"/>
  <c r="Z8" i="4"/>
  <c r="X8" i="4"/>
  <c r="AO43" i="23" l="1"/>
  <c r="Q14" i="23"/>
  <c r="AN41" i="23"/>
  <c r="P12" i="23"/>
  <c r="AN43" i="23"/>
  <c r="AH43" i="23" s="1"/>
  <c r="P14" i="23"/>
  <c r="AM43" i="23"/>
  <c r="AJ43" i="23" s="1"/>
  <c r="O14" i="23"/>
  <c r="AN45" i="23"/>
  <c r="P16" i="23"/>
  <c r="AL43" i="23"/>
  <c r="N14" i="23"/>
  <c r="AM45" i="23"/>
  <c r="AJ45" i="23" s="1"/>
  <c r="O16" i="23"/>
  <c r="AO42" i="23"/>
  <c r="AJ42" i="23" s="1"/>
  <c r="M13" i="23" s="1"/>
  <c r="AO45" i="23"/>
  <c r="Q16" i="23"/>
  <c r="AL45" i="23"/>
  <c r="AH45" i="23" s="1"/>
  <c r="N16" i="23"/>
  <c r="L16" i="23" s="1"/>
  <c r="B44" i="26" s="1"/>
  <c r="AN42" i="23"/>
  <c r="AO41" i="23"/>
  <c r="Q12" i="23"/>
  <c r="L12" i="23"/>
  <c r="AL42" i="23"/>
  <c r="AH42" i="23" s="1"/>
  <c r="AL41" i="23"/>
  <c r="AH41" i="23" s="1"/>
  <c r="D30" i="23"/>
  <c r="G27" i="23"/>
  <c r="AM41" i="23"/>
  <c r="I27" i="23"/>
  <c r="F27" i="23"/>
  <c r="H27" i="23"/>
  <c r="U32" i="4"/>
  <c r="P32" i="4"/>
  <c r="AJ41" i="23" l="1"/>
  <c r="AN13" i="23"/>
  <c r="AJ13" i="23"/>
  <c r="O9" i="23"/>
  <c r="N9" i="23"/>
  <c r="F44" i="26"/>
  <c r="E44" i="26"/>
  <c r="P9" i="23"/>
  <c r="Q9" i="23"/>
  <c r="B41" i="26"/>
  <c r="M9" i="23"/>
  <c r="R8" i="20"/>
  <c r="T8" i="20"/>
  <c r="U8" i="20"/>
  <c r="W8" i="20"/>
  <c r="X8" i="20"/>
  <c r="Z8" i="20"/>
  <c r="AA8" i="20"/>
  <c r="AC8" i="20"/>
  <c r="AD8" i="20"/>
  <c r="E41" i="26" l="1"/>
  <c r="F41" i="26"/>
  <c r="Y8" i="20"/>
  <c r="V8" i="20"/>
  <c r="S8" i="20"/>
  <c r="AB8" i="20"/>
  <c r="W44" i="6" l="1"/>
  <c r="D21" i="6" l="1"/>
  <c r="U44" i="6"/>
  <c r="N39" i="20"/>
  <c r="O39" i="20"/>
  <c r="L30" i="23" l="1"/>
  <c r="B40" i="26" l="1"/>
  <c r="AL12" i="23"/>
  <c r="C40" i="20"/>
  <c r="D14" i="23"/>
  <c r="B43" i="26"/>
  <c r="K16" i="23"/>
  <c r="J16" i="23"/>
  <c r="E32" i="23"/>
  <c r="C32" i="23"/>
  <c r="K14" i="23" s="1"/>
  <c r="E30" i="23"/>
  <c r="C30" i="23"/>
  <c r="K12" i="23" s="1"/>
  <c r="B30" i="23"/>
  <c r="J12" i="23" s="1"/>
  <c r="E16" i="23"/>
  <c r="D16" i="23"/>
  <c r="L14" i="23"/>
  <c r="E14" i="23"/>
  <c r="AN9" i="23"/>
  <c r="AH12" i="23" l="1"/>
  <c r="J9" i="23"/>
  <c r="K9" i="23"/>
  <c r="AJ9" i="23" s="1"/>
  <c r="E9" i="23"/>
  <c r="C27" i="23"/>
  <c r="B42" i="26"/>
  <c r="F42" i="26" s="1"/>
  <c r="L9" i="23"/>
  <c r="AL9" i="23" s="1"/>
  <c r="F40" i="26"/>
  <c r="E40" i="26"/>
  <c r="D9" i="23"/>
  <c r="L27" i="23"/>
  <c r="B27" i="23"/>
  <c r="F43" i="26"/>
  <c r="E43" i="26"/>
  <c r="AH16" i="23"/>
  <c r="AL16" i="23"/>
  <c r="O40" i="20"/>
  <c r="N40" i="20"/>
  <c r="AH14" i="23"/>
  <c r="AL14" i="23"/>
  <c r="E27" i="23"/>
  <c r="D32" i="23"/>
  <c r="B38" i="26" l="1"/>
  <c r="F38" i="26" s="1"/>
  <c r="E42" i="26"/>
  <c r="AH9" i="23"/>
  <c r="D27" i="23"/>
  <c r="E38" i="26" l="1"/>
  <c r="K37" i="6"/>
  <c r="G37" i="6"/>
  <c r="C37" i="6"/>
  <c r="C34" i="6" l="1"/>
  <c r="K34" i="6"/>
  <c r="G34" i="6"/>
  <c r="K24" i="6"/>
  <c r="K22" i="6"/>
  <c r="G22" i="6"/>
  <c r="G21" i="6" s="1"/>
  <c r="J39" i="12"/>
  <c r="J40" i="12"/>
  <c r="J41" i="12"/>
  <c r="J42" i="12"/>
  <c r="J43" i="12"/>
  <c r="I39" i="12"/>
  <c r="I40" i="12"/>
  <c r="I41" i="12"/>
  <c r="I42" i="12"/>
  <c r="I43" i="12"/>
  <c r="J38" i="12"/>
  <c r="I38" i="12"/>
  <c r="K21" i="6" l="1"/>
  <c r="C24" i="6"/>
  <c r="C21" i="6" l="1"/>
  <c r="C41" i="20" l="1"/>
  <c r="K17" i="12"/>
  <c r="J46" i="6"/>
  <c r="K48" i="12" s="1"/>
  <c r="K47" i="12"/>
  <c r="J44" i="6"/>
  <c r="K46" i="12" s="1"/>
  <c r="J48" i="12"/>
  <c r="J47" i="12"/>
  <c r="J46" i="12"/>
  <c r="I46" i="12"/>
  <c r="AG38" i="3"/>
  <c r="AF38" i="3"/>
  <c r="AD38" i="3"/>
  <c r="AC38" i="3"/>
  <c r="AA38" i="3"/>
  <c r="Y38" i="3"/>
  <c r="W38" i="3"/>
  <c r="U38" i="3"/>
  <c r="O38" i="3"/>
  <c r="I48" i="12"/>
  <c r="I47" i="12"/>
  <c r="I86" i="12"/>
  <c r="I87" i="12"/>
  <c r="B29" i="9"/>
  <c r="B26" i="9" s="1"/>
  <c r="H11" i="6"/>
  <c r="D18" i="20"/>
  <c r="J7" i="12"/>
  <c r="J8" i="12"/>
  <c r="J9" i="12"/>
  <c r="J10" i="12"/>
  <c r="J11" i="12"/>
  <c r="J12" i="12"/>
  <c r="J13" i="12"/>
  <c r="J14" i="12"/>
  <c r="J15" i="12"/>
  <c r="J16" i="12"/>
  <c r="J17" i="12"/>
  <c r="I17" i="12"/>
  <c r="I16" i="12"/>
  <c r="I15" i="12"/>
  <c r="I14" i="12"/>
  <c r="I13" i="12"/>
  <c r="I12" i="12"/>
  <c r="I11" i="12"/>
  <c r="I10" i="12"/>
  <c r="I9" i="12"/>
  <c r="I8" i="12"/>
  <c r="I7" i="12"/>
  <c r="J18" i="20"/>
  <c r="M18" i="20"/>
  <c r="D19" i="20"/>
  <c r="J19" i="20"/>
  <c r="M19" i="20"/>
  <c r="B35" i="4"/>
  <c r="F14" i="4" s="1"/>
  <c r="B36" i="4"/>
  <c r="F15" i="4" s="1"/>
  <c r="B37" i="4"/>
  <c r="F16" i="4" s="1"/>
  <c r="B38" i="4"/>
  <c r="F17" i="4" s="1"/>
  <c r="B39" i="4"/>
  <c r="K8" i="12"/>
  <c r="K10" i="12"/>
  <c r="K11" i="12"/>
  <c r="K12" i="12"/>
  <c r="K13" i="12"/>
  <c r="K14" i="12"/>
  <c r="K15" i="12"/>
  <c r="K16" i="12"/>
  <c r="I21" i="12"/>
  <c r="J21" i="12"/>
  <c r="I22" i="12"/>
  <c r="J22" i="12"/>
  <c r="I23" i="12"/>
  <c r="J23" i="12"/>
  <c r="I24" i="12"/>
  <c r="J24" i="12"/>
  <c r="I25" i="12"/>
  <c r="J25" i="12"/>
  <c r="I26" i="12"/>
  <c r="J26" i="12"/>
  <c r="C11" i="6"/>
  <c r="C8" i="6" s="1"/>
  <c r="C14" i="4"/>
  <c r="C15" i="4"/>
  <c r="C16" i="4"/>
  <c r="C17" i="4"/>
  <c r="C18" i="4"/>
  <c r="F38" i="3"/>
  <c r="H38" i="3"/>
  <c r="J38" i="3"/>
  <c r="K38" i="3"/>
  <c r="F11" i="4" l="1"/>
  <c r="X11" i="4" s="1"/>
  <c r="B48" i="26"/>
  <c r="E48" i="26" s="1"/>
  <c r="U11" i="6"/>
  <c r="X9" i="6"/>
  <c r="U9" i="6"/>
  <c r="B23" i="9"/>
  <c r="H8" i="6"/>
  <c r="U8" i="6" s="1"/>
  <c r="B32" i="4"/>
  <c r="F48" i="26"/>
  <c r="M11" i="4"/>
  <c r="I81" i="12"/>
  <c r="C11" i="4"/>
  <c r="Z16" i="4"/>
  <c r="X16" i="4"/>
  <c r="X17" i="4"/>
  <c r="Z17" i="4"/>
  <c r="X15" i="4"/>
  <c r="Z15" i="4"/>
  <c r="Z14" i="4"/>
  <c r="X14" i="4"/>
  <c r="X18" i="4"/>
  <c r="Z18" i="4"/>
  <c r="N41" i="20"/>
  <c r="O41" i="20"/>
  <c r="X11" i="6"/>
  <c r="L12" i="12"/>
  <c r="L8" i="12"/>
  <c r="L17" i="12"/>
  <c r="L15" i="12"/>
  <c r="L7" i="12"/>
  <c r="I85" i="12"/>
  <c r="I88" i="12" s="1"/>
  <c r="L10" i="12"/>
  <c r="L16" i="12"/>
  <c r="L14" i="12"/>
  <c r="L9" i="12"/>
  <c r="C38" i="3"/>
  <c r="L13" i="12"/>
  <c r="B45" i="26" l="1"/>
  <c r="E45" i="26" s="1"/>
  <c r="H81" i="12"/>
  <c r="F46" i="26"/>
  <c r="E46" i="26"/>
  <c r="X8" i="6"/>
  <c r="J86" i="12"/>
  <c r="J87" i="12"/>
  <c r="J85" i="12"/>
  <c r="F45" i="26" l="1"/>
  <c r="K81" i="12"/>
  <c r="I82" i="12" s="1"/>
  <c r="H82" i="12" l="1"/>
</calcChain>
</file>

<file path=xl/sharedStrings.xml><?xml version="1.0" encoding="utf-8"?>
<sst xmlns="http://schemas.openxmlformats.org/spreadsheetml/2006/main" count="1641" uniqueCount="478">
  <si>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</si>
  <si>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</si>
  <si>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</si>
  <si>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</si>
  <si>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</si>
  <si>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</si>
  <si>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</si>
  <si>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</si>
  <si>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</si>
  <si>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</si>
  <si>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</si>
  <si>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</si>
  <si>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</si>
  <si>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</si>
  <si>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</si>
  <si>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</si>
  <si>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</si>
  <si>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</si>
  <si>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</si>
  <si>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</si>
  <si>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</si>
  <si>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</si>
  <si>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</si>
  <si>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</si>
  <si>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</si>
  <si>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</si>
  <si>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</si>
  <si>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</si>
  <si>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</si>
  <si>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</si>
  <si>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</si>
  <si>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</si>
  <si>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</si>
  <si>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</si>
  <si>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</si>
  <si>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</si>
  <si>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</si>
  <si>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</si>
  <si>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</si>
  <si>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</si>
  <si>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</si>
  <si>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</si>
  <si>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</si>
  <si>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</si>
  <si>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</si>
  <si>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</si>
  <si>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</si>
  <si>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</si>
  <si>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（単位：園、学級、人、㎡）</t>
  </si>
  <si>
    <t>園　　児　　数</t>
  </si>
  <si>
    <t>教　　員　　数</t>
  </si>
  <si>
    <t>学級数</t>
  </si>
  <si>
    <t>総　数</t>
  </si>
  <si>
    <t>男</t>
  </si>
  <si>
    <t>女</t>
  </si>
  <si>
    <t>浦添幼稚園</t>
  </si>
  <si>
    <t>神森幼稚園</t>
  </si>
  <si>
    <t>牧港幼稚園</t>
  </si>
  <si>
    <t>当山幼稚園</t>
  </si>
  <si>
    <t>港川幼稚園</t>
  </si>
  <si>
    <t>宮城幼稚園</t>
  </si>
  <si>
    <t>沢岻幼稚園</t>
  </si>
  <si>
    <t>資料：教育委員会総務課</t>
  </si>
  <si>
    <t>（単位：人）</t>
  </si>
  <si>
    <t>学      校      名</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</si>
  <si>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</si>
  <si>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</si>
  <si>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</si>
  <si>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</si>
  <si>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</si>
  <si>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</si>
  <si>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</si>
  <si>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</si>
  <si>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</si>
  <si>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</si>
  <si>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</si>
  <si>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</si>
  <si>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</si>
  <si>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</si>
  <si>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</si>
  <si>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</si>
  <si>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</si>
  <si>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</si>
  <si>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</si>
  <si>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</si>
  <si>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</si>
  <si>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</si>
  <si>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</si>
  <si>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</si>
  <si>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</si>
  <si>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</si>
  <si>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</si>
  <si>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</si>
  <si>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</si>
  <si>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</si>
  <si>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</si>
  <si>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</si>
  <si>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</si>
  <si>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</si>
  <si>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</si>
  <si>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</si>
  <si>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</si>
  <si>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</si>
  <si>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</si>
  <si>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</si>
  <si>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</si>
  <si>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</si>
  <si>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</si>
  <si>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</si>
  <si>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</si>
  <si>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</si>
  <si>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</si>
  <si>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</si>
  <si>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</si>
  <si>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</si>
  <si>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</si>
  <si>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</si>
  <si>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</si>
  <si>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</si>
  <si>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</si>
  <si>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</si>
  <si>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</si>
  <si>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</si>
  <si>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</si>
  <si>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</si>
  <si>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</si>
  <si>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</si>
  <si>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</si>
  <si>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</si>
  <si>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</si>
  <si>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</si>
  <si>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</si>
  <si>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</si>
  <si>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</si>
  <si>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</si>
  <si>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</si>
  <si>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</si>
  <si>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</si>
  <si>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陽明高等学校</t>
  </si>
  <si>
    <t>（注）（  ）は定時制の数値である。</t>
  </si>
  <si>
    <t>資料：各高等学校</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</si>
  <si>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</si>
  <si>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</si>
  <si>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</si>
  <si>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</si>
  <si>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</si>
  <si>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</si>
  <si>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</si>
  <si>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</si>
  <si>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</si>
  <si>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</si>
  <si>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</si>
  <si>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</si>
  <si>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</si>
  <si>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</si>
  <si>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</si>
  <si>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</si>
  <si>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</si>
  <si>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</si>
  <si>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</si>
  <si>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</si>
  <si>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</si>
  <si>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</si>
  <si>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</si>
  <si>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</si>
  <si>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</si>
  <si>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</si>
  <si>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</si>
  <si>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</si>
  <si>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</si>
  <si>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</si>
  <si>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</si>
  <si>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</si>
  <si>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</si>
  <si>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</si>
  <si>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</si>
  <si>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</si>
  <si>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</si>
  <si>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</si>
  <si>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</si>
  <si>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</si>
  <si>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</si>
  <si>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</si>
  <si>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</si>
  <si>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</si>
  <si>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</si>
  <si>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</si>
  <si>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</si>
  <si>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</si>
  <si>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</si>
  <si>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</si>
  <si>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</si>
  <si>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</si>
  <si>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</si>
  <si>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</si>
  <si>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</si>
  <si>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</si>
  <si>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</si>
  <si>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</si>
  <si>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</si>
  <si>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</si>
  <si>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区　　　分</t>
  </si>
  <si>
    <t>私　　費</t>
  </si>
  <si>
    <t>総　　額</t>
  </si>
  <si>
    <t>国・県支出金</t>
  </si>
  <si>
    <t>市支出金</t>
  </si>
  <si>
    <t>学校教育費</t>
  </si>
  <si>
    <t>　(幼 稚 園)</t>
  </si>
  <si>
    <t xml:space="preserve">  (小 学 校)</t>
  </si>
  <si>
    <t>　(中 学 校)</t>
  </si>
  <si>
    <t>社会教育費</t>
  </si>
  <si>
    <t>教育行政費</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</si>
  <si>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</si>
  <si>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</si>
  <si>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</si>
  <si>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</si>
  <si>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</si>
  <si>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</si>
  <si>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</si>
  <si>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</si>
  <si>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</si>
  <si>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</si>
  <si>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</si>
  <si>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</si>
  <si>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</si>
  <si>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</si>
  <si>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</si>
  <si>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</si>
  <si>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</si>
  <si>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</si>
  <si>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</si>
  <si>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</si>
  <si>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</si>
  <si>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</si>
  <si>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</si>
  <si>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</si>
  <si>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</si>
  <si>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</si>
  <si>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2"/>
  </si>
  <si>
    <t>左記以外の者</t>
    <rPh sb="0" eb="2">
      <t>サキ</t>
    </rPh>
    <rPh sb="2" eb="4">
      <t>イガイノ</t>
    </rPh>
    <phoneticPr fontId="2"/>
  </si>
  <si>
    <t>大学等進学率(％)</t>
    <rPh sb="0" eb="2">
      <t>ダイガク</t>
    </rPh>
    <rPh sb="2" eb="3">
      <t>トウ</t>
    </rPh>
    <phoneticPr fontId="2"/>
  </si>
  <si>
    <t>区　分</t>
    <phoneticPr fontId="2"/>
  </si>
  <si>
    <t>園数</t>
    <phoneticPr fontId="2"/>
  </si>
  <si>
    <t>みのり幼稚園</t>
    <rPh sb="3" eb="6">
      <t>ヨウチエン</t>
    </rPh>
    <phoneticPr fontId="2"/>
  </si>
  <si>
    <t>市立・私立
幼稚園</t>
    <rPh sb="3" eb="5">
      <t>シリツ</t>
    </rPh>
    <phoneticPr fontId="2"/>
  </si>
  <si>
    <t>４歳児</t>
    <rPh sb="1" eb="2">
      <t>サイ</t>
    </rPh>
    <rPh sb="2" eb="3">
      <t>ジ</t>
    </rPh>
    <phoneticPr fontId="2"/>
  </si>
  <si>
    <t>５歳児</t>
    <rPh sb="1" eb="2">
      <t>サイ</t>
    </rPh>
    <rPh sb="2" eb="3">
      <t>ジ</t>
    </rPh>
    <phoneticPr fontId="2"/>
  </si>
  <si>
    <t>園　舎
総床面積
（㎡）</t>
    <rPh sb="0" eb="1">
      <t>エン</t>
    </rPh>
    <rPh sb="2" eb="3">
      <t>シャ</t>
    </rPh>
    <rPh sb="4" eb="5">
      <t>ソウ</t>
    </rPh>
    <rPh sb="5" eb="6">
      <t>ユカ</t>
    </rPh>
    <phoneticPr fontId="2"/>
  </si>
  <si>
    <t>　平成24年度から私立幼稚園を掲載。</t>
    <rPh sb="1" eb="3">
      <t>ヘイセイ</t>
    </rPh>
    <rPh sb="5" eb="7">
      <t>ネンド</t>
    </rPh>
    <rPh sb="9" eb="11">
      <t>シリツ</t>
    </rPh>
    <rPh sb="11" eb="14">
      <t>ヨウチエン</t>
    </rPh>
    <rPh sb="15" eb="17">
      <t>ケイサイ</t>
    </rPh>
    <phoneticPr fontId="2"/>
  </si>
  <si>
    <t>児童数</t>
    <rPh sb="0" eb="2">
      <t>ジドウ</t>
    </rPh>
    <rPh sb="2" eb="3">
      <t>スウ</t>
    </rPh>
    <phoneticPr fontId="2"/>
  </si>
  <si>
    <t>（注）学級数および生徒総数の数値は、特別支援学級を含む。（  ）内は特別支援学級再掲数値。</t>
    <rPh sb="9" eb="11">
      <t>セイト</t>
    </rPh>
    <phoneticPr fontId="2"/>
  </si>
  <si>
    <t>一人当り校地面積</t>
    <rPh sb="4" eb="6">
      <t>コウチ</t>
    </rPh>
    <phoneticPr fontId="2"/>
  </si>
  <si>
    <t>一人当り校舎延べ面積</t>
    <rPh sb="4" eb="6">
      <t>コウシャ</t>
    </rPh>
    <rPh sb="6" eb="7">
      <t>ノ</t>
    </rPh>
    <phoneticPr fontId="2"/>
  </si>
  <si>
    <t>生徒数</t>
    <rPh sb="0" eb="3">
      <t>セイトスウ</t>
    </rPh>
    <phoneticPr fontId="2"/>
  </si>
  <si>
    <t>（小学校）　</t>
  </si>
  <si>
    <t>（中学校）</t>
  </si>
  <si>
    <t>（高等学校）</t>
  </si>
  <si>
    <t>区分</t>
    <phoneticPr fontId="2"/>
  </si>
  <si>
    <t xml:space="preserve"> (内、定時）</t>
    <rPh sb="2" eb="3">
      <t>ウチ</t>
    </rPh>
    <phoneticPr fontId="2"/>
  </si>
  <si>
    <t>一時的に仕事に就いた者</t>
    <rPh sb="0" eb="3">
      <t>イチジテキ</t>
    </rPh>
    <rPh sb="4" eb="6">
      <t>シゴト</t>
    </rPh>
    <rPh sb="7" eb="8">
      <t>ツ</t>
    </rPh>
    <rPh sb="10" eb="11">
      <t>モノ</t>
    </rPh>
    <phoneticPr fontId="2"/>
  </si>
  <si>
    <t>専修学校等
(一般課程)等入学者</t>
    <rPh sb="7" eb="9">
      <t>イッパン</t>
    </rPh>
    <rPh sb="9" eb="11">
      <t>カテイ</t>
    </rPh>
    <rPh sb="12" eb="13">
      <t>トウ</t>
    </rPh>
    <rPh sb="13" eb="15">
      <t>ニュウガク</t>
    </rPh>
    <rPh sb="15" eb="16">
      <t>シャ</t>
    </rPh>
    <phoneticPr fontId="2"/>
  </si>
  <si>
    <t>資料：学校基本調査報告書</t>
    <rPh sb="9" eb="12">
      <t>ホウコクショ</t>
    </rPh>
    <phoneticPr fontId="2"/>
  </si>
  <si>
    <t xml:space="preserve">（75）学校別児童数の推移　（Ｐ133参照）　　　　　 </t>
    <phoneticPr fontId="2"/>
  </si>
  <si>
    <t>（76）学校別生徒数の推移  （Ｐ136･137参照）</t>
    <phoneticPr fontId="2"/>
  </si>
  <si>
    <t>県     立</t>
    <rPh sb="0" eb="1">
      <t>ケン</t>
    </rPh>
    <rPh sb="6" eb="7">
      <t>リツ</t>
    </rPh>
    <phoneticPr fontId="2"/>
  </si>
  <si>
    <t>私     立</t>
    <rPh sb="0" eb="1">
      <t>ワタシ</t>
    </rPh>
    <rPh sb="6" eb="7">
      <t>リツ</t>
    </rPh>
    <phoneticPr fontId="2"/>
  </si>
  <si>
    <t>１学級
園児数</t>
    <phoneticPr fontId="2"/>
  </si>
  <si>
    <t>総数</t>
    <phoneticPr fontId="2"/>
  </si>
  <si>
    <t>　園児数を男女別から年齢別に変更している。</t>
    <phoneticPr fontId="2"/>
  </si>
  <si>
    <t>平成22年度</t>
    <phoneticPr fontId="2"/>
  </si>
  <si>
    <t>１学級当り
児童数</t>
    <phoneticPr fontId="2"/>
  </si>
  <si>
    <t>教員１人当り
児童数</t>
    <phoneticPr fontId="2"/>
  </si>
  <si>
    <t>総 数</t>
    <phoneticPr fontId="2"/>
  </si>
  <si>
    <t>（注）学級数および児童総数の数値は、特別支援学級を含む。（  ）内は特別支援学級再掲数値。</t>
    <phoneticPr fontId="2"/>
  </si>
  <si>
    <t xml:space="preserve">                                   </t>
    <phoneticPr fontId="2"/>
  </si>
  <si>
    <t xml:space="preserve"> </t>
    <phoneticPr fontId="2"/>
  </si>
  <si>
    <t>３   学    年</t>
    <phoneticPr fontId="2"/>
  </si>
  <si>
    <t>資料：昭和薬科大附属中学校</t>
    <phoneticPr fontId="2"/>
  </si>
  <si>
    <t>区  分</t>
    <phoneticPr fontId="2"/>
  </si>
  <si>
    <t>学  校  名</t>
    <phoneticPr fontId="2"/>
  </si>
  <si>
    <t xml:space="preserve">  年  度</t>
    <phoneticPr fontId="2"/>
  </si>
  <si>
    <t>（注）学校基本調査における「各種学校」を含む。</t>
    <phoneticPr fontId="2"/>
  </si>
  <si>
    <t>（202）  各種学校の概況（各年度共５月１日現在）</t>
    <phoneticPr fontId="2"/>
  </si>
  <si>
    <t xml:space="preserve">（77）学校別生徒数の推移  （Ｐ138･139参照）  　　     </t>
    <phoneticPr fontId="2"/>
  </si>
  <si>
    <t>　　　　　　　　　　　　　　　    　　 　　　　　　　　　　　　</t>
    <phoneticPr fontId="2"/>
  </si>
  <si>
    <t>（Ｐ140･141参照）</t>
    <phoneticPr fontId="2"/>
  </si>
  <si>
    <t xml:space="preserve">   （79）費目別教育費の歳入と歳出（Ｐ143参照）</t>
    <phoneticPr fontId="2"/>
  </si>
  <si>
    <t xml:space="preserve">   （80）学校別児童１人当り校地面積及び校舎延べ面積（小学校）（Ｐ132参照）</t>
    <phoneticPr fontId="2"/>
  </si>
  <si>
    <t xml:space="preserve">資料：教育委員会総務課 </t>
    <phoneticPr fontId="2"/>
  </si>
  <si>
    <t>※面積について</t>
    <rPh sb="1" eb="3">
      <t>メンセキ</t>
    </rPh>
    <phoneticPr fontId="2"/>
  </si>
  <si>
    <t>変更がないかのみ確認。</t>
    <rPh sb="0" eb="2">
      <t>ヘンコウ</t>
    </rPh>
    <rPh sb="8" eb="10">
      <t>カクニン</t>
    </rPh>
    <phoneticPr fontId="2"/>
  </si>
  <si>
    <t>変更がある場合、</t>
    <rPh sb="0" eb="2">
      <t>ヘンコウ</t>
    </rPh>
    <rPh sb="5" eb="7">
      <t>バアイ</t>
    </rPh>
    <phoneticPr fontId="2"/>
  </si>
  <si>
    <t>朱書き入力。</t>
    <rPh sb="0" eb="2">
      <t>シュガ</t>
    </rPh>
    <rPh sb="3" eb="5">
      <t>ニュウリョク</t>
    </rPh>
    <phoneticPr fontId="2"/>
  </si>
  <si>
    <t>卒業者
総数</t>
    <phoneticPr fontId="2"/>
  </si>
  <si>
    <t>専修学校等
(専門課程)
進学者</t>
    <rPh sb="7" eb="9">
      <t>センモン</t>
    </rPh>
    <rPh sb="9" eb="11">
      <t>カテイ</t>
    </rPh>
    <rPh sb="13" eb="16">
      <t>シンガクシャ</t>
    </rPh>
    <phoneticPr fontId="2"/>
  </si>
  <si>
    <t>浦添商業
高等学校</t>
    <phoneticPr fontId="2"/>
  </si>
  <si>
    <t>浦添高等
学校</t>
    <phoneticPr fontId="2"/>
  </si>
  <si>
    <t>那覇工業
高等学校</t>
    <phoneticPr fontId="2"/>
  </si>
  <si>
    <t>陽明高等
学校</t>
    <phoneticPr fontId="2"/>
  </si>
  <si>
    <t>浦添工業
高等学校</t>
    <phoneticPr fontId="2"/>
  </si>
  <si>
    <t>昭和薬科大
附属高等学校</t>
    <phoneticPr fontId="2"/>
  </si>
  <si>
    <t>公共職業能力
開発
施設等
入学</t>
    <rPh sb="0" eb="2">
      <t>コウキョウ</t>
    </rPh>
    <rPh sb="2" eb="4">
      <t>ショクギョウ</t>
    </rPh>
    <rPh sb="4" eb="6">
      <t>ノウリョク</t>
    </rPh>
    <rPh sb="7" eb="9">
      <t>カイハツ</t>
    </rPh>
    <rPh sb="10" eb="13">
      <t>シセツトウ</t>
    </rPh>
    <rPh sb="14" eb="16">
      <t>ニュウガク</t>
    </rPh>
    <phoneticPr fontId="2"/>
  </si>
  <si>
    <t>資料：学校基本調査報告書</t>
    <rPh sb="7" eb="9">
      <t>チョウサ</t>
    </rPh>
    <rPh sb="9" eb="12">
      <t>ホウコクショ</t>
    </rPh>
    <phoneticPr fontId="2"/>
  </si>
  <si>
    <t>公　　　　　　　　　　　費</t>
    <phoneticPr fontId="2"/>
  </si>
  <si>
    <t>平　成　28　年　度</t>
    <phoneticPr fontId="2"/>
  </si>
  <si>
    <t>（注）鏡が丘特別支援学校は、訪問学級が設置されている。</t>
    <phoneticPr fontId="2"/>
  </si>
  <si>
    <t>　　　教員数の（　）は養護教諭数である。</t>
    <rPh sb="3" eb="5">
      <t>キョウイン</t>
    </rPh>
    <phoneticPr fontId="2"/>
  </si>
  <si>
    <t>…</t>
    <phoneticPr fontId="2"/>
  </si>
  <si>
    <t>…</t>
    <phoneticPr fontId="2"/>
  </si>
  <si>
    <t>…</t>
    <phoneticPr fontId="2"/>
  </si>
  <si>
    <t>…</t>
    <phoneticPr fontId="2"/>
  </si>
  <si>
    <t>…</t>
    <phoneticPr fontId="2"/>
  </si>
  <si>
    <t>…</t>
    <phoneticPr fontId="2"/>
  </si>
  <si>
    <t>教員数</t>
    <rPh sb="0" eb="2">
      <t>キョウイン</t>
    </rPh>
    <rPh sb="2" eb="3">
      <t>スウ</t>
    </rPh>
    <phoneticPr fontId="2"/>
  </si>
  <si>
    <t>本務者</t>
    <rPh sb="0" eb="2">
      <t>ホンム</t>
    </rPh>
    <rPh sb="2" eb="3">
      <t>シャ</t>
    </rPh>
    <phoneticPr fontId="2"/>
  </si>
  <si>
    <t>総数</t>
    <rPh sb="0" eb="2">
      <t>ソウスウ</t>
    </rPh>
    <phoneticPr fontId="2"/>
  </si>
  <si>
    <t>男</t>
    <rPh sb="0" eb="1">
      <t>オトコ</t>
    </rPh>
    <phoneticPr fontId="2"/>
  </si>
  <si>
    <t>女</t>
    <rPh sb="0" eb="1">
      <t>オンナ</t>
    </rPh>
    <phoneticPr fontId="2"/>
  </si>
  <si>
    <t>専修</t>
    <rPh sb="0" eb="2">
      <t>センシュウ</t>
    </rPh>
    <phoneticPr fontId="2"/>
  </si>
  <si>
    <t>各種</t>
    <rPh sb="0" eb="2">
      <t>カクシュ</t>
    </rPh>
    <phoneticPr fontId="2"/>
  </si>
  <si>
    <t>合計</t>
    <rPh sb="0" eb="2">
      <t>ゴウケイ</t>
    </rPh>
    <phoneticPr fontId="2"/>
  </si>
  <si>
    <t>兼務者</t>
    <rPh sb="0" eb="2">
      <t>ケンム</t>
    </rPh>
    <rPh sb="2" eb="3">
      <t>シャ</t>
    </rPh>
    <phoneticPr fontId="2"/>
  </si>
  <si>
    <t>職員数</t>
    <rPh sb="0" eb="3">
      <t>ショクインスウ</t>
    </rPh>
    <phoneticPr fontId="2"/>
  </si>
  <si>
    <t>生徒数</t>
    <rPh sb="0" eb="3">
      <t>セイトスウ</t>
    </rPh>
    <phoneticPr fontId="2"/>
  </si>
  <si>
    <t>学校数</t>
    <rPh sb="0" eb="2">
      <t>ガッコウ</t>
    </rPh>
    <rPh sb="2" eb="3">
      <t>スウ</t>
    </rPh>
    <phoneticPr fontId="2"/>
  </si>
  <si>
    <t>（78）学校別児童、生徒数の推移（特別支援学校）</t>
    <rPh sb="17" eb="19">
      <t>トクベツ</t>
    </rPh>
    <rPh sb="19" eb="21">
      <t>シエン</t>
    </rPh>
    <phoneticPr fontId="2"/>
  </si>
  <si>
    <t>3歳児</t>
    <rPh sb="1" eb="3">
      <t>サイジ</t>
    </rPh>
    <phoneticPr fontId="2"/>
  </si>
  <si>
    <t>（注）教員数に園長は含めない。</t>
    <phoneticPr fontId="2"/>
  </si>
  <si>
    <t>平　成　29　年　度</t>
    <phoneticPr fontId="2"/>
  </si>
  <si>
    <t xml:space="preserve">     総  　　  　　 数　</t>
    <phoneticPr fontId="2"/>
  </si>
  <si>
    <t>（注）平成29年度より生徒数の男女の別をなくし、総数のみを表示している</t>
    <rPh sb="1" eb="2">
      <t>チュウ</t>
    </rPh>
    <rPh sb="3" eb="5">
      <t>ヘイセイ</t>
    </rPh>
    <rPh sb="7" eb="9">
      <t>ネンド</t>
    </rPh>
    <rPh sb="11" eb="13">
      <t>セイト</t>
    </rPh>
    <rPh sb="13" eb="14">
      <t>スウ</t>
    </rPh>
    <rPh sb="15" eb="17">
      <t>ダンジョ</t>
    </rPh>
    <rPh sb="18" eb="19">
      <t>ベツ</t>
    </rPh>
    <rPh sb="24" eb="26">
      <t>ソウスウ</t>
    </rPh>
    <rPh sb="29" eb="31">
      <t>ヒョウジ</t>
    </rPh>
    <phoneticPr fontId="2"/>
  </si>
  <si>
    <t>「浦添市の教育」（教育委員会発行）</t>
    <rPh sb="1" eb="4">
      <t>ウラソエシ</t>
    </rPh>
    <rPh sb="5" eb="7">
      <t>キョウイク</t>
    </rPh>
    <rPh sb="9" eb="11">
      <t>キョウイク</t>
    </rPh>
    <rPh sb="11" eb="14">
      <t>イインカイ</t>
    </rPh>
    <rPh sb="14" eb="16">
      <t>ハッコウ</t>
    </rPh>
    <phoneticPr fontId="2"/>
  </si>
  <si>
    <t>（注）平成29年度より生徒数および教職員数の男女の別を廃止し、総数のみを表示している</t>
    <rPh sb="1" eb="2">
      <t>チュウ</t>
    </rPh>
    <rPh sb="3" eb="5">
      <t>ヘイセイ</t>
    </rPh>
    <rPh sb="7" eb="9">
      <t>ネンド</t>
    </rPh>
    <rPh sb="11" eb="13">
      <t>セイト</t>
    </rPh>
    <rPh sb="13" eb="14">
      <t>スウ</t>
    </rPh>
    <rPh sb="17" eb="20">
      <t>キョウショクイン</t>
    </rPh>
    <rPh sb="20" eb="21">
      <t>スウ</t>
    </rPh>
    <rPh sb="22" eb="24">
      <t>ダンジョ</t>
    </rPh>
    <rPh sb="25" eb="26">
      <t>ベツ</t>
    </rPh>
    <rPh sb="27" eb="29">
      <t>ハイシ</t>
    </rPh>
    <rPh sb="31" eb="33">
      <t>ソウスウ</t>
    </rPh>
    <rPh sb="36" eb="38">
      <t>ヒョウジ</t>
    </rPh>
    <phoneticPr fontId="2"/>
  </si>
  <si>
    <t>総数</t>
    <rPh sb="0" eb="2">
      <t>ソウスウ</t>
    </rPh>
    <phoneticPr fontId="2"/>
  </si>
  <si>
    <t>男</t>
    <rPh sb="0" eb="1">
      <t>オトコ</t>
    </rPh>
    <phoneticPr fontId="2"/>
  </si>
  <si>
    <t>女</t>
    <rPh sb="0" eb="1">
      <t>オンナ</t>
    </rPh>
    <phoneticPr fontId="2"/>
  </si>
  <si>
    <t>.</t>
    <phoneticPr fontId="2"/>
  </si>
  <si>
    <t>児童数</t>
    <rPh sb="0" eb="2">
      <t>ジドウ</t>
    </rPh>
    <rPh sb="2" eb="3">
      <t>スウ</t>
    </rPh>
    <phoneticPr fontId="2"/>
  </si>
  <si>
    <t>資料：</t>
    <rPh sb="0" eb="2">
      <t>シリョウ</t>
    </rPh>
    <phoneticPr fontId="2"/>
  </si>
  <si>
    <t>～平成28年度：教育委員会総務課</t>
    <rPh sb="1" eb="3">
      <t>ヘイセイ</t>
    </rPh>
    <rPh sb="5" eb="6">
      <t>ネン</t>
    </rPh>
    <rPh sb="6" eb="7">
      <t>ド</t>
    </rPh>
    <rPh sb="8" eb="10">
      <t>キョウイク</t>
    </rPh>
    <rPh sb="10" eb="13">
      <t>イインカイ</t>
    </rPh>
    <rPh sb="13" eb="16">
      <t>ソウムカ</t>
    </rPh>
    <phoneticPr fontId="2"/>
  </si>
  <si>
    <t>平成29年度～</t>
    <rPh sb="0" eb="2">
      <t>ヘイセイ</t>
    </rPh>
    <rPh sb="4" eb="6">
      <t>ネンド</t>
    </rPh>
    <phoneticPr fontId="2"/>
  </si>
  <si>
    <t>　H29年度から教員数は預かり担当を含む数に、また男女の内訳を廃止し総数表示に変更している。</t>
    <rPh sb="8" eb="10">
      <t>キョウイン</t>
    </rPh>
    <rPh sb="10" eb="11">
      <t>スウ</t>
    </rPh>
    <rPh sb="20" eb="21">
      <t>カズ</t>
    </rPh>
    <rPh sb="25" eb="27">
      <t>ダンジョ</t>
    </rPh>
    <rPh sb="28" eb="30">
      <t>ウチワケ</t>
    </rPh>
    <rPh sb="31" eb="33">
      <t>ハイシ</t>
    </rPh>
    <rPh sb="34" eb="36">
      <t>ソウスウ</t>
    </rPh>
    <rPh sb="36" eb="38">
      <t>ヒョウジ</t>
    </rPh>
    <rPh sb="39" eb="41">
      <t>ヘンコウ</t>
    </rPh>
    <phoneticPr fontId="2"/>
  </si>
  <si>
    <t>浦添小学校</t>
    <rPh sb="0" eb="2">
      <t>ウラソエ</t>
    </rPh>
    <rPh sb="2" eb="5">
      <t>ショウガッコウ</t>
    </rPh>
    <phoneticPr fontId="2"/>
  </si>
  <si>
    <t>仲西小学校</t>
    <rPh sb="0" eb="2">
      <t>ナカニシ</t>
    </rPh>
    <rPh sb="2" eb="5">
      <t>ショウガッコウ</t>
    </rPh>
    <phoneticPr fontId="2"/>
  </si>
  <si>
    <t>（注）平成29年度より生徒数の男女の別を廃止し、総数のみを表示している</t>
    <rPh sb="1" eb="2">
      <t>チュウ</t>
    </rPh>
    <rPh sb="3" eb="5">
      <t>ヘイセイ</t>
    </rPh>
    <rPh sb="7" eb="9">
      <t>ネンド</t>
    </rPh>
    <rPh sb="11" eb="13">
      <t>セイト</t>
    </rPh>
    <rPh sb="13" eb="14">
      <t>スウ</t>
    </rPh>
    <rPh sb="15" eb="17">
      <t>ダンジョ</t>
    </rPh>
    <rPh sb="18" eb="19">
      <t>ベツ</t>
    </rPh>
    <rPh sb="20" eb="22">
      <t>ハイシ</t>
    </rPh>
    <rPh sb="24" eb="26">
      <t>ソウスウ</t>
    </rPh>
    <rPh sb="29" eb="31">
      <t>ヒョウジ</t>
    </rPh>
    <phoneticPr fontId="2"/>
  </si>
  <si>
    <t>…</t>
  </si>
  <si>
    <t>…</t>
    <phoneticPr fontId="2"/>
  </si>
  <si>
    <t xml:space="preserve">みのり幼稚園 </t>
    <rPh sb="3" eb="6">
      <t>ヨウチエン</t>
    </rPh>
    <phoneticPr fontId="2"/>
  </si>
  <si>
    <t>（注）特別支援学級の生徒数は平成28年度までは各学年の生徒数に含めて掲載。生徒数（　）は再掲数値。</t>
    <rPh sb="37" eb="40">
      <t>セイトスウ</t>
    </rPh>
    <rPh sb="44" eb="46">
      <t>サイケイ</t>
    </rPh>
    <rPh sb="46" eb="48">
      <t>スウチ</t>
    </rPh>
    <phoneticPr fontId="2"/>
  </si>
  <si>
    <t>陽明高等支援学校</t>
    <rPh sb="0" eb="2">
      <t>ヨウメイ</t>
    </rPh>
    <rPh sb="2" eb="4">
      <t>コウトウ</t>
    </rPh>
    <rPh sb="4" eb="6">
      <t>シエン</t>
    </rPh>
    <rPh sb="6" eb="8">
      <t>ガッコウ</t>
    </rPh>
    <phoneticPr fontId="2"/>
  </si>
  <si>
    <t>（注）平成29年度より生徒数の男女の別を廃止し、総数のみを表示している</t>
    <rPh sb="1" eb="2">
      <t>チュウ</t>
    </rPh>
    <rPh sb="3" eb="5">
      <t>ヘイセイ</t>
    </rPh>
    <rPh sb="7" eb="9">
      <t>ネンド</t>
    </rPh>
    <rPh sb="11" eb="14">
      <t>セイトスウ</t>
    </rPh>
    <rPh sb="15" eb="17">
      <t>ダンジョ</t>
    </rPh>
    <rPh sb="18" eb="19">
      <t>ベツ</t>
    </rPh>
    <rPh sb="20" eb="22">
      <t>ハイシ</t>
    </rPh>
    <rPh sb="24" eb="26">
      <t>ソウスウ</t>
    </rPh>
    <rPh sb="29" eb="31">
      <t>ヒョウジ</t>
    </rPh>
    <phoneticPr fontId="2"/>
  </si>
  <si>
    <t>陽明高等支援</t>
    <rPh sb="0" eb="1">
      <t>ヨウ</t>
    </rPh>
    <rPh sb="1" eb="2">
      <t>アキラ</t>
    </rPh>
    <rPh sb="2" eb="4">
      <t>コウトウ</t>
    </rPh>
    <rPh sb="4" eb="6">
      <t>シエン</t>
    </rPh>
    <phoneticPr fontId="2"/>
  </si>
  <si>
    <t>（注）陽明高等支援学校は平成２９年度新設。陽明高等学校に併設されているため
　　校地・校舎面積等は陽明高等学校と同数値となる。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40" eb="42">
      <t>コウチ</t>
    </rPh>
    <rPh sb="43" eb="45">
      <t>コウシャ</t>
    </rPh>
    <rPh sb="45" eb="47">
      <t>メンセキ</t>
    </rPh>
    <rPh sb="47" eb="48">
      <t>トウ</t>
    </rPh>
    <rPh sb="49" eb="51">
      <t>ヨウメイ</t>
    </rPh>
    <rPh sb="51" eb="53">
      <t>コウトウ</t>
    </rPh>
    <rPh sb="53" eb="55">
      <t>ガッコウ</t>
    </rPh>
    <rPh sb="56" eb="57">
      <t>ドウ</t>
    </rPh>
    <rPh sb="57" eb="59">
      <t>スウチ</t>
    </rPh>
    <phoneticPr fontId="2"/>
  </si>
  <si>
    <t>（注）陽明高等支援学校は平成２９年度新設。</t>
  </si>
  <si>
    <t>陽明高等支援</t>
    <rPh sb="0" eb="2">
      <t>ヨウメイ</t>
    </rPh>
    <rPh sb="2" eb="4">
      <t>コウトウ</t>
    </rPh>
    <rPh sb="4" eb="6">
      <t>シエン</t>
    </rPh>
    <phoneticPr fontId="2"/>
  </si>
  <si>
    <t>平成30年度</t>
    <phoneticPr fontId="2"/>
  </si>
  <si>
    <t xml:space="preserve">平　成　29　年　度  </t>
    <phoneticPr fontId="2"/>
  </si>
  <si>
    <t xml:space="preserve">平　成　30　年　度  </t>
    <phoneticPr fontId="2"/>
  </si>
  <si>
    <t>（注）陽明高等学校の教室は陽明高等支援学校と共用している部分もある。</t>
    <rPh sb="3" eb="5">
      <t>ヨウメイ</t>
    </rPh>
    <rPh sb="5" eb="7">
      <t>コウトウ</t>
    </rPh>
    <rPh sb="7" eb="9">
      <t>ガッコウ</t>
    </rPh>
    <rPh sb="10" eb="12">
      <t>キョウシツ</t>
    </rPh>
    <rPh sb="13" eb="15">
      <t>ヨウメイ</t>
    </rPh>
    <rPh sb="15" eb="17">
      <t>コウトウ</t>
    </rPh>
    <rPh sb="17" eb="19">
      <t>シエン</t>
    </rPh>
    <rPh sb="19" eb="21">
      <t>ガッコウ</t>
    </rPh>
    <rPh sb="22" eb="24">
      <t>キョウヨウ</t>
    </rPh>
    <rPh sb="28" eb="30">
      <t>ブブン</t>
    </rPh>
    <phoneticPr fontId="2"/>
  </si>
  <si>
    <t>浦添高等
学校</t>
    <phoneticPr fontId="2"/>
  </si>
  <si>
    <t>浦添高等
学校</t>
    <phoneticPr fontId="2"/>
  </si>
  <si>
    <t>特別支援
(養護)学校</t>
    <phoneticPr fontId="2"/>
  </si>
  <si>
    <t>児 童 数</t>
    <phoneticPr fontId="2"/>
  </si>
  <si>
    <t>生 徒 数</t>
    <phoneticPr fontId="2"/>
  </si>
  <si>
    <t>平成29年～　「浦添市の教育」</t>
    <rPh sb="0" eb="2">
      <t>ヘイセイ</t>
    </rPh>
    <rPh sb="4" eb="5">
      <t>ネン</t>
    </rPh>
    <rPh sb="8" eb="11">
      <t>ウラソエシ</t>
    </rPh>
    <rPh sb="12" eb="14">
      <t>キョウイク</t>
    </rPh>
    <phoneticPr fontId="2"/>
  </si>
  <si>
    <t>29年</t>
    <rPh sb="2" eb="3">
      <t>ネン</t>
    </rPh>
    <phoneticPr fontId="2"/>
  </si>
  <si>
    <t>30年</t>
    <rPh sb="2" eb="3">
      <t>ネン</t>
    </rPh>
    <phoneticPr fontId="2"/>
  </si>
  <si>
    <t>（176）  幼稚園及び学校数（各年度共５月１日現在）</t>
    <phoneticPr fontId="2"/>
  </si>
  <si>
    <t>（178）  市内幼稚園の概況（各年共５月１日現在）</t>
    <rPh sb="7" eb="9">
      <t>シナイ</t>
    </rPh>
    <phoneticPr fontId="2"/>
  </si>
  <si>
    <t>（179）  小学校の児童数</t>
    <phoneticPr fontId="2"/>
  </si>
  <si>
    <t xml:space="preserve">（180）  小学校の概況（各年度共５月１日現在）                                                                             </t>
    <phoneticPr fontId="2"/>
  </si>
  <si>
    <t xml:space="preserve">（181）  小学校学年別学級数及び児童数（各年度共５月１日現在）                                                             </t>
    <phoneticPr fontId="2"/>
  </si>
  <si>
    <t>（182）  中学校の概況（各年度共５月１日現在）</t>
    <phoneticPr fontId="2"/>
  </si>
  <si>
    <t>（183）  中学校学年別学級数及び生徒数（各年度共５月１日現在）             　　　　　　　　　　　</t>
    <phoneticPr fontId="2"/>
  </si>
  <si>
    <t>（184）  中学校の生徒数（各年度共５月１日現在）                                                   　　　　　　　　　　　</t>
    <phoneticPr fontId="2"/>
  </si>
  <si>
    <t xml:space="preserve">（185）  高等学校の概況（各年度共５月１日現在）                                                                           </t>
    <phoneticPr fontId="2"/>
  </si>
  <si>
    <t xml:space="preserve">（186）  高等学校学年別学級数及び生徒数（各年度共５月１日現在）                                                                                   </t>
    <phoneticPr fontId="2"/>
  </si>
  <si>
    <t xml:space="preserve"> （187）  高等学校の生徒数（各年度共５月１日現在）                                                                                                                                         　　　　　　　　　　</t>
    <phoneticPr fontId="2"/>
  </si>
  <si>
    <t>（188）  特別支援学校の概況（各年度共５月１日現在）</t>
    <phoneticPr fontId="2"/>
  </si>
  <si>
    <t xml:space="preserve">（189）  特別支援学校別学級数及び児童・生徒数（各年度共５月１日現在） </t>
    <phoneticPr fontId="2"/>
  </si>
  <si>
    <t>（190）  児童・生徒の推移（各年度共５月１日現在）</t>
    <phoneticPr fontId="2"/>
  </si>
  <si>
    <t>（191） 専修学校等の概況（各年度共５月１日現在）</t>
    <rPh sb="10" eb="11">
      <t>トウ</t>
    </rPh>
    <phoneticPr fontId="2"/>
  </si>
  <si>
    <t>（192） 中学校卒業後の進路状況（各年度共５月１日現在）</t>
    <phoneticPr fontId="2"/>
  </si>
  <si>
    <t>（194） 育英会運営状況</t>
    <phoneticPr fontId="2"/>
  </si>
  <si>
    <t>（195） 費目別教育費</t>
    <phoneticPr fontId="2"/>
  </si>
  <si>
    <t>令和元年度</t>
    <rPh sb="0" eb="2">
      <t>レイワ</t>
    </rPh>
    <rPh sb="2" eb="3">
      <t>ガン</t>
    </rPh>
    <phoneticPr fontId="2"/>
  </si>
  <si>
    <t>(-)</t>
  </si>
  <si>
    <t>令和元年度</t>
    <rPh sb="0" eb="2">
      <t>レイワ</t>
    </rPh>
    <rPh sb="2" eb="3">
      <t>ガン</t>
    </rPh>
    <rPh sb="3" eb="4">
      <t>ネン</t>
    </rPh>
    <rPh sb="4" eb="5">
      <t>ド</t>
    </rPh>
    <phoneticPr fontId="2"/>
  </si>
  <si>
    <t xml:space="preserve">平　成　28　年　度  </t>
    <phoneticPr fontId="2"/>
  </si>
  <si>
    <t xml:space="preserve">  平  成  28　年　度</t>
    <rPh sb="11" eb="12">
      <t>トシ</t>
    </rPh>
    <rPh sb="13" eb="14">
      <t>ド</t>
    </rPh>
    <phoneticPr fontId="2"/>
  </si>
  <si>
    <t xml:space="preserve">  平  成  29</t>
    <phoneticPr fontId="2"/>
  </si>
  <si>
    <t>令和元年度</t>
    <rPh sb="0" eb="1">
      <t>レイ</t>
    </rPh>
    <rPh sb="1" eb="2">
      <t>ワ</t>
    </rPh>
    <rPh sb="2" eb="4">
      <t>ガンネン</t>
    </rPh>
    <rPh sb="4" eb="5">
      <t>ド</t>
    </rPh>
    <phoneticPr fontId="2"/>
  </si>
  <si>
    <t>平成29年度</t>
    <phoneticPr fontId="2"/>
  </si>
  <si>
    <t>総　　　数</t>
    <phoneticPr fontId="2"/>
  </si>
  <si>
    <t>…</t>
    <phoneticPr fontId="2"/>
  </si>
  <si>
    <t>平成28年</t>
    <rPh sb="0" eb="2">
      <t>ヘイセイ</t>
    </rPh>
    <rPh sb="4" eb="5">
      <t>ネン</t>
    </rPh>
    <phoneticPr fontId="2"/>
  </si>
  <si>
    <t>令和元年</t>
    <rPh sb="0" eb="2">
      <t>レイワ</t>
    </rPh>
    <rPh sb="2" eb="3">
      <t>モト</t>
    </rPh>
    <rPh sb="3" eb="4">
      <t>ネン</t>
    </rPh>
    <phoneticPr fontId="2"/>
  </si>
  <si>
    <t>29年</t>
    <phoneticPr fontId="2"/>
  </si>
  <si>
    <t>30年</t>
    <phoneticPr fontId="2"/>
  </si>
  <si>
    <t>-</t>
    <phoneticPr fontId="2"/>
  </si>
  <si>
    <t>総        数</t>
    <phoneticPr fontId="2"/>
  </si>
  <si>
    <t>（196） 小・中学生の平均体位（男子）</t>
    <phoneticPr fontId="2"/>
  </si>
  <si>
    <t>沖縄県が現在公表を行っていないため、掲載なし。</t>
    <phoneticPr fontId="2"/>
  </si>
  <si>
    <t>　　　鏡が丘特別支援学校浦添分校について（中学部においては、中１・中２の複式学級、　　</t>
    <rPh sb="21" eb="23">
      <t>チュウガク</t>
    </rPh>
    <rPh sb="23" eb="24">
      <t>ブ</t>
    </rPh>
    <rPh sb="30" eb="31">
      <t>ナカ</t>
    </rPh>
    <rPh sb="33" eb="34">
      <t>ナカ</t>
    </rPh>
    <rPh sb="36" eb="38">
      <t>フクシキ</t>
    </rPh>
    <rPh sb="38" eb="40">
      <t>ガッキュウ</t>
    </rPh>
    <phoneticPr fontId="2"/>
  </si>
  <si>
    <t>　　　また訪問１学級が設置され、訪問学級は中１・中３の複式学級。）</t>
    <rPh sb="5" eb="7">
      <t>ホウモン</t>
    </rPh>
    <rPh sb="8" eb="10">
      <t>ガッキュウ</t>
    </rPh>
    <rPh sb="11" eb="13">
      <t>セッチ</t>
    </rPh>
    <rPh sb="16" eb="18">
      <t>ホウモン</t>
    </rPh>
    <rPh sb="18" eb="20">
      <t>ガッキュウ</t>
    </rPh>
    <rPh sb="21" eb="22">
      <t>ナカ</t>
    </rPh>
    <rPh sb="24" eb="25">
      <t>ナカ</t>
    </rPh>
    <rPh sb="27" eb="29">
      <t>フクシキ</t>
    </rPh>
    <rPh sb="29" eb="31">
      <t>ガッキュウ</t>
    </rPh>
    <phoneticPr fontId="2"/>
  </si>
  <si>
    <t>６　　　　　学　　　　　年</t>
    <phoneticPr fontId="2"/>
  </si>
  <si>
    <t>３／１３確報値掲載予定</t>
    <rPh sb="4" eb="6">
      <t>カクホウ</t>
    </rPh>
    <rPh sb="6" eb="7">
      <t>チ</t>
    </rPh>
    <rPh sb="7" eb="9">
      <t>ケイサイ</t>
    </rPh>
    <rPh sb="9" eb="11">
      <t>ヨテイ</t>
    </rPh>
    <phoneticPr fontId="2"/>
  </si>
  <si>
    <t xml:space="preserve"> 平成29年度～「浦添市の教育」（教育委員会発行）</t>
    <rPh sb="1" eb="3">
      <t>ヘイセイ</t>
    </rPh>
    <rPh sb="5" eb="7">
      <t>ネンド</t>
    </rPh>
    <phoneticPr fontId="2"/>
  </si>
  <si>
    <t>（１９１）について</t>
    <phoneticPr fontId="2"/>
  </si>
  <si>
    <t>４年分掲載を５年掲載へ変更</t>
    <rPh sb="1" eb="3">
      <t>ネンブン</t>
    </rPh>
    <rPh sb="3" eb="5">
      <t>ケイサイ</t>
    </rPh>
    <rPh sb="7" eb="8">
      <t>ネン</t>
    </rPh>
    <rPh sb="8" eb="10">
      <t>ケイサイ</t>
    </rPh>
    <rPh sb="11" eb="13">
      <t>ヘンコウ</t>
    </rPh>
    <phoneticPr fontId="2"/>
  </si>
  <si>
    <t>　　　平成28年度から消費的支出、資本的支出、債務償還費の財源内訳については把握されていないため削除。</t>
    <rPh sb="38" eb="40">
      <t>ハアク</t>
    </rPh>
    <rPh sb="48" eb="50">
      <t>サクジョ</t>
    </rPh>
    <phoneticPr fontId="2"/>
  </si>
  <si>
    <t>　　　把握されていないため、削除。</t>
    <rPh sb="14" eb="16">
      <t>サクジョ</t>
    </rPh>
    <phoneticPr fontId="2"/>
  </si>
  <si>
    <t xml:space="preserve">    　私費（公費に組み入れられないＰＴＡ寄付金等）は平成20年より</t>
    <rPh sb="28" eb="30">
      <t>ヘイセイ</t>
    </rPh>
    <rPh sb="32" eb="33">
      <t>ネン</t>
    </rPh>
    <phoneticPr fontId="2"/>
  </si>
  <si>
    <t>（注）学校教育費は公立学校に係る数値である。</t>
    <phoneticPr fontId="2"/>
  </si>
  <si>
    <t>令和元年更新済み</t>
    <rPh sb="0" eb="2">
      <t>レイワ</t>
    </rPh>
    <rPh sb="2" eb="4">
      <t>ガンネン</t>
    </rPh>
    <rPh sb="4" eb="6">
      <t>コウシン</t>
    </rPh>
    <rPh sb="6" eb="7">
      <t>ズ</t>
    </rPh>
    <phoneticPr fontId="2"/>
  </si>
  <si>
    <t>教育
行政費</t>
    <phoneticPr fontId="2"/>
  </si>
  <si>
    <t>学校
教育費</t>
    <phoneticPr fontId="2"/>
  </si>
  <si>
    <t>社会
教育費</t>
    <phoneticPr fontId="2"/>
  </si>
  <si>
    <t>国・県
支出金</t>
    <phoneticPr fontId="2"/>
  </si>
  <si>
    <t>※陽明支援・・・平成29年新設のため、H27、H28はデータ入力していない！！</t>
    <rPh sb="1" eb="3">
      <t>ヨウメイ</t>
    </rPh>
    <rPh sb="3" eb="5">
      <t>シエン</t>
    </rPh>
    <rPh sb="8" eb="10">
      <t>ヘイセイ</t>
    </rPh>
    <rPh sb="12" eb="13">
      <t>ネン</t>
    </rPh>
    <rPh sb="13" eb="15">
      <t>シンセツ</t>
    </rPh>
    <rPh sb="30" eb="32">
      <t>ニュウリョク</t>
    </rPh>
    <phoneticPr fontId="2"/>
  </si>
  <si>
    <t>更新時注意！！</t>
    <rPh sb="0" eb="2">
      <t>コウシン</t>
    </rPh>
    <rPh sb="2" eb="3">
      <t>ジ</t>
    </rPh>
    <rPh sb="3" eb="5">
      <t>チュウイ</t>
    </rPh>
    <phoneticPr fontId="2"/>
  </si>
  <si>
    <t>平成28年</t>
    <rPh sb="0" eb="2">
      <t>ヘイセイ</t>
    </rPh>
    <phoneticPr fontId="2"/>
  </si>
  <si>
    <t>（注）平成29年度より生徒数および教職員数の男女の別を廃止し、総数のみを表示している。</t>
    <rPh sb="1" eb="2">
      <t>チュウ</t>
    </rPh>
    <rPh sb="3" eb="5">
      <t>ヘイセイ</t>
    </rPh>
    <rPh sb="7" eb="9">
      <t>ネンド</t>
    </rPh>
    <rPh sb="11" eb="13">
      <t>セイト</t>
    </rPh>
    <rPh sb="13" eb="14">
      <t>スウ</t>
    </rPh>
    <rPh sb="17" eb="20">
      <t>キョウショクイン</t>
    </rPh>
    <rPh sb="20" eb="21">
      <t>スウ</t>
    </rPh>
    <rPh sb="22" eb="24">
      <t>ダンジョ</t>
    </rPh>
    <rPh sb="25" eb="26">
      <t>ベツ</t>
    </rPh>
    <rPh sb="27" eb="29">
      <t>ハイシ</t>
    </rPh>
    <rPh sb="31" eb="33">
      <t>ソウスウ</t>
    </rPh>
    <rPh sb="36" eb="38">
      <t>ヒョウジ</t>
    </rPh>
    <phoneticPr fontId="2"/>
  </si>
  <si>
    <t>（注）陽明高等支援学校は平成２９年度新設。陽明高等学校に併設。
　　　令和元年度の特別教室13教室のうち12教室は陽明高等学校と共有で使用している。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35" eb="37">
      <t>レイワ</t>
    </rPh>
    <rPh sb="37" eb="39">
      <t>ガンネン</t>
    </rPh>
    <rPh sb="39" eb="40">
      <t>ド</t>
    </rPh>
    <rPh sb="41" eb="43">
      <t>トクベツ</t>
    </rPh>
    <rPh sb="43" eb="45">
      <t>キョウシツ</t>
    </rPh>
    <rPh sb="47" eb="49">
      <t>キョウシツ</t>
    </rPh>
    <rPh sb="54" eb="56">
      <t>キョウシツ</t>
    </rPh>
    <rPh sb="57" eb="59">
      <t>ヨウメイ</t>
    </rPh>
    <rPh sb="59" eb="61">
      <t>コウトウ</t>
    </rPh>
    <rPh sb="61" eb="63">
      <t>ガッコウ</t>
    </rPh>
    <rPh sb="64" eb="66">
      <t>キョウユウ</t>
    </rPh>
    <rPh sb="67" eb="69">
      <t>シヨウ</t>
    </rPh>
    <phoneticPr fontId="2"/>
  </si>
  <si>
    <t>（193）高等学校卒業後の進路状況（平成30年度卒）</t>
    <rPh sb="5" eb="7">
      <t>コウトウ</t>
    </rPh>
    <rPh sb="7" eb="9">
      <t>ガッコウ</t>
    </rPh>
    <rPh sb="9" eb="12">
      <t>ソツギョウゴ</t>
    </rPh>
    <rPh sb="13" eb="15">
      <t>シンロ</t>
    </rPh>
    <rPh sb="15" eb="17">
      <t>ジョウキョウ</t>
    </rPh>
    <rPh sb="18" eb="20">
      <t>ヘイセイ</t>
    </rPh>
    <rPh sb="22" eb="24">
      <t>ネンド</t>
    </rPh>
    <rPh sb="24" eb="25">
      <t>ソツ</t>
    </rPh>
    <phoneticPr fontId="2"/>
  </si>
  <si>
    <t xml:space="preserve">資料：教育委員会 学校教育課 </t>
    <rPh sb="9" eb="11">
      <t>ガッコウ</t>
    </rPh>
    <rPh sb="11" eb="13">
      <t>キョウイク</t>
    </rPh>
    <rPh sb="13" eb="14">
      <t>カ</t>
    </rPh>
    <phoneticPr fontId="2"/>
  </si>
  <si>
    <t>…</t>
    <phoneticPr fontId="2"/>
  </si>
  <si>
    <t>（注）特別支援学級の生徒数は平成28年度までは各学年の生徒数に含めて掲載。生徒数（　）は再掲数値。平成29年度</t>
    <rPh sb="37" eb="40">
      <t>セイトスウ</t>
    </rPh>
    <rPh sb="44" eb="46">
      <t>サイケイ</t>
    </rPh>
    <rPh sb="46" eb="48">
      <t>スウチ</t>
    </rPh>
    <rPh sb="49" eb="51">
      <t>ヘイセイ</t>
    </rPh>
    <rPh sb="53" eb="55">
      <t>ネンド</t>
    </rPh>
    <phoneticPr fontId="2"/>
  </si>
  <si>
    <t>（197） 小・中学生の平均体位（女子）</t>
    <phoneticPr fontId="2"/>
  </si>
  <si>
    <t>速報値のみ掲載あり。</t>
  </si>
  <si>
    <t>専修学校以外は速報値から数値拾えるが、</t>
  </si>
  <si>
    <t>専修学校は掲載なし。</t>
  </si>
  <si>
    <t>３／１３確報値掲載予定</t>
  </si>
  <si>
    <t>平成26年度</t>
    <rPh sb="0" eb="2">
      <t>ヘイセイ</t>
    </rPh>
    <rPh sb="4" eb="6">
      <t>ネンド</t>
    </rPh>
    <phoneticPr fontId="2"/>
  </si>
  <si>
    <t>令和元年度</t>
  </si>
  <si>
    <t>令和元年度</t>
    <rPh sb="4" eb="5">
      <t>ド</t>
    </rPh>
    <phoneticPr fontId="2"/>
  </si>
  <si>
    <t>（177）  学校施設状況（令和２年５月１日現在）</t>
    <rPh sb="14" eb="16">
      <t>レイワ</t>
    </rPh>
    <phoneticPr fontId="2"/>
  </si>
  <si>
    <t>　　　　　教育総務課発行
令和２年度「浦添市の教育」</t>
    <rPh sb="13" eb="15">
      <t>レイワ</t>
    </rPh>
    <phoneticPr fontId="2"/>
  </si>
  <si>
    <t>令和２年度</t>
    <rPh sb="0" eb="2">
      <t>レイワ</t>
    </rPh>
    <rPh sb="3" eb="5">
      <t>ネンド</t>
    </rPh>
    <phoneticPr fontId="2"/>
  </si>
  <si>
    <t>資料：教育総務課発行　令和２年度「浦添市の教育」</t>
    <rPh sb="3" eb="5">
      <t>キョウイク</t>
    </rPh>
    <rPh sb="5" eb="8">
      <t>ソウムカ</t>
    </rPh>
    <rPh sb="8" eb="10">
      <t>ハッコウ</t>
    </rPh>
    <rPh sb="11" eb="12">
      <t>レイ</t>
    </rPh>
    <rPh sb="12" eb="13">
      <t>ワ</t>
    </rPh>
    <rPh sb="14" eb="16">
      <t>ネンド</t>
    </rPh>
    <rPh sb="17" eb="20">
      <t>ウラソエシ</t>
    </rPh>
    <rPh sb="21" eb="23">
      <t>キョウイク</t>
    </rPh>
    <phoneticPr fontId="2"/>
  </si>
  <si>
    <t>平成元年度</t>
    <rPh sb="2" eb="3">
      <t>モト</t>
    </rPh>
    <phoneticPr fontId="2"/>
  </si>
  <si>
    <t>令和２年度</t>
    <rPh sb="0" eb="2">
      <t>レイワ</t>
    </rPh>
    <phoneticPr fontId="2"/>
  </si>
  <si>
    <t>平成28年度</t>
    <rPh sb="0" eb="2">
      <t>ヘイセイ</t>
    </rPh>
    <rPh sb="4" eb="6">
      <t>ネンド</t>
    </rPh>
    <phoneticPr fontId="2"/>
  </si>
  <si>
    <t>令和元年度</t>
    <rPh sb="0" eb="2">
      <t>レイワ</t>
    </rPh>
    <rPh sb="2" eb="5">
      <t>モトネンド</t>
    </rPh>
    <phoneticPr fontId="2"/>
  </si>
  <si>
    <t>令和2年度</t>
    <rPh sb="0" eb="2">
      <t>レイワ</t>
    </rPh>
    <rPh sb="3" eb="4">
      <t>ネン</t>
    </rPh>
    <rPh sb="4" eb="5">
      <t>ド</t>
    </rPh>
    <phoneticPr fontId="2"/>
  </si>
  <si>
    <t>…</t>
    <phoneticPr fontId="2"/>
  </si>
  <si>
    <t>令和2年度</t>
    <rPh sb="0" eb="2">
      <t>レイワ</t>
    </rPh>
    <phoneticPr fontId="2"/>
  </si>
  <si>
    <t xml:space="preserve">令　和　元　年　度  </t>
    <rPh sb="0" eb="1">
      <t>レイ</t>
    </rPh>
    <rPh sb="2" eb="3">
      <t>ワ</t>
    </rPh>
    <rPh sb="4" eb="5">
      <t>モト</t>
    </rPh>
    <phoneticPr fontId="2"/>
  </si>
  <si>
    <t xml:space="preserve">令　和　2　年　度  </t>
    <rPh sb="0" eb="1">
      <t>レイ</t>
    </rPh>
    <rPh sb="2" eb="3">
      <t>ワ</t>
    </rPh>
    <rPh sb="6" eb="7">
      <t>トシ</t>
    </rPh>
    <rPh sb="8" eb="9">
      <t>ド</t>
    </rPh>
    <phoneticPr fontId="2"/>
  </si>
  <si>
    <t>平成23年度</t>
    <rPh sb="0" eb="2">
      <t>ヘイセイ</t>
    </rPh>
    <rPh sb="4" eb="6">
      <t>ネンド</t>
    </rPh>
    <phoneticPr fontId="2"/>
  </si>
  <si>
    <t>平成28年度</t>
    <rPh sb="0" eb="2">
      <t>ヘイセイ</t>
    </rPh>
    <rPh sb="4" eb="5">
      <t>ネン</t>
    </rPh>
    <rPh sb="5" eb="6">
      <t>ド</t>
    </rPh>
    <phoneticPr fontId="2"/>
  </si>
  <si>
    <t>令　和　元　年　度</t>
    <rPh sb="0" eb="1">
      <t>レイ</t>
    </rPh>
    <rPh sb="2" eb="3">
      <t>ワ</t>
    </rPh>
    <rPh sb="4" eb="5">
      <t>モト</t>
    </rPh>
    <phoneticPr fontId="2"/>
  </si>
  <si>
    <t>令　和　2　年　度</t>
    <rPh sb="0" eb="1">
      <t>レイ</t>
    </rPh>
    <rPh sb="2" eb="3">
      <t>ワ</t>
    </rPh>
    <phoneticPr fontId="2"/>
  </si>
  <si>
    <t>平　成　30　年　度</t>
    <rPh sb="0" eb="1">
      <t>ヒラ</t>
    </rPh>
    <rPh sb="2" eb="3">
      <t>ナ</t>
    </rPh>
    <phoneticPr fontId="2"/>
  </si>
  <si>
    <t>鏡が丘特別支援学校浦添分校</t>
    <rPh sb="9" eb="13">
      <t>ウラソエブンコウ</t>
    </rPh>
    <phoneticPr fontId="2"/>
  </si>
  <si>
    <t>平成29年度</t>
    <rPh sb="0" eb="2">
      <t>ヘイセイ</t>
    </rPh>
    <rPh sb="4" eb="6">
      <t>ネンド</t>
    </rPh>
    <phoneticPr fontId="2"/>
  </si>
  <si>
    <t xml:space="preserve">  平  成  30</t>
    <phoneticPr fontId="2"/>
  </si>
  <si>
    <t>平成29年</t>
    <rPh sb="0" eb="2">
      <t>ヘイセイ</t>
    </rPh>
    <rPh sb="4" eb="5">
      <t>ネン</t>
    </rPh>
    <phoneticPr fontId="2"/>
  </si>
  <si>
    <t>令和元年</t>
    <rPh sb="0" eb="2">
      <t>レイワ</t>
    </rPh>
    <rPh sb="2" eb="3">
      <t>モト</t>
    </rPh>
    <phoneticPr fontId="2"/>
  </si>
  <si>
    <t>平成29年</t>
    <rPh sb="0" eb="2">
      <t>ヘイセイ</t>
    </rPh>
    <phoneticPr fontId="2"/>
  </si>
  <si>
    <t>2年</t>
    <phoneticPr fontId="2"/>
  </si>
  <si>
    <t>浦添工業
高等学校</t>
  </si>
  <si>
    <t>那覇工業
高等学校</t>
  </si>
  <si>
    <t>那覇工業
高等学校</t>
    <rPh sb="0" eb="4">
      <t>ナハコウギョウ</t>
    </rPh>
    <phoneticPr fontId="2"/>
  </si>
  <si>
    <t>那覇工業
高等学校</t>
    <rPh sb="0" eb="2">
      <t>ナハ</t>
    </rPh>
    <phoneticPr fontId="2"/>
  </si>
  <si>
    <t>平成28年度</t>
  </si>
  <si>
    <t>浦添高等
学校</t>
  </si>
  <si>
    <t>浦添商業
高等学校</t>
  </si>
  <si>
    <t>陽明高等
学校</t>
  </si>
  <si>
    <t>陽明高等支援学校</t>
  </si>
  <si>
    <t>鏡が丘特別支援学校浦添分校</t>
    <phoneticPr fontId="2"/>
  </si>
  <si>
    <t>昭和薬科大
附属高等学校</t>
  </si>
  <si>
    <t>私立</t>
    <rPh sb="0" eb="2">
      <t>シリツ</t>
    </rPh>
    <phoneticPr fontId="2"/>
  </si>
  <si>
    <t>平成26会計年度</t>
    <rPh sb="0" eb="2">
      <t>ヘイセイ</t>
    </rPh>
    <rPh sb="4" eb="6">
      <t>カイケイ</t>
    </rPh>
    <rPh sb="6" eb="8">
      <t>ネンド</t>
    </rPh>
    <phoneticPr fontId="2"/>
  </si>
  <si>
    <t>平成30会計年度</t>
    <rPh sb="0" eb="2">
      <t>ヘイセイ</t>
    </rPh>
    <rPh sb="4" eb="8">
      <t>カイケイネンド</t>
    </rPh>
    <phoneticPr fontId="2"/>
  </si>
  <si>
    <t>令和2年更新済み</t>
    <rPh sb="0" eb="2">
      <t>レイワ</t>
    </rPh>
    <rPh sb="3" eb="4">
      <t>ネン</t>
    </rPh>
    <rPh sb="4" eb="6">
      <t>コウシン</t>
    </rPh>
    <rPh sb="6" eb="7">
      <t>ズ</t>
    </rPh>
    <phoneticPr fontId="2"/>
  </si>
  <si>
    <t>平成30会計年度歳出</t>
    <rPh sb="0" eb="2">
      <t>ヘイセイ</t>
    </rPh>
    <rPh sb="4" eb="6">
      <t>カイケイ</t>
    </rPh>
    <rPh sb="6" eb="7">
      <t>ネン</t>
    </rPh>
    <rPh sb="7" eb="8">
      <t>ド</t>
    </rPh>
    <rPh sb="8" eb="10">
      <t>サイシュツ</t>
    </rPh>
    <phoneticPr fontId="2"/>
  </si>
  <si>
    <t>平成29年度～「浦添市の教育」（教育委員会発行）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</si>
</sst>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quot;&quot;#,##0\ "/>
    <numFmt numFmtId="188" formatCode="0_);[Red]\(0\)"/>
    <numFmt numFmtId="189" formatCode="0_);\(0\)"/>
    <numFmt numFmtId="190" formatCode="\(#,###&quot;-)&quot;"/>
    <numFmt numFmtId="191" formatCode="0_ "/>
    <numFmt numFmtId="192" formatCode="0;[Red]0"/>
    <numFmt numFmtId="193" formatCode="\(0\)"/>
    <numFmt numFmtId="194" formatCode="_ * #,##0.0_ ;_ * \-#,##0.0_ ;_ * \-?_ ;_ @_ "/>
    <numFmt numFmtId="195" formatCode="0.0_ "/>
    <numFmt numFmtId="196" formatCode="\(#,##0\)"/>
    <numFmt numFmtId="197" formatCode="\(#,###&quot;)&quot;"/>
    <numFmt numFmtId="198" formatCode="0.0_);[Red]\(0.0\)"/>
    <numFmt numFmtId="199" formatCode="_ * #,###.0_ ;_ * \-#,###.0_ ;_ * \-_ ;_ @_ "/>
    <numFmt numFmtId="200" formatCode="\(#,##0.0\);\(#,##0.0\)"/>
    <numFmt numFmtId="201" formatCode="&quot;¥&quot;#,##0;[Red]&quot;\-&quot;#,##0"/>
    <numFmt numFmtId="202" formatCode="0.0%"/>
    <numFmt numFmtId="203" formatCode="_ * ##,##0.0_ ;_ * \-##,##0.0_ ;_ * \(\-\)"/>
    <numFmt numFmtId="204" formatCode="_ * #,##0.0_ ;_ * \-#,##0.0_ ;_ * \-\ ;_ @_ "/>
    <numFmt numFmtId="205" formatCode="_ * #,##0_ ;_ * \-#,##0_ ;_ * \-\ ;_ @_ "/>
    <numFmt numFmtId="206" formatCode="* \(#,##0\);_ * \(\-#,##0\)_ ;_ * \(\-\)\ ;_ @_ "/>
    <numFmt numFmtId="207" formatCode="_ * #,##0.0_ ;_ * \-#,##0.0_ ;_ * &quot;-&quot;?_ ;_ @_ "/>
    <numFmt numFmtId="208" formatCode="0.0"/>
    <numFmt numFmtId="209" formatCode="* \(#,##0\);_ * \(\-#,##0\)_ ;_ * \(\-\);_ @_ "/>
    <numFmt numFmtId="210" formatCode="\(#,###\-\)"/>
    <numFmt numFmtId="211" formatCode="_ * #,##0_ ;_ * \-#,##0_ ;_ * \-?_ ;_ @_ "/>
  </numFmts>
  <fonts count="19" x14ac:knownFonts="1">
    <font>
      <sz val="10"/>
      <name val="ＭＳ 明朝"/>
      <family val="1"/>
      <charset val="128"/>
    </font>
    <font>
      <b/>
      <sz val="10"/>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name val="ＭＳ Ｐゴシック"/>
      <family val="3"/>
      <charset val="128"/>
    </font>
    <font>
      <sz val="10"/>
      <color rgb="FFFF0000"/>
      <name val="ＭＳ 明朝"/>
      <family val="1"/>
      <charset val="128"/>
    </font>
    <font>
      <sz val="10"/>
      <color rgb="FFFFFF00"/>
      <name val="ＭＳ 明朝"/>
      <family val="1"/>
      <charset val="128"/>
    </font>
    <font>
      <sz val="10.5"/>
      <color theme="1"/>
      <name val="ＭＳ 明朝"/>
      <family val="1"/>
      <charset val="128"/>
    </font>
    <font>
      <sz val="7"/>
      <color theme="1"/>
      <name val="ＭＳ 明朝"/>
      <family val="1"/>
      <charset val="128"/>
    </font>
    <font>
      <sz val="16"/>
      <name val="ＭＳ 明朝"/>
      <family val="1"/>
      <charset val="128"/>
    </font>
    <font>
      <sz val="9"/>
      <name val="ＭＳ 明朝"/>
      <family val="1"/>
      <charset val="128"/>
    </font>
    <font>
      <sz val="6"/>
      <color theme="1"/>
      <name val="ＭＳ 明朝"/>
      <family val="1"/>
      <charset val="128"/>
    </font>
    <font>
      <sz val="10"/>
      <color theme="0" tint="-0.34998626667073579"/>
      <name val="ＭＳ 明朝"/>
      <family val="1"/>
      <charset val="128"/>
    </font>
    <font>
      <sz val="6"/>
      <color theme="0" tint="-0.34998626667073579"/>
      <name val="ＭＳ 明朝"/>
      <family val="1"/>
      <charset val="128"/>
    </font>
  </fonts>
  <fills count="3">
    <fill>
      <patternFill patternType="none"/>
    </fill>
    <fill>
      <patternFill patternType="gray125"/>
    </fill>
    <fill>
      <patternFill patternType="solid">
        <fgColor indexed="55"/>
        <bgColor indexed="64"/>
      </patternFill>
    </fill>
  </fills>
  <borders count="193">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bottom style="medium">
        <color auto="1"/>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thin">
        <color indexed="8"/>
      </left>
      <right style="medium">
        <color auto="1"/>
      </right>
      <top/>
      <bottom style="thin">
        <color indexed="8"/>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64"/>
      </right>
      <top style="medium">
        <color auto="1"/>
      </top>
      <bottom style="thin">
        <color indexed="8"/>
      </bottom>
      <diagonal/>
    </border>
    <border>
      <left style="thin">
        <color indexed="64"/>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right style="thin">
        <color auto="1"/>
      </right>
      <top/>
      <bottom style="medium">
        <color indexed="64"/>
      </bottom>
      <diagonal/>
    </border>
    <border>
      <left style="medium">
        <color indexed="8"/>
      </left>
      <right/>
      <top/>
      <bottom style="medium">
        <color indexed="64"/>
      </bottom>
      <diagonal/>
    </border>
    <border>
      <left style="thin">
        <color indexed="8"/>
      </left>
      <right style="thin">
        <color indexed="8"/>
      </right>
      <top style="thin">
        <color indexed="8"/>
      </top>
      <bottom style="thin">
        <color indexed="64"/>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style="thin">
        <color indexed="8"/>
      </right>
      <top style="thin">
        <color indexed="8"/>
      </top>
      <bottom style="thin">
        <color indexed="8"/>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auto="1"/>
      </right>
      <top style="medium">
        <color auto="1"/>
      </top>
      <bottom/>
      <diagonal/>
    </border>
    <border>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top/>
      <bottom style="medium">
        <color indexed="8"/>
      </bottom>
      <diagonal/>
    </border>
    <border>
      <left/>
      <right style="medium">
        <color indexed="8"/>
      </right>
      <top/>
      <bottom style="medium">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top/>
      <bottom style="medium">
        <color indexed="64"/>
      </bottom>
      <diagonal/>
    </border>
    <border>
      <left style="medium">
        <color auto="1"/>
      </left>
      <right style="thin">
        <color auto="1"/>
      </right>
      <top/>
      <bottom style="medium">
        <color auto="1"/>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bottom style="thin">
        <color indexed="8"/>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indexed="8"/>
      </bottom>
      <diagonal/>
    </border>
    <border>
      <left style="medium">
        <color indexed="8"/>
      </left>
      <right style="thin">
        <color indexed="8"/>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medium">
        <color indexed="64"/>
      </right>
      <top style="medium">
        <color indexed="8"/>
      </top>
      <bottom style="thin">
        <color indexed="8"/>
      </bottom>
      <diagonal/>
    </border>
    <border>
      <left style="medium">
        <color indexed="64"/>
      </left>
      <right/>
      <top/>
      <bottom style="medium">
        <color indexed="8"/>
      </bottom>
      <diagonal/>
    </border>
    <border>
      <left style="medium">
        <color indexed="64"/>
      </left>
      <right/>
      <top/>
      <bottom/>
      <diagonal/>
    </border>
    <border>
      <left style="thin">
        <color auto="1"/>
      </left>
      <right/>
      <top/>
      <bottom style="medium">
        <color auto="1"/>
      </bottom>
      <diagonal/>
    </border>
    <border>
      <left style="thin">
        <color indexed="8"/>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right style="thin">
        <color auto="1"/>
      </right>
      <top style="thin">
        <color indexed="8"/>
      </top>
      <bottom style="thin">
        <color indexed="8"/>
      </bottom>
      <diagonal/>
    </border>
  </borders>
  <cellStyleXfs count="8">
    <xf numFmtId="0" fontId="0" fillId="0" borderId="0">
      <alignment vertical="center"/>
    </xf>
    <xf numFmtId="38" fontId="4" fillId="0" borderId="0" applyFill="0" applyBorder="0" applyProtection="0">
      <alignment vertical="center"/>
    </xf>
    <xf numFmtId="38" fontId="9" fillId="0" borderId="0" applyFont="0" applyFill="0" applyBorder="0" applyAlignment="0" applyProtection="0"/>
    <xf numFmtId="38" fontId="4" fillId="0" borderId="0" applyFill="0" applyBorder="0" applyProtection="0">
      <alignment vertical="center"/>
    </xf>
    <xf numFmtId="201" fontId="4" fillId="0" borderId="0" applyFill="0" applyBorder="0" applyProtection="0">
      <alignment vertical="center"/>
    </xf>
    <xf numFmtId="201" fontId="4" fillId="0" borderId="0" applyFill="0" applyBorder="0" applyProtection="0">
      <alignment vertical="center"/>
    </xf>
    <xf numFmtId="0" fontId="9" fillId="0" borderId="0"/>
    <xf numFmtId="9" fontId="4" fillId="0" borderId="0" applyFont="0" applyFill="0" applyBorder="0" applyAlignment="0" applyProtection="0">
      <alignment vertical="center"/>
    </xf>
  </cellStyleXfs>
  <cellXfs count="879">
    <xf numFmtId="0" fontId="0" fillId="0" borderId="0" xfId="0">
      <alignment vertical="center"/>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Border="1" applyAlignment="1">
      <alignment vertical="center"/>
    </xf>
    <xf numFmtId="179" fontId="0" fillId="0" borderId="0" xfId="0" applyNumberFormat="1" applyFont="1" applyFill="1">
      <alignment vertical="center"/>
    </xf>
    <xf numFmtId="177" fontId="0" fillId="0" borderId="0" xfId="0" applyNumberFormat="1" applyFont="1" applyFill="1" applyAlignment="1">
      <alignment vertical="center"/>
    </xf>
    <xf numFmtId="0" fontId="0" fillId="0" borderId="0" xfId="0" applyFont="1" applyFill="1" applyAlignment="1">
      <alignment vertical="center" shrinkToFit="1"/>
    </xf>
    <xf numFmtId="0" fontId="0" fillId="0" borderId="0" xfId="0" applyFont="1" applyFill="1" applyBorder="1">
      <alignment vertical="center"/>
    </xf>
    <xf numFmtId="177" fontId="1" fillId="0" borderId="0" xfId="0" applyNumberFormat="1" applyFont="1" applyBorder="1" applyAlignment="1">
      <alignment horizontal="right" vertical="center"/>
    </xf>
    <xf numFmtId="179" fontId="0" fillId="0" borderId="0" xfId="0" applyNumberFormat="1" applyFont="1" applyFill="1" applyAlignment="1">
      <alignment vertical="center"/>
    </xf>
    <xf numFmtId="0" fontId="0" fillId="0" borderId="0" xfId="0" applyFont="1" applyBorder="1" applyAlignment="1">
      <alignment vertical="center"/>
    </xf>
    <xf numFmtId="0" fontId="6" fillId="0" borderId="0" xfId="0" applyFont="1" applyFill="1" applyAlignment="1">
      <alignment vertical="center"/>
    </xf>
    <xf numFmtId="0" fontId="6" fillId="0" borderId="0" xfId="0" applyFont="1" applyFill="1">
      <alignment vertical="center"/>
    </xf>
    <xf numFmtId="0" fontId="6" fillId="0" borderId="55"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shrinkToFit="1"/>
    </xf>
    <xf numFmtId="189" fontId="6" fillId="0" borderId="0" xfId="0" applyNumberFormat="1" applyFont="1" applyFill="1">
      <alignment vertical="center"/>
    </xf>
    <xf numFmtId="189" fontId="6" fillId="0" borderId="0" xfId="0" applyNumberFormat="1" applyFont="1" applyFill="1" applyAlignment="1">
      <alignment vertical="center" shrinkToFit="1"/>
    </xf>
    <xf numFmtId="0" fontId="6" fillId="0" borderId="26" xfId="0" applyFont="1" applyFill="1" applyBorder="1" applyAlignment="1">
      <alignment vertical="center" shrinkToFit="1"/>
    </xf>
    <xf numFmtId="0" fontId="6" fillId="0" borderId="26" xfId="0" applyFont="1" applyFill="1" applyBorder="1" applyAlignment="1">
      <alignment vertical="center"/>
    </xf>
    <xf numFmtId="0" fontId="6" fillId="0" borderId="26" xfId="0" applyFont="1" applyFill="1" applyBorder="1">
      <alignment vertical="center"/>
    </xf>
    <xf numFmtId="0" fontId="6" fillId="0" borderId="26" xfId="0" applyFont="1" applyFill="1" applyBorder="1" applyAlignment="1">
      <alignment horizontal="right" vertical="center"/>
    </xf>
    <xf numFmtId="190" fontId="7" fillId="0" borderId="0" xfId="0" applyNumberFormat="1" applyFont="1" applyFill="1" applyBorder="1" applyAlignment="1">
      <alignment horizontal="right" vertical="center" shrinkToFit="1"/>
    </xf>
    <xf numFmtId="190" fontId="7" fillId="0" borderId="23" xfId="0" applyNumberFormat="1" applyFont="1" applyFill="1" applyBorder="1" applyAlignment="1">
      <alignment horizontal="right" vertical="center" shrinkToFit="1"/>
    </xf>
    <xf numFmtId="190" fontId="7" fillId="0" borderId="37" xfId="0" applyNumberFormat="1" applyFont="1" applyFill="1" applyBorder="1" applyAlignment="1">
      <alignment horizontal="right" vertical="center" shrinkToFit="1"/>
    </xf>
    <xf numFmtId="0" fontId="6" fillId="0" borderId="27" xfId="0" applyFont="1" applyFill="1" applyBorder="1" applyAlignment="1">
      <alignment vertical="center"/>
    </xf>
    <xf numFmtId="0" fontId="6" fillId="0" borderId="41" xfId="0" applyFont="1" applyFill="1" applyBorder="1" applyAlignment="1">
      <alignment vertical="center"/>
    </xf>
    <xf numFmtId="0" fontId="6" fillId="0" borderId="9" xfId="0" applyFont="1" applyFill="1" applyBorder="1" applyAlignment="1">
      <alignment horizontal="justify" vertical="center"/>
    </xf>
    <xf numFmtId="180" fontId="6" fillId="0" borderId="0" xfId="0" applyNumberFormat="1" applyFont="1" applyFill="1" applyBorder="1" applyAlignment="1">
      <alignment vertical="center"/>
    </xf>
    <xf numFmtId="0" fontId="6" fillId="0" borderId="54" xfId="0" applyFont="1" applyFill="1" applyBorder="1" applyAlignment="1">
      <alignment horizontal="distributed" vertical="center"/>
    </xf>
    <xf numFmtId="49" fontId="6" fillId="0" borderId="28" xfId="0" applyNumberFormat="1" applyFont="1" applyFill="1" applyBorder="1" applyAlignment="1">
      <alignment horizontal="center" vertical="center"/>
    </xf>
    <xf numFmtId="194" fontId="6"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6" fillId="0" borderId="52" xfId="0" applyFont="1" applyFill="1" applyBorder="1" applyAlignment="1">
      <alignment vertical="center"/>
    </xf>
    <xf numFmtId="0" fontId="6" fillId="0" borderId="34" xfId="0" applyFont="1" applyFill="1" applyBorder="1" applyAlignment="1">
      <alignment vertical="center"/>
    </xf>
    <xf numFmtId="0" fontId="6" fillId="0" borderId="36" xfId="0" applyFont="1" applyFill="1" applyBorder="1" applyAlignment="1">
      <alignment vertical="center"/>
    </xf>
    <xf numFmtId="0" fontId="6" fillId="0" borderId="76" xfId="0" applyFont="1" applyFill="1" applyBorder="1" applyAlignment="1">
      <alignment horizontal="center" vertical="center"/>
    </xf>
    <xf numFmtId="0" fontId="6" fillId="0" borderId="15" xfId="0" applyFont="1" applyFill="1" applyBorder="1" applyAlignment="1">
      <alignment horizontal="right" vertical="center"/>
    </xf>
    <xf numFmtId="0" fontId="6" fillId="0" borderId="45" xfId="0" applyFont="1" applyFill="1" applyBorder="1">
      <alignment vertical="center"/>
    </xf>
    <xf numFmtId="0" fontId="6" fillId="0" borderId="15" xfId="0" applyFont="1" applyFill="1" applyBorder="1" applyAlignment="1">
      <alignment vertical="center"/>
    </xf>
    <xf numFmtId="0" fontId="6" fillId="0" borderId="6" xfId="0" applyFont="1" applyFill="1" applyBorder="1" applyAlignment="1">
      <alignment vertical="center"/>
    </xf>
    <xf numFmtId="0" fontId="6" fillId="0" borderId="2" xfId="0" applyFont="1" applyFill="1" applyBorder="1" applyAlignment="1">
      <alignment vertical="center"/>
    </xf>
    <xf numFmtId="0" fontId="6" fillId="0" borderId="16" xfId="0" applyFont="1" applyFill="1" applyBorder="1" applyAlignment="1">
      <alignment vertical="center"/>
    </xf>
    <xf numFmtId="0" fontId="6" fillId="0" borderId="46" xfId="0" applyFont="1" applyFill="1" applyBorder="1" applyAlignment="1">
      <alignment vertical="center"/>
    </xf>
    <xf numFmtId="0" fontId="6" fillId="0" borderId="4" xfId="0" applyFont="1" applyFill="1" applyBorder="1">
      <alignment vertical="center"/>
    </xf>
    <xf numFmtId="0" fontId="6" fillId="0" borderId="11" xfId="0" applyFont="1" applyFill="1" applyBorder="1" applyAlignment="1">
      <alignment horizontal="center" vertical="center"/>
    </xf>
    <xf numFmtId="0" fontId="6" fillId="0" borderId="8" xfId="0" applyFont="1" applyFill="1" applyBorder="1" applyAlignment="1">
      <alignment vertical="center"/>
    </xf>
    <xf numFmtId="0" fontId="6" fillId="0" borderId="24" xfId="0" applyFont="1" applyFill="1" applyBorder="1" applyAlignment="1">
      <alignment vertical="center"/>
    </xf>
    <xf numFmtId="0" fontId="6" fillId="0" borderId="23" xfId="0" applyFont="1" applyFill="1" applyBorder="1" applyAlignment="1">
      <alignment vertical="center"/>
    </xf>
    <xf numFmtId="0" fontId="6" fillId="0" borderId="47" xfId="0" applyFont="1" applyFill="1" applyBorder="1">
      <alignment vertical="center"/>
    </xf>
    <xf numFmtId="0" fontId="6" fillId="0" borderId="22" xfId="0" applyFont="1" applyFill="1" applyBorder="1" applyAlignment="1">
      <alignment vertical="center"/>
    </xf>
    <xf numFmtId="0" fontId="6" fillId="0" borderId="10" xfId="0" applyFont="1" applyFill="1" applyBorder="1" applyAlignment="1">
      <alignment vertical="center"/>
    </xf>
    <xf numFmtId="180" fontId="6" fillId="0" borderId="11" xfId="0" applyNumberFormat="1" applyFont="1" applyFill="1" applyBorder="1" applyAlignment="1">
      <alignment horizontal="right" vertical="center"/>
    </xf>
    <xf numFmtId="180" fontId="6" fillId="0" borderId="23" xfId="0" applyNumberFormat="1" applyFont="1" applyFill="1" applyBorder="1" applyAlignment="1">
      <alignment horizontal="right" vertical="center"/>
    </xf>
    <xf numFmtId="181" fontId="6" fillId="0" borderId="23" xfId="0" applyNumberFormat="1" applyFont="1" applyFill="1" applyBorder="1" applyAlignment="1">
      <alignment horizontal="right" vertical="center"/>
    </xf>
    <xf numFmtId="0" fontId="6" fillId="0" borderId="21" xfId="0" applyFont="1" applyFill="1" applyBorder="1">
      <alignment vertical="center"/>
    </xf>
    <xf numFmtId="0" fontId="7" fillId="0" borderId="48" xfId="0" applyFont="1" applyFill="1" applyBorder="1" applyAlignment="1">
      <alignment horizontal="center" vertical="center"/>
    </xf>
    <xf numFmtId="0" fontId="6" fillId="0" borderId="25" xfId="0" applyFont="1" applyFill="1" applyBorder="1">
      <alignment vertical="center"/>
    </xf>
    <xf numFmtId="0" fontId="6" fillId="0" borderId="50"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195" fontId="6" fillId="0" borderId="0" xfId="0" applyNumberFormat="1" applyFont="1" applyFill="1" applyBorder="1" applyAlignment="1">
      <alignment horizontal="right" vertical="center" shrinkToFit="1"/>
    </xf>
    <xf numFmtId="195" fontId="6" fillId="0" borderId="39" xfId="0" applyNumberFormat="1" applyFont="1" applyFill="1" applyBorder="1" applyAlignment="1">
      <alignment horizontal="right" vertical="center" shrinkToFit="1"/>
    </xf>
    <xf numFmtId="0" fontId="0" fillId="0" borderId="0" xfId="0" applyFont="1" applyFill="1" applyBorder="1" applyAlignment="1">
      <alignment horizontal="center" vertical="center"/>
    </xf>
    <xf numFmtId="177" fontId="1" fillId="0" borderId="0" xfId="0" applyNumberFormat="1" applyFont="1" applyFill="1" applyBorder="1" applyAlignment="1">
      <alignment horizontal="right" vertical="center"/>
    </xf>
    <xf numFmtId="181" fontId="6" fillId="0" borderId="18" xfId="0" applyNumberFormat="1" applyFont="1" applyFill="1" applyBorder="1" applyAlignment="1">
      <alignment horizontal="right" vertical="center"/>
    </xf>
    <xf numFmtId="0" fontId="0" fillId="0" borderId="0" xfId="0" applyFont="1" applyFill="1" applyAlignment="1">
      <alignment vertical="top"/>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horizontal="center" vertical="center"/>
    </xf>
    <xf numFmtId="0" fontId="6" fillId="0" borderId="143" xfId="0" applyFont="1" applyFill="1" applyBorder="1" applyAlignment="1">
      <alignment vertical="center"/>
    </xf>
    <xf numFmtId="0" fontId="6" fillId="0" borderId="34" xfId="0" applyFont="1" applyFill="1" applyBorder="1" applyAlignment="1">
      <alignment horizontal="distributed" vertical="center"/>
    </xf>
    <xf numFmtId="0" fontId="6" fillId="0" borderId="70"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51" xfId="0" applyFont="1" applyFill="1" applyBorder="1" applyAlignment="1">
      <alignment horizontal="center" vertical="center"/>
    </xf>
    <xf numFmtId="193" fontId="7" fillId="0" borderId="0" xfId="0" applyNumberFormat="1" applyFont="1" applyFill="1" applyBorder="1" applyAlignment="1">
      <alignment horizontal="right" vertical="center" shrinkToFit="1"/>
    </xf>
    <xf numFmtId="188" fontId="6" fillId="0" borderId="56" xfId="0" applyNumberFormat="1" applyFont="1" applyFill="1" applyBorder="1" applyAlignment="1">
      <alignment horizontal="right" vertical="center"/>
    </xf>
    <xf numFmtId="198" fontId="6" fillId="0" borderId="39" xfId="0" applyNumberFormat="1" applyFont="1" applyFill="1" applyBorder="1" applyAlignment="1">
      <alignment horizontal="right" vertical="center" shrinkToFit="1"/>
    </xf>
    <xf numFmtId="188" fontId="6" fillId="0" borderId="11" xfId="0" applyNumberFormat="1" applyFont="1" applyFill="1" applyBorder="1" applyAlignment="1">
      <alignment vertical="center"/>
    </xf>
    <xf numFmtId="0" fontId="7" fillId="0" borderId="56" xfId="0" applyFont="1" applyFill="1" applyBorder="1" applyAlignment="1">
      <alignment vertical="center"/>
    </xf>
    <xf numFmtId="176" fontId="7" fillId="0" borderId="0" xfId="0" applyNumberFormat="1" applyFont="1" applyFill="1" applyBorder="1" applyAlignment="1">
      <alignment vertical="center" shrinkToFit="1"/>
    </xf>
    <xf numFmtId="184" fontId="7" fillId="0" borderId="0" xfId="0" applyNumberFormat="1" applyFont="1" applyFill="1" applyBorder="1" applyAlignment="1">
      <alignment horizontal="right" vertical="center" shrinkToFit="1"/>
    </xf>
    <xf numFmtId="184" fontId="7" fillId="0" borderId="0" xfId="0" applyNumberFormat="1" applyFont="1" applyFill="1" applyBorder="1" applyAlignment="1">
      <alignment vertical="center" shrinkToFit="1"/>
    </xf>
    <xf numFmtId="192" fontId="7" fillId="0" borderId="0" xfId="0" applyNumberFormat="1" applyFont="1" applyFill="1" applyBorder="1" applyAlignment="1">
      <alignment vertical="center" shrinkToFit="1"/>
    </xf>
    <xf numFmtId="197" fontId="7" fillId="0" borderId="0" xfId="0" applyNumberFormat="1" applyFont="1" applyFill="1" applyBorder="1" applyAlignment="1">
      <alignment vertical="center" shrinkToFit="1"/>
    </xf>
    <xf numFmtId="203" fontId="7" fillId="0" borderId="0"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41" fontId="7" fillId="0" borderId="0" xfId="0" applyNumberFormat="1" applyFont="1" applyFill="1" applyBorder="1" applyAlignment="1">
      <alignment horizontal="right" vertical="center" shrinkToFit="1"/>
    </xf>
    <xf numFmtId="38" fontId="7" fillId="0" borderId="0" xfId="1" applyFont="1" applyFill="1" applyBorder="1" applyAlignment="1" applyProtection="1">
      <alignment vertical="center" shrinkToFit="1"/>
    </xf>
    <xf numFmtId="184" fontId="7" fillId="0" borderId="0" xfId="1" applyNumberFormat="1" applyFont="1" applyFill="1" applyBorder="1" applyAlignment="1" applyProtection="1">
      <alignment vertical="center" shrinkToFit="1"/>
    </xf>
    <xf numFmtId="184" fontId="7" fillId="0" borderId="39" xfId="0" applyNumberFormat="1" applyFont="1" applyFill="1" applyBorder="1" applyAlignment="1">
      <alignment vertical="center" shrinkToFit="1"/>
    </xf>
    <xf numFmtId="0" fontId="10" fillId="0" borderId="0" xfId="0" applyFont="1" applyFill="1">
      <alignment vertical="center"/>
    </xf>
    <xf numFmtId="0" fontId="0" fillId="0" borderId="0" xfId="0" applyFont="1" applyFill="1" applyAlignment="1">
      <alignment horizontal="right" vertical="center"/>
    </xf>
    <xf numFmtId="191" fontId="6" fillId="0" borderId="39" xfId="0" applyNumberFormat="1" applyFont="1" applyFill="1" applyBorder="1" applyAlignment="1">
      <alignment horizontal="right" vertical="center"/>
    </xf>
    <xf numFmtId="178" fontId="6" fillId="0" borderId="0" xfId="0" applyNumberFormat="1" applyFont="1" applyFill="1" applyBorder="1" applyAlignment="1">
      <alignment vertical="center"/>
    </xf>
    <xf numFmtId="177" fontId="6" fillId="0" borderId="11" xfId="0" applyNumberFormat="1" applyFont="1" applyFill="1" applyBorder="1" applyAlignment="1">
      <alignment vertical="center"/>
    </xf>
    <xf numFmtId="207" fontId="6" fillId="0" borderId="0" xfId="0" applyNumberFormat="1" applyFont="1" applyFill="1" applyBorder="1" applyAlignment="1">
      <alignment horizontal="right" vertical="center" shrinkToFit="1"/>
    </xf>
    <xf numFmtId="189" fontId="8" fillId="0" borderId="129" xfId="0" applyNumberFormat="1" applyFont="1" applyFill="1" applyBorder="1" applyAlignment="1">
      <alignment horizontal="center" vertical="center" wrapText="1" shrinkToFit="1"/>
    </xf>
    <xf numFmtId="0" fontId="6" fillId="0" borderId="147" xfId="0" applyFont="1" applyFill="1" applyBorder="1" applyAlignment="1">
      <alignment horizontal="distributed" vertical="center"/>
    </xf>
    <xf numFmtId="0" fontId="0" fillId="0" borderId="0" xfId="0" applyFont="1" applyFill="1" applyAlignment="1">
      <alignment horizontal="center" vertical="center"/>
    </xf>
    <xf numFmtId="0" fontId="5" fillId="0" borderId="0" xfId="0" applyFont="1" applyFill="1" applyAlignment="1">
      <alignment horizontal="right" vertical="center"/>
    </xf>
    <xf numFmtId="0" fontId="6" fillId="0" borderId="172" xfId="0" applyFont="1" applyFill="1" applyBorder="1" applyAlignment="1">
      <alignment horizontal="distributed" vertical="center"/>
    </xf>
    <xf numFmtId="190" fontId="7" fillId="0" borderId="0" xfId="0" applyNumberFormat="1" applyFont="1" applyFill="1" applyBorder="1" applyAlignment="1">
      <alignment vertical="center" shrinkToFit="1"/>
    </xf>
    <xf numFmtId="191" fontId="6" fillId="0" borderId="151" xfId="0" applyNumberFormat="1" applyFont="1" applyFill="1" applyBorder="1" applyAlignment="1">
      <alignment horizontal="right" vertical="center"/>
    </xf>
    <xf numFmtId="0" fontId="6" fillId="0" borderId="173" xfId="0" applyFont="1" applyFill="1" applyBorder="1" applyAlignment="1">
      <alignment horizontal="distributed" vertical="center"/>
    </xf>
    <xf numFmtId="0" fontId="6" fillId="0" borderId="147" xfId="0" applyFont="1" applyFill="1" applyBorder="1" applyAlignment="1">
      <alignment vertical="center" shrinkToFit="1"/>
    </xf>
    <xf numFmtId="0" fontId="7" fillId="0" borderId="180" xfId="0" applyFont="1" applyFill="1" applyBorder="1" applyAlignment="1">
      <alignment horizontal="center" vertical="center" shrinkToFit="1"/>
    </xf>
    <xf numFmtId="0" fontId="6" fillId="0" borderId="179" xfId="0" applyFont="1" applyFill="1" applyBorder="1" applyAlignment="1">
      <alignment horizontal="center" vertical="center" shrinkToFit="1"/>
    </xf>
    <xf numFmtId="206" fontId="7" fillId="0" borderId="0" xfId="0" applyNumberFormat="1" applyFont="1" applyFill="1" applyBorder="1" applyAlignment="1">
      <alignment horizontal="right" vertical="center" shrinkToFit="1"/>
    </xf>
    <xf numFmtId="0" fontId="6" fillId="0" borderId="186" xfId="0" applyFont="1" applyFill="1" applyBorder="1">
      <alignment vertical="center"/>
    </xf>
    <xf numFmtId="0" fontId="6" fillId="0" borderId="187" xfId="0" applyFont="1" applyFill="1" applyBorder="1">
      <alignment vertical="center"/>
    </xf>
    <xf numFmtId="0" fontId="11" fillId="0" borderId="0" xfId="0" applyFont="1" applyFill="1" applyAlignment="1">
      <alignment vertical="center"/>
    </xf>
    <xf numFmtId="0" fontId="6" fillId="0" borderId="187" xfId="0" applyFont="1" applyFill="1" applyBorder="1" applyAlignment="1">
      <alignment vertical="center"/>
    </xf>
    <xf numFmtId="0" fontId="6" fillId="0" borderId="0" xfId="0" applyFont="1" applyFill="1" applyBorder="1">
      <alignment vertical="center"/>
    </xf>
    <xf numFmtId="0" fontId="2" fillId="0" borderId="0" xfId="0" applyFont="1" applyAlignment="1">
      <alignment vertical="center"/>
    </xf>
    <xf numFmtId="0" fontId="2" fillId="0" borderId="0" xfId="0" applyFont="1">
      <alignment vertical="center"/>
    </xf>
    <xf numFmtId="0" fontId="7" fillId="0" borderId="132" xfId="0" applyFont="1" applyFill="1" applyBorder="1" applyAlignment="1">
      <alignment horizontal="center" vertical="center" wrapText="1"/>
    </xf>
    <xf numFmtId="179" fontId="6" fillId="0" borderId="8" xfId="0" applyNumberFormat="1" applyFont="1" applyFill="1" applyBorder="1" applyAlignment="1">
      <alignment horizontal="right" vertical="center"/>
    </xf>
    <xf numFmtId="177" fontId="6" fillId="0" borderId="154" xfId="0" applyNumberFormat="1" applyFont="1" applyFill="1" applyBorder="1" applyAlignment="1">
      <alignment horizontal="right" vertical="center"/>
    </xf>
    <xf numFmtId="0" fontId="6" fillId="0" borderId="147" xfId="0" applyFont="1" applyFill="1" applyBorder="1" applyAlignment="1">
      <alignment horizontal="center" vertical="center"/>
    </xf>
    <xf numFmtId="0" fontId="6" fillId="0" borderId="156" xfId="0" applyFont="1" applyFill="1" applyBorder="1" applyAlignment="1">
      <alignment vertical="center"/>
    </xf>
    <xf numFmtId="0" fontId="6" fillId="0" borderId="179" xfId="0" applyFont="1" applyFill="1" applyBorder="1" applyAlignment="1">
      <alignment horizontal="center" vertical="center"/>
    </xf>
    <xf numFmtId="0" fontId="6" fillId="0" borderId="143" xfId="0" applyFont="1" applyFill="1" applyBorder="1" applyAlignment="1">
      <alignment horizontal="center" vertical="center" shrinkToFit="1"/>
    </xf>
    <xf numFmtId="178" fontId="6" fillId="0" borderId="141" xfId="0" applyNumberFormat="1" applyFont="1" applyFill="1" applyBorder="1" applyAlignment="1">
      <alignment vertical="center"/>
    </xf>
    <xf numFmtId="177" fontId="6" fillId="0" borderId="154" xfId="0" applyNumberFormat="1" applyFont="1" applyFill="1" applyBorder="1" applyAlignment="1">
      <alignment vertical="center"/>
    </xf>
    <xf numFmtId="181" fontId="6" fillId="0" borderId="154" xfId="0" applyNumberFormat="1" applyFont="1" applyFill="1" applyBorder="1" applyAlignment="1">
      <alignment vertical="center"/>
    </xf>
    <xf numFmtId="178" fontId="6" fillId="0" borderId="154" xfId="0" applyNumberFormat="1" applyFont="1" applyFill="1" applyBorder="1" applyAlignment="1">
      <alignment vertical="center"/>
    </xf>
    <xf numFmtId="177" fontId="6" fillId="0" borderId="183" xfId="0" applyNumberFormat="1" applyFont="1" applyFill="1" applyBorder="1" applyAlignment="1">
      <alignment vertical="center"/>
    </xf>
    <xf numFmtId="177" fontId="6" fillId="0" borderId="141" xfId="0" applyNumberFormat="1" applyFont="1" applyFill="1" applyBorder="1" applyAlignment="1">
      <alignment vertical="center"/>
    </xf>
    <xf numFmtId="177" fontId="6" fillId="0" borderId="142" xfId="0" applyNumberFormat="1" applyFont="1" applyFill="1" applyBorder="1" applyAlignment="1">
      <alignment vertical="center"/>
    </xf>
    <xf numFmtId="177" fontId="6" fillId="0" borderId="39" xfId="0" applyNumberFormat="1" applyFont="1" applyFill="1" applyBorder="1" applyAlignment="1">
      <alignment horizontal="right" vertical="center"/>
    </xf>
    <xf numFmtId="177" fontId="6" fillId="0" borderId="63" xfId="0" applyNumberFormat="1" applyFont="1" applyFill="1" applyBorder="1" applyAlignment="1">
      <alignment horizontal="right" vertical="center"/>
    </xf>
    <xf numFmtId="0" fontId="6" fillId="0" borderId="61" xfId="0" applyFont="1" applyFill="1" applyBorder="1" applyAlignment="1">
      <alignment horizontal="center" vertical="center"/>
    </xf>
    <xf numFmtId="49" fontId="6" fillId="0" borderId="0" xfId="0" applyNumberFormat="1" applyFont="1" applyFill="1" applyBorder="1" applyAlignment="1">
      <alignment horizontal="right" vertical="center"/>
    </xf>
    <xf numFmtId="0" fontId="6" fillId="0" borderId="57" xfId="0" applyFont="1" applyFill="1" applyBorder="1">
      <alignment vertical="center"/>
    </xf>
    <xf numFmtId="0" fontId="6" fillId="0" borderId="59" xfId="0" applyFont="1" applyFill="1" applyBorder="1">
      <alignment vertical="center"/>
    </xf>
    <xf numFmtId="0" fontId="6" fillId="0" borderId="62" xfId="0" applyFont="1" applyFill="1" applyBorder="1">
      <alignment vertical="center"/>
    </xf>
    <xf numFmtId="0" fontId="6" fillId="0" borderId="60" xfId="0" applyFont="1" applyFill="1" applyBorder="1">
      <alignment vertical="center"/>
    </xf>
    <xf numFmtId="49" fontId="6" fillId="0" borderId="60" xfId="0" applyNumberFormat="1" applyFont="1" applyFill="1" applyBorder="1" applyAlignment="1">
      <alignment horizontal="right" vertical="center"/>
    </xf>
    <xf numFmtId="0" fontId="6" fillId="0" borderId="63" xfId="0" applyFont="1" applyFill="1" applyBorder="1">
      <alignment vertical="center"/>
    </xf>
    <xf numFmtId="0" fontId="7" fillId="0" borderId="68" xfId="0" applyFont="1" applyFill="1" applyBorder="1" applyAlignment="1">
      <alignment horizontal="centerContinuous" vertical="center"/>
    </xf>
    <xf numFmtId="0" fontId="6" fillId="0" borderId="66" xfId="0" applyFont="1" applyFill="1" applyBorder="1">
      <alignment vertical="center"/>
    </xf>
    <xf numFmtId="177" fontId="6" fillId="0" borderId="58" xfId="0" applyNumberFormat="1" applyFont="1" applyFill="1" applyBorder="1" applyAlignment="1">
      <alignment horizontal="right" vertical="center"/>
    </xf>
    <xf numFmtId="182" fontId="6" fillId="0" borderId="37" xfId="0" applyNumberFormat="1" applyFont="1" applyFill="1" applyBorder="1" applyAlignment="1">
      <alignment horizontal="right" vertical="center"/>
    </xf>
    <xf numFmtId="177" fontId="6" fillId="0" borderId="37" xfId="0" applyNumberFormat="1" applyFont="1" applyFill="1" applyBorder="1" applyAlignment="1">
      <alignment vertical="center"/>
    </xf>
    <xf numFmtId="181" fontId="6" fillId="0" borderId="37" xfId="0" applyNumberFormat="1" applyFont="1" applyFill="1" applyBorder="1" applyAlignment="1">
      <alignment horizontal="right" vertical="center"/>
    </xf>
    <xf numFmtId="0" fontId="6" fillId="0" borderId="42" xfId="0" applyFont="1" applyFill="1" applyBorder="1" applyAlignment="1">
      <alignment vertical="center"/>
    </xf>
    <xf numFmtId="177" fontId="6" fillId="0" borderId="0" xfId="0" applyNumberFormat="1" applyFont="1" applyFill="1">
      <alignment vertical="center"/>
    </xf>
    <xf numFmtId="0" fontId="6" fillId="0" borderId="14" xfId="0" applyFont="1" applyFill="1" applyBorder="1" applyAlignment="1">
      <alignment vertical="center"/>
    </xf>
    <xf numFmtId="0" fontId="6" fillId="0" borderId="12" xfId="0" applyFont="1" applyFill="1" applyBorder="1" applyAlignment="1">
      <alignment vertical="center" shrinkToFit="1"/>
    </xf>
    <xf numFmtId="0" fontId="6" fillId="0" borderId="12" xfId="0" applyFont="1" applyFill="1" applyBorder="1" applyAlignment="1">
      <alignment vertical="center"/>
    </xf>
    <xf numFmtId="0" fontId="6" fillId="0" borderId="17" xfId="0" applyFont="1" applyFill="1" applyBorder="1" applyAlignment="1">
      <alignment vertical="center"/>
    </xf>
    <xf numFmtId="0" fontId="6" fillId="0" borderId="35" xfId="0" applyFont="1" applyFill="1" applyBorder="1" applyAlignment="1">
      <alignment horizontal="center" vertical="center"/>
    </xf>
    <xf numFmtId="187" fontId="6" fillId="0" borderId="0" xfId="0" applyNumberFormat="1" applyFont="1" applyFill="1" applyBorder="1" applyAlignment="1">
      <alignment horizontal="right" vertical="center"/>
    </xf>
    <xf numFmtId="184" fontId="6" fillId="0" borderId="0" xfId="0" applyNumberFormat="1" applyFont="1" applyFill="1" applyBorder="1" applyAlignment="1">
      <alignment horizontal="right" vertical="center" shrinkToFit="1"/>
    </xf>
    <xf numFmtId="185" fontId="6" fillId="0" borderId="0" xfId="0" applyNumberFormat="1" applyFont="1" applyFill="1" applyBorder="1" applyAlignment="1">
      <alignment horizontal="right" vertical="center" shrinkToFit="1"/>
    </xf>
    <xf numFmtId="184" fontId="6" fillId="0" borderId="0" xfId="0" applyNumberFormat="1" applyFont="1" applyFill="1" applyBorder="1" applyAlignment="1">
      <alignment horizontal="right" vertical="center"/>
    </xf>
    <xf numFmtId="185" fontId="6" fillId="0" borderId="0" xfId="0" applyNumberFormat="1" applyFont="1" applyFill="1" applyAlignment="1">
      <alignment horizontal="right" vertical="center"/>
    </xf>
    <xf numFmtId="183" fontId="6" fillId="0" borderId="0" xfId="0" applyNumberFormat="1" applyFont="1" applyFill="1" applyBorder="1" applyAlignment="1">
      <alignment horizontal="right" vertical="center" shrinkToFit="1"/>
    </xf>
    <xf numFmtId="0" fontId="6" fillId="0" borderId="35" xfId="0" applyFont="1" applyFill="1" applyBorder="1" applyAlignment="1">
      <alignment vertical="center"/>
    </xf>
    <xf numFmtId="184" fontId="6" fillId="0" borderId="0" xfId="0" applyNumberFormat="1" applyFont="1" applyFill="1" applyBorder="1" applyAlignment="1">
      <alignment horizontal="left" vertical="center"/>
    </xf>
    <xf numFmtId="185" fontId="6" fillId="0" borderId="0" xfId="0" applyNumberFormat="1" applyFont="1" applyFill="1" applyBorder="1" applyAlignment="1">
      <alignment horizontal="left" vertical="center"/>
    </xf>
    <xf numFmtId="185" fontId="6" fillId="0" borderId="0" xfId="0" applyNumberFormat="1" applyFont="1" applyFill="1" applyBorder="1" applyAlignment="1">
      <alignment horizontal="right" vertical="center"/>
    </xf>
    <xf numFmtId="183" fontId="6" fillId="0" borderId="0" xfId="0" applyNumberFormat="1" applyFont="1" applyFill="1" applyAlignment="1">
      <alignment horizontal="right" vertical="center"/>
    </xf>
    <xf numFmtId="189" fontId="6" fillId="0" borderId="0" xfId="0" applyNumberFormat="1" applyFont="1" applyFill="1" applyBorder="1" applyAlignment="1">
      <alignment horizontal="right" vertical="center"/>
    </xf>
    <xf numFmtId="0" fontId="6" fillId="0" borderId="38" xfId="0" applyFont="1" applyFill="1" applyBorder="1" applyAlignment="1">
      <alignment horizontal="center" vertical="center"/>
    </xf>
    <xf numFmtId="179" fontId="6" fillId="0" borderId="40" xfId="0" applyNumberFormat="1" applyFont="1" applyFill="1" applyBorder="1" applyAlignment="1">
      <alignment horizontal="right" vertical="center"/>
    </xf>
    <xf numFmtId="189" fontId="6" fillId="0" borderId="37" xfId="0" applyNumberFormat="1" applyFont="1" applyFill="1" applyBorder="1" applyAlignment="1">
      <alignment horizontal="right" vertical="center"/>
    </xf>
    <xf numFmtId="184" fontId="6" fillId="0" borderId="37" xfId="0" applyNumberFormat="1" applyFont="1" applyFill="1" applyBorder="1" applyAlignment="1">
      <alignment horizontal="right" vertical="center" shrinkToFit="1"/>
    </xf>
    <xf numFmtId="3" fontId="6" fillId="0" borderId="0" xfId="0" applyNumberFormat="1" applyFont="1" applyFill="1" applyBorder="1" applyAlignment="1">
      <alignment horizontal="center" vertical="center"/>
    </xf>
    <xf numFmtId="0" fontId="6" fillId="0" borderId="129" xfId="0" applyFont="1" applyFill="1" applyBorder="1" applyAlignment="1">
      <alignment horizontal="center" vertical="center"/>
    </xf>
    <xf numFmtId="0" fontId="6" fillId="0" borderId="129" xfId="0" applyFont="1" applyFill="1" applyBorder="1" applyAlignment="1">
      <alignment vertical="center"/>
    </xf>
    <xf numFmtId="182" fontId="6" fillId="0" borderId="0" xfId="0" applyNumberFormat="1" applyFont="1" applyFill="1" applyBorder="1" applyAlignment="1">
      <alignment vertical="center"/>
    </xf>
    <xf numFmtId="3" fontId="6" fillId="0" borderId="154" xfId="0" applyNumberFormat="1" applyFont="1" applyFill="1" applyBorder="1" applyAlignment="1">
      <alignment horizontal="center" vertical="center"/>
    </xf>
    <xf numFmtId="177" fontId="6" fillId="0" borderId="148" xfId="0" applyNumberFormat="1" applyFont="1" applyFill="1" applyBorder="1" applyAlignment="1">
      <alignment vertical="center"/>
    </xf>
    <xf numFmtId="177" fontId="6" fillId="0" borderId="0" xfId="0" applyNumberFormat="1" applyFont="1" applyFill="1" applyAlignment="1">
      <alignment vertical="center"/>
    </xf>
    <xf numFmtId="184" fontId="6" fillId="0" borderId="0" xfId="0" applyNumberFormat="1" applyFont="1" applyFill="1" applyAlignment="1">
      <alignment horizontal="right" vertical="center"/>
    </xf>
    <xf numFmtId="191" fontId="6" fillId="0" borderId="0" xfId="0" applyNumberFormat="1" applyFont="1" applyFill="1" applyBorder="1" applyAlignment="1">
      <alignment vertical="center"/>
    </xf>
    <xf numFmtId="181" fontId="6" fillId="0" borderId="0" xfId="0" applyNumberFormat="1" applyFont="1" applyFill="1" applyAlignment="1">
      <alignment horizontal="right" vertical="center"/>
    </xf>
    <xf numFmtId="183" fontId="6" fillId="0" borderId="0" xfId="0" applyNumberFormat="1" applyFont="1" applyFill="1" applyBorder="1" applyAlignment="1">
      <alignment vertical="center"/>
    </xf>
    <xf numFmtId="206" fontId="6" fillId="0" borderId="0" xfId="0" applyNumberFormat="1" applyFont="1" applyFill="1" applyBorder="1" applyAlignment="1">
      <alignment vertical="center"/>
    </xf>
    <xf numFmtId="183" fontId="6" fillId="0" borderId="163" xfId="0" applyNumberFormat="1" applyFont="1" applyFill="1" applyBorder="1" applyAlignment="1">
      <alignment vertical="center"/>
    </xf>
    <xf numFmtId="183" fontId="6" fillId="0" borderId="181" xfId="0" applyNumberFormat="1" applyFont="1" applyFill="1" applyBorder="1" applyAlignment="1">
      <alignment vertical="center"/>
    </xf>
    <xf numFmtId="206" fontId="6" fillId="0" borderId="163" xfId="0" applyNumberFormat="1" applyFont="1" applyFill="1" applyBorder="1" applyAlignment="1">
      <alignment vertical="center"/>
    </xf>
    <xf numFmtId="191" fontId="6" fillId="0" borderId="181" xfId="0" applyNumberFormat="1" applyFont="1" applyFill="1" applyBorder="1" applyAlignment="1">
      <alignment vertical="center"/>
    </xf>
    <xf numFmtId="184" fontId="6" fillId="0" borderId="0" xfId="0" applyNumberFormat="1" applyFont="1" applyFill="1" applyAlignment="1">
      <alignment vertical="center"/>
    </xf>
    <xf numFmtId="191" fontId="6" fillId="0" borderId="0" xfId="0" applyNumberFormat="1" applyFont="1" applyFill="1" applyAlignment="1">
      <alignment vertical="center"/>
    </xf>
    <xf numFmtId="0" fontId="7" fillId="0" borderId="51" xfId="0" applyFont="1" applyFill="1" applyBorder="1" applyAlignment="1">
      <alignment horizontal="center" vertical="center"/>
    </xf>
    <xf numFmtId="179" fontId="6" fillId="0" borderId="43" xfId="0" applyNumberFormat="1" applyFont="1" applyFill="1" applyBorder="1" applyAlignment="1">
      <alignment horizontal="right" vertical="center"/>
    </xf>
    <xf numFmtId="49" fontId="6" fillId="0" borderId="0" xfId="0" applyNumberFormat="1" applyFont="1" applyFill="1" applyAlignment="1">
      <alignment horizontal="right" vertical="center"/>
    </xf>
    <xf numFmtId="0" fontId="6" fillId="0" borderId="72" xfId="0" applyFont="1" applyFill="1" applyBorder="1" applyAlignment="1">
      <alignment vertical="center"/>
    </xf>
    <xf numFmtId="0" fontId="6" fillId="0" borderId="71" xfId="0" applyFont="1" applyFill="1" applyBorder="1" applyAlignment="1">
      <alignment horizontal="center" vertical="center"/>
    </xf>
    <xf numFmtId="0" fontId="6" fillId="0" borderId="5" xfId="0" applyFont="1" applyFill="1" applyBorder="1" applyAlignment="1">
      <alignment horizontal="center" vertical="center"/>
    </xf>
    <xf numFmtId="181" fontId="6" fillId="0" borderId="0" xfId="0" applyNumberFormat="1" applyFont="1" applyFill="1" applyBorder="1">
      <alignment vertical="center"/>
    </xf>
    <xf numFmtId="177" fontId="6" fillId="0" borderId="0" xfId="0" applyNumberFormat="1" applyFont="1" applyFill="1" applyBorder="1">
      <alignment vertical="center"/>
    </xf>
    <xf numFmtId="196" fontId="6" fillId="0" borderId="153" xfId="0" applyNumberFormat="1" applyFont="1" applyFill="1" applyBorder="1" applyAlignment="1">
      <alignment horizontal="right" vertical="center"/>
    </xf>
    <xf numFmtId="181" fontId="6" fillId="0" borderId="0" xfId="0" applyNumberFormat="1" applyFont="1" applyFill="1">
      <alignment vertical="center"/>
    </xf>
    <xf numFmtId="177" fontId="6" fillId="0" borderId="163" xfId="0" applyNumberFormat="1" applyFont="1" applyFill="1" applyBorder="1" applyAlignment="1">
      <alignment vertical="center"/>
    </xf>
    <xf numFmtId="188" fontId="6" fillId="0" borderId="163" xfId="0" applyNumberFormat="1" applyFont="1" applyFill="1" applyBorder="1" applyAlignment="1">
      <alignment horizontal="right" vertical="center"/>
    </xf>
    <xf numFmtId="196" fontId="6" fillId="0" borderId="163" xfId="0" applyNumberFormat="1" applyFont="1" applyFill="1" applyBorder="1" applyAlignment="1">
      <alignment horizontal="right" vertical="center"/>
    </xf>
    <xf numFmtId="0" fontId="7" fillId="0" borderId="20" xfId="0" applyFont="1" applyFill="1" applyBorder="1" applyAlignment="1">
      <alignment horizontal="center" vertical="center"/>
    </xf>
    <xf numFmtId="181" fontId="6" fillId="0" borderId="69" xfId="0" applyNumberFormat="1" applyFont="1" applyFill="1" applyBorder="1" applyAlignment="1">
      <alignment vertical="center"/>
    </xf>
    <xf numFmtId="0" fontId="6" fillId="0" borderId="4" xfId="0" applyFont="1" applyFill="1" applyBorder="1" applyAlignment="1">
      <alignment horizontal="center" vertical="center"/>
    </xf>
    <xf numFmtId="191" fontId="6" fillId="0" borderId="23" xfId="0" applyNumberFormat="1" applyFont="1" applyFill="1" applyBorder="1" applyAlignment="1">
      <alignment vertical="center"/>
    </xf>
    <xf numFmtId="0" fontId="7" fillId="0" borderId="21" xfId="0" applyFont="1" applyFill="1" applyBorder="1" applyAlignment="1">
      <alignment horizontal="center" vertical="center" shrinkToFit="1"/>
    </xf>
    <xf numFmtId="191" fontId="6" fillId="0" borderId="43" xfId="0" applyNumberFormat="1" applyFont="1" applyFill="1" applyBorder="1" applyAlignment="1">
      <alignment vertical="center"/>
    </xf>
    <xf numFmtId="0" fontId="12" fillId="0" borderId="0" xfId="0" applyFont="1" applyFill="1" applyAlignment="1">
      <alignment horizontal="center" vertical="center"/>
    </xf>
    <xf numFmtId="196" fontId="6" fillId="0" borderId="164" xfId="0" applyNumberFormat="1" applyFont="1" applyFill="1" applyBorder="1" applyAlignment="1">
      <alignment horizontal="right" vertical="center"/>
    </xf>
    <xf numFmtId="203" fontId="6" fillId="0" borderId="0" xfId="0" applyNumberFormat="1" applyFont="1" applyFill="1" applyBorder="1" applyAlignment="1">
      <alignment horizontal="right" vertical="center"/>
    </xf>
    <xf numFmtId="0" fontId="7" fillId="0" borderId="56" xfId="0" applyFont="1" applyFill="1" applyBorder="1" applyAlignment="1">
      <alignment vertical="center" shrinkToFit="1"/>
    </xf>
    <xf numFmtId="184" fontId="7" fillId="0" borderId="0" xfId="0" applyNumberFormat="1" applyFont="1" applyFill="1" applyBorder="1" applyAlignment="1">
      <alignment horizontal="left" vertical="center"/>
    </xf>
    <xf numFmtId="190" fontId="7" fillId="0" borderId="0" xfId="0" applyNumberFormat="1" applyFont="1" applyFill="1" applyBorder="1" applyAlignment="1">
      <alignment vertical="center"/>
    </xf>
    <xf numFmtId="184" fontId="7" fillId="0" borderId="0" xfId="0" applyNumberFormat="1" applyFont="1" applyFill="1" applyBorder="1" applyAlignment="1">
      <alignment vertical="center"/>
    </xf>
    <xf numFmtId="184" fontId="7" fillId="0" borderId="0" xfId="0" applyNumberFormat="1" applyFont="1" applyFill="1" applyBorder="1" applyAlignment="1">
      <alignment horizontal="left" vertical="center" shrinkToFit="1"/>
    </xf>
    <xf numFmtId="190" fontId="7" fillId="0" borderId="0" xfId="0" applyNumberFormat="1" applyFont="1" applyFill="1" applyBorder="1" applyAlignment="1">
      <alignment horizontal="left" vertical="center"/>
    </xf>
    <xf numFmtId="189" fontId="13" fillId="0" borderId="38" xfId="0" applyNumberFormat="1" applyFont="1" applyFill="1" applyBorder="1" applyAlignment="1">
      <alignment horizontal="center" vertical="center" wrapText="1" shrinkToFit="1"/>
    </xf>
    <xf numFmtId="0" fontId="7" fillId="0" borderId="58" xfId="0" applyFont="1" applyFill="1" applyBorder="1" applyAlignment="1">
      <alignment vertical="center" shrinkToFit="1"/>
    </xf>
    <xf numFmtId="190" fontId="7" fillId="0" borderId="141" xfId="0" applyNumberFormat="1" applyFont="1" applyFill="1" applyBorder="1" applyAlignment="1">
      <alignment vertical="center" shrinkToFit="1"/>
    </xf>
    <xf numFmtId="176" fontId="7" fillId="0" borderId="141" xfId="0" applyNumberFormat="1" applyFont="1" applyFill="1" applyBorder="1" applyAlignment="1">
      <alignment vertical="center" shrinkToFit="1"/>
    </xf>
    <xf numFmtId="184" fontId="7" fillId="0" borderId="37" xfId="0" applyNumberFormat="1" applyFont="1" applyFill="1" applyBorder="1" applyAlignment="1">
      <alignment horizontal="left" vertical="center"/>
    </xf>
    <xf numFmtId="190" fontId="7" fillId="0" borderId="37" xfId="0" applyNumberFormat="1" applyFont="1" applyFill="1" applyBorder="1" applyAlignment="1">
      <alignment vertical="center" shrinkToFit="1"/>
    </xf>
    <xf numFmtId="184" fontId="7" fillId="0" borderId="37" xfId="0" applyNumberFormat="1" applyFont="1" applyFill="1" applyBorder="1" applyAlignment="1">
      <alignment vertical="center"/>
    </xf>
    <xf numFmtId="186" fontId="7" fillId="0" borderId="141" xfId="0" applyNumberFormat="1" applyFont="1" applyFill="1" applyBorder="1" applyAlignment="1">
      <alignment vertical="center" shrinkToFit="1"/>
    </xf>
    <xf numFmtId="0" fontId="7" fillId="0" borderId="0" xfId="0" applyNumberFormat="1" applyFont="1" applyFill="1" applyBorder="1" applyAlignment="1">
      <alignment vertical="center"/>
    </xf>
    <xf numFmtId="38" fontId="7"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97" fontId="7" fillId="0" borderId="0" xfId="0" applyNumberFormat="1" applyFont="1" applyFill="1" applyBorder="1" applyAlignment="1">
      <alignment vertical="center"/>
    </xf>
    <xf numFmtId="0" fontId="7" fillId="0" borderId="0" xfId="0" applyFont="1" applyFill="1" applyBorder="1" applyAlignment="1">
      <alignment vertical="center"/>
    </xf>
    <xf numFmtId="196" fontId="7" fillId="0" borderId="0" xfId="1" applyNumberFormat="1" applyFont="1" applyFill="1" applyBorder="1" applyAlignment="1" applyProtection="1">
      <alignment vertical="center" shrinkToFit="1"/>
    </xf>
    <xf numFmtId="0" fontId="7" fillId="0" borderId="40" xfId="0" applyNumberFormat="1" applyFont="1" applyFill="1" applyBorder="1" applyAlignment="1">
      <alignment vertical="center" shrinkToFit="1"/>
    </xf>
    <xf numFmtId="190" fontId="7" fillId="0" borderId="141" xfId="0" applyNumberFormat="1" applyFont="1" applyFill="1" applyBorder="1" applyAlignment="1">
      <alignment horizontal="right" vertical="center"/>
    </xf>
    <xf numFmtId="0" fontId="7" fillId="0" borderId="141" xfId="0" applyNumberFormat="1" applyFont="1" applyFill="1" applyBorder="1" applyAlignment="1">
      <alignment vertical="center" shrinkToFit="1"/>
    </xf>
    <xf numFmtId="190" fontId="7" fillId="0" borderId="141" xfId="0" applyNumberFormat="1" applyFont="1" applyFill="1" applyBorder="1" applyAlignment="1">
      <alignment horizontal="right" vertical="center" shrinkToFit="1"/>
    </xf>
    <xf numFmtId="0" fontId="7" fillId="0" borderId="0" xfId="0" applyFont="1" applyFill="1" applyBorder="1" applyAlignment="1" applyProtection="1">
      <alignment horizontal="right" vertical="center" shrinkToFit="1"/>
      <protection locked="0"/>
    </xf>
    <xf numFmtId="190" fontId="7" fillId="0" borderId="0" xfId="0" applyNumberFormat="1" applyFont="1" applyFill="1" applyBorder="1" applyAlignment="1" applyProtection="1">
      <alignment horizontal="right" vertical="center" shrinkToFit="1"/>
      <protection locked="0"/>
    </xf>
    <xf numFmtId="190" fontId="7" fillId="0" borderId="67" xfId="0" applyNumberFormat="1" applyFont="1" applyFill="1" applyBorder="1" applyAlignment="1">
      <alignment horizontal="right" vertical="center"/>
    </xf>
    <xf numFmtId="190" fontId="7" fillId="0" borderId="150" xfId="0" applyNumberFormat="1" applyFont="1" applyFill="1" applyBorder="1" applyAlignment="1">
      <alignment horizontal="right" vertical="center"/>
    </xf>
    <xf numFmtId="184" fontId="7" fillId="0" borderId="0" xfId="0" applyNumberFormat="1" applyFont="1" applyFill="1" applyBorder="1" applyAlignment="1" applyProtection="1">
      <alignment horizontal="right" vertical="center" shrinkToFit="1"/>
      <protection locked="0"/>
    </xf>
    <xf numFmtId="184" fontId="7" fillId="0" borderId="150" xfId="0" applyNumberFormat="1" applyFont="1" applyFill="1" applyBorder="1" applyAlignment="1">
      <alignment horizontal="right" vertical="center"/>
    </xf>
    <xf numFmtId="0" fontId="7" fillId="0" borderId="37" xfId="0" applyFont="1" applyFill="1" applyBorder="1" applyAlignment="1" applyProtection="1">
      <alignment horizontal="right" vertical="center" shrinkToFit="1"/>
      <protection locked="0"/>
    </xf>
    <xf numFmtId="190" fontId="7" fillId="0" borderId="37" xfId="0" applyNumberFormat="1" applyFont="1" applyFill="1" applyBorder="1" applyAlignment="1" applyProtection="1">
      <alignment horizontal="right" vertical="center" shrinkToFit="1"/>
      <protection locked="0"/>
    </xf>
    <xf numFmtId="186" fontId="7" fillId="0" borderId="183" xfId="0" applyNumberFormat="1" applyFont="1" applyFill="1" applyBorder="1" applyAlignment="1">
      <alignment vertical="center" shrinkToFit="1"/>
    </xf>
    <xf numFmtId="190" fontId="7" fillId="0" borderId="184" xfId="0" applyNumberFormat="1" applyFont="1" applyFill="1" applyBorder="1" applyAlignment="1">
      <alignment horizontal="right" vertical="center"/>
    </xf>
    <xf numFmtId="186" fontId="7" fillId="0" borderId="0" xfId="0" applyNumberFormat="1" applyFont="1" applyFill="1" applyBorder="1" applyAlignment="1">
      <alignment vertical="center"/>
    </xf>
    <xf numFmtId="192" fontId="7" fillId="0" borderId="0" xfId="0" applyNumberFormat="1" applyFont="1" applyFill="1" applyBorder="1" applyAlignment="1">
      <alignment vertical="center"/>
    </xf>
    <xf numFmtId="186" fontId="7" fillId="0" borderId="141" xfId="0" applyNumberFormat="1" applyFont="1" applyFill="1" applyBorder="1" applyAlignment="1">
      <alignment vertical="center"/>
    </xf>
    <xf numFmtId="192" fontId="7" fillId="0" borderId="141" xfId="0" applyNumberFormat="1" applyFont="1" applyFill="1" applyBorder="1" applyAlignment="1">
      <alignment vertical="center"/>
    </xf>
    <xf numFmtId="38" fontId="7" fillId="0" borderId="141" xfId="1" applyFont="1" applyFill="1" applyBorder="1" applyAlignment="1" applyProtection="1">
      <alignment vertical="center" shrinkToFit="1"/>
    </xf>
    <xf numFmtId="185" fontId="7" fillId="0" borderId="0" xfId="0" applyNumberFormat="1" applyFont="1" applyFill="1" applyBorder="1" applyAlignment="1">
      <alignment vertical="center" shrinkToFit="1"/>
    </xf>
    <xf numFmtId="188" fontId="6" fillId="0" borderId="174" xfId="0" applyNumberFormat="1" applyFont="1" applyFill="1" applyBorder="1" applyAlignment="1">
      <alignment vertical="center"/>
    </xf>
    <xf numFmtId="179" fontId="6" fillId="0" borderId="56" xfId="0" applyNumberFormat="1" applyFont="1" applyFill="1" applyBorder="1" applyAlignment="1">
      <alignment horizontal="right" vertical="center"/>
    </xf>
    <xf numFmtId="204" fontId="6" fillId="0" borderId="0" xfId="0" applyNumberFormat="1" applyFont="1" applyFill="1" applyBorder="1" applyAlignment="1">
      <alignment horizontal="right" vertical="center"/>
    </xf>
    <xf numFmtId="179" fontId="6" fillId="0" borderId="174" xfId="0" applyNumberFormat="1" applyFont="1" applyFill="1" applyBorder="1" applyAlignment="1">
      <alignment horizontal="right" vertical="center"/>
    </xf>
    <xf numFmtId="204" fontId="6" fillId="0" borderId="151" xfId="0" applyNumberFormat="1" applyFont="1" applyFill="1" applyBorder="1" applyAlignment="1">
      <alignment horizontal="right" vertical="center"/>
    </xf>
    <xf numFmtId="181" fontId="6" fillId="0" borderId="151" xfId="0" applyNumberFormat="1" applyFont="1" applyFill="1" applyBorder="1" applyAlignment="1">
      <alignment horizontal="right" vertical="center"/>
    </xf>
    <xf numFmtId="198" fontId="6" fillId="0" borderId="150" xfId="0" applyNumberFormat="1" applyFont="1" applyFill="1" applyBorder="1" applyAlignment="1">
      <alignment horizontal="right" vertical="center" shrinkToFit="1"/>
    </xf>
    <xf numFmtId="208" fontId="6" fillId="0" borderId="0" xfId="0" applyNumberFormat="1" applyFont="1" applyFill="1" applyBorder="1" applyAlignment="1">
      <alignment horizontal="right" vertical="center"/>
    </xf>
    <xf numFmtId="208" fontId="6" fillId="0" borderId="18" xfId="0" applyNumberFormat="1" applyFont="1" applyFill="1" applyBorder="1" applyAlignment="1">
      <alignment horizontal="right" vertical="center"/>
    </xf>
    <xf numFmtId="200" fontId="6" fillId="0" borderId="0" xfId="0" applyNumberFormat="1" applyFont="1" applyFill="1" applyBorder="1" applyAlignment="1">
      <alignment horizontal="right" vertical="center"/>
    </xf>
    <xf numFmtId="200" fontId="6" fillId="0" borderId="18" xfId="0" applyNumberFormat="1" applyFont="1" applyFill="1" applyBorder="1" applyAlignment="1">
      <alignment horizontal="right" vertical="center"/>
    </xf>
    <xf numFmtId="208" fontId="6" fillId="0" borderId="43" xfId="0" applyNumberFormat="1" applyFont="1" applyFill="1" applyBorder="1" applyAlignment="1">
      <alignment horizontal="right" vertical="center"/>
    </xf>
    <xf numFmtId="208" fontId="6" fillId="0" borderId="73" xfId="0" applyNumberFormat="1" applyFont="1" applyFill="1" applyBorder="1" applyAlignment="1">
      <alignment horizontal="right" vertical="center"/>
    </xf>
    <xf numFmtId="0" fontId="6" fillId="0" borderId="1" xfId="0" applyFont="1" applyFill="1" applyBorder="1" applyAlignment="1">
      <alignment horizontal="center" vertical="center"/>
    </xf>
    <xf numFmtId="196" fontId="6" fillId="0" borderId="4" xfId="0" applyNumberFormat="1" applyFont="1" applyFill="1" applyBorder="1" applyAlignment="1">
      <alignment horizontal="center" vertical="center"/>
    </xf>
    <xf numFmtId="0" fontId="6" fillId="0" borderId="4" xfId="0" applyFont="1" applyFill="1" applyBorder="1" applyAlignment="1">
      <alignment vertical="center"/>
    </xf>
    <xf numFmtId="177" fontId="6" fillId="0" borderId="60" xfId="0" applyNumberFormat="1" applyFont="1" applyFill="1" applyBorder="1" applyAlignment="1">
      <alignment horizontal="center" vertical="center"/>
    </xf>
    <xf numFmtId="177" fontId="6" fillId="0" borderId="153" xfId="0" applyNumberFormat="1" applyFont="1" applyFill="1" applyBorder="1" applyAlignment="1">
      <alignment horizontal="right" vertical="center"/>
    </xf>
    <xf numFmtId="188" fontId="6" fillId="0" borderId="154"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0" fontId="0" fillId="0" borderId="0" xfId="0" applyFont="1" applyAlignment="1">
      <alignment horizontal="left" vertical="center"/>
    </xf>
    <xf numFmtId="191" fontId="6" fillId="0" borderId="23" xfId="0" applyNumberFormat="1" applyFont="1" applyFill="1" applyBorder="1" applyAlignment="1">
      <alignment horizontal="right" vertical="center"/>
    </xf>
    <xf numFmtId="0" fontId="6" fillId="0" borderId="0" xfId="0" applyFont="1" applyFill="1" applyAlignment="1">
      <alignment horizontal="left" vertical="center"/>
    </xf>
    <xf numFmtId="205" fontId="6" fillId="0" borderId="151" xfId="0" applyNumberFormat="1" applyFont="1" applyFill="1" applyBorder="1" applyAlignment="1">
      <alignment horizontal="right" vertical="center"/>
    </xf>
    <xf numFmtId="205" fontId="6" fillId="0" borderId="0" xfId="0" applyNumberFormat="1" applyFont="1" applyFill="1" applyBorder="1" applyAlignment="1">
      <alignment horizontal="right" vertical="center"/>
    </xf>
    <xf numFmtId="0" fontId="6" fillId="0" borderId="175" xfId="0" applyFont="1" applyFill="1" applyBorder="1" applyAlignment="1">
      <alignment horizontal="center" vertical="center"/>
    </xf>
    <xf numFmtId="177" fontId="6" fillId="0" borderId="141" xfId="0" applyNumberFormat="1" applyFont="1" applyFill="1" applyBorder="1" applyAlignment="1">
      <alignment horizontal="right" vertical="center"/>
    </xf>
    <xf numFmtId="177" fontId="6" fillId="0" borderId="8" xfId="0" applyNumberFormat="1" applyFont="1" applyFill="1" applyBorder="1" applyAlignment="1">
      <alignment vertical="center"/>
    </xf>
    <xf numFmtId="178" fontId="6" fillId="0" borderId="23" xfId="0" applyNumberFormat="1" applyFont="1" applyFill="1" applyBorder="1" applyAlignment="1">
      <alignment vertical="center"/>
    </xf>
    <xf numFmtId="177" fontId="6" fillId="0" borderId="67" xfId="0" applyNumberFormat="1" applyFont="1" applyFill="1" applyBorder="1" applyAlignment="1">
      <alignment vertical="center"/>
    </xf>
    <xf numFmtId="0" fontId="5" fillId="0" borderId="0" xfId="0" applyFont="1" applyFill="1" applyBorder="1" applyAlignment="1">
      <alignment horizontal="center" vertical="center"/>
    </xf>
    <xf numFmtId="0" fontId="6" fillId="0" borderId="57" xfId="0" applyFont="1" applyFill="1" applyBorder="1" applyAlignment="1">
      <alignment horizontal="center" vertical="center"/>
    </xf>
    <xf numFmtId="179" fontId="6" fillId="0" borderId="0" xfId="0" applyNumberFormat="1" applyFont="1" applyFill="1" applyBorder="1" applyAlignment="1">
      <alignment horizontal="right" vertical="center" shrinkToFit="1"/>
    </xf>
    <xf numFmtId="0" fontId="6" fillId="0" borderId="35" xfId="0" applyFont="1" applyFill="1" applyBorder="1" applyAlignment="1">
      <alignment horizontal="center" vertical="center" shrinkToFit="1"/>
    </xf>
    <xf numFmtId="183" fontId="6" fillId="0" borderId="0" xfId="0" applyNumberFormat="1" applyFont="1" applyFill="1" applyAlignment="1">
      <alignment horizontal="right" vertical="center" shrinkToFit="1"/>
    </xf>
    <xf numFmtId="184" fontId="6" fillId="0" borderId="0" xfId="0" applyNumberFormat="1" applyFont="1" applyFill="1" applyAlignment="1">
      <alignment horizontal="right" vertical="center" shrinkToFit="1"/>
    </xf>
    <xf numFmtId="181" fontId="6" fillId="0" borderId="0" xfId="0" applyNumberFormat="1" applyFont="1" applyFill="1" applyAlignment="1">
      <alignment vertical="center"/>
    </xf>
    <xf numFmtId="0" fontId="7" fillId="0" borderId="0" xfId="0" applyFont="1" applyFill="1" applyBorder="1">
      <alignment vertical="center"/>
    </xf>
    <xf numFmtId="179" fontId="7" fillId="0" borderId="0" xfId="0" applyNumberFormat="1" applyFont="1" applyFill="1" applyBorder="1" applyAlignment="1">
      <alignment vertical="center" shrinkToFit="1"/>
    </xf>
    <xf numFmtId="196" fontId="7" fillId="0" borderId="0" xfId="0" applyNumberFormat="1" applyFont="1" applyFill="1" applyBorder="1" applyAlignment="1">
      <alignment horizontal="right" vertical="center" shrinkToFit="1"/>
    </xf>
    <xf numFmtId="189" fontId="7" fillId="0" borderId="0" xfId="0" applyNumberFormat="1" applyFont="1" applyFill="1" applyBorder="1" applyAlignment="1">
      <alignment vertical="center"/>
    </xf>
    <xf numFmtId="41" fontId="7" fillId="0" borderId="0" xfId="0" applyNumberFormat="1" applyFont="1" applyFill="1" applyBorder="1" applyAlignment="1">
      <alignment horizontal="right" vertical="center"/>
    </xf>
    <xf numFmtId="184" fontId="7" fillId="0" borderId="39" xfId="0" applyNumberFormat="1" applyFont="1" applyFill="1" applyBorder="1" applyAlignment="1">
      <alignment vertical="center"/>
    </xf>
    <xf numFmtId="41" fontId="6" fillId="0" borderId="0" xfId="0" applyNumberFormat="1" applyFont="1" applyFill="1" applyBorder="1" applyAlignment="1">
      <alignment horizontal="right" vertical="center" shrinkToFit="1"/>
    </xf>
    <xf numFmtId="0" fontId="6" fillId="0" borderId="144" xfId="0" applyFont="1" applyFill="1" applyBorder="1" applyAlignment="1">
      <alignment horizontal="center" vertical="center"/>
    </xf>
    <xf numFmtId="177" fontId="6" fillId="0" borderId="183" xfId="0" applyNumberFormat="1" applyFont="1" applyFill="1" applyBorder="1" applyAlignment="1">
      <alignment horizontal="right" vertical="center"/>
    </xf>
    <xf numFmtId="195" fontId="6" fillId="0" borderId="183" xfId="0" applyNumberFormat="1" applyFont="1" applyFill="1" applyBorder="1" applyAlignment="1">
      <alignment horizontal="right" vertical="center" shrinkToFit="1"/>
    </xf>
    <xf numFmtId="198" fontId="6" fillId="0" borderId="184" xfId="0" applyNumberFormat="1" applyFont="1" applyFill="1" applyBorder="1" applyAlignment="1">
      <alignment horizontal="right" vertical="center" shrinkToFit="1"/>
    </xf>
    <xf numFmtId="0" fontId="6" fillId="0" borderId="182" xfId="0" applyFont="1" applyFill="1" applyBorder="1" applyAlignment="1">
      <alignment horizontal="center" vertical="center"/>
    </xf>
    <xf numFmtId="0" fontId="6" fillId="0" borderId="145" xfId="0" applyFont="1" applyFill="1" applyBorder="1" applyAlignment="1">
      <alignment horizontal="center" vertical="center"/>
    </xf>
    <xf numFmtId="179" fontId="6" fillId="0" borderId="37" xfId="0" applyNumberFormat="1" applyFont="1" applyFill="1" applyBorder="1" applyAlignment="1">
      <alignment horizontal="right" vertical="center"/>
    </xf>
    <xf numFmtId="177" fontId="6" fillId="0" borderId="163" xfId="0" applyNumberFormat="1" applyFont="1" applyFill="1" applyBorder="1" applyAlignment="1">
      <alignment horizontal="right" vertical="center"/>
    </xf>
    <xf numFmtId="197" fontId="7" fillId="0" borderId="0" xfId="0" applyNumberFormat="1" applyFont="1" applyFill="1" applyBorder="1" applyAlignment="1">
      <alignment horizontal="right" vertical="center" shrinkToFit="1"/>
    </xf>
    <xf numFmtId="197" fontId="7" fillId="0" borderId="0" xfId="0" applyNumberFormat="1" applyFont="1" applyFill="1" applyBorder="1" applyAlignment="1">
      <alignment horizontal="right" vertical="center"/>
    </xf>
    <xf numFmtId="210" fontId="7" fillId="0" borderId="0" xfId="0" applyNumberFormat="1" applyFont="1" applyFill="1" applyBorder="1" applyAlignment="1">
      <alignment vertical="center" shrinkToFit="1"/>
    </xf>
    <xf numFmtId="210" fontId="7" fillId="0" borderId="0" xfId="0" applyNumberFormat="1" applyFont="1" applyFill="1" applyBorder="1" applyAlignment="1">
      <alignment vertical="center"/>
    </xf>
    <xf numFmtId="209" fontId="7" fillId="0" borderId="0" xfId="0" applyNumberFormat="1" applyFont="1" applyFill="1" applyBorder="1" applyAlignment="1">
      <alignment horizontal="right" vertical="center" shrinkToFit="1"/>
    </xf>
    <xf numFmtId="0" fontId="7" fillId="0" borderId="147" xfId="0" applyFont="1" applyFill="1" applyBorder="1" applyAlignment="1">
      <alignment vertical="center" shrinkToFit="1"/>
    </xf>
    <xf numFmtId="38" fontId="15" fillId="0" borderId="0" xfId="1" applyFont="1" applyFill="1" applyBorder="1">
      <alignment vertical="center"/>
    </xf>
    <xf numFmtId="210" fontId="7" fillId="0" borderId="0" xfId="0" applyNumberFormat="1" applyFont="1" applyFill="1" applyBorder="1" applyAlignment="1">
      <alignment horizontal="right" vertical="center" shrinkToFit="1"/>
    </xf>
    <xf numFmtId="183" fontId="6" fillId="0" borderId="43" xfId="0" applyNumberFormat="1" applyFont="1" applyFill="1" applyBorder="1" applyAlignment="1">
      <alignment horizontal="right" vertical="center"/>
    </xf>
    <xf numFmtId="190" fontId="6" fillId="0" borderId="43" xfId="0" applyNumberFormat="1" applyFont="1" applyFill="1" applyBorder="1" applyAlignment="1">
      <alignment horizontal="right" vertical="center" shrinkToFit="1"/>
    </xf>
    <xf numFmtId="0" fontId="6" fillId="0" borderId="3" xfId="0" applyFont="1" applyFill="1" applyBorder="1" applyAlignment="1">
      <alignment horizontal="center" vertical="center"/>
    </xf>
    <xf numFmtId="0" fontId="6" fillId="0" borderId="161" xfId="0" applyFont="1" applyFill="1" applyBorder="1" applyAlignment="1">
      <alignment horizontal="center" vertical="center"/>
    </xf>
    <xf numFmtId="0" fontId="6" fillId="0" borderId="155" xfId="0" applyFont="1" applyFill="1" applyBorder="1" applyAlignment="1">
      <alignment horizontal="center" vertical="center"/>
    </xf>
    <xf numFmtId="0" fontId="6" fillId="0" borderId="17"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34"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15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4" xfId="0" applyFont="1" applyFill="1" applyBorder="1" applyAlignment="1">
      <alignment horizontal="center" vertical="distributed" textRotation="255" wrapText="1" justifyLastLine="1"/>
    </xf>
    <xf numFmtId="0" fontId="6" fillId="0" borderId="23" xfId="0" applyFont="1" applyFill="1" applyBorder="1" applyAlignment="1">
      <alignment horizontal="center" vertical="center"/>
    </xf>
    <xf numFmtId="0" fontId="6" fillId="0" borderId="0" xfId="0" applyFont="1" applyFill="1" applyAlignment="1">
      <alignment vertical="center" shrinkToFit="1"/>
    </xf>
    <xf numFmtId="0" fontId="6" fillId="0" borderId="0" xfId="0" applyFont="1" applyFill="1" applyBorder="1" applyAlignment="1">
      <alignment horizontal="right" vertical="center" indent="1"/>
    </xf>
    <xf numFmtId="0" fontId="6" fillId="0" borderId="140" xfId="0" applyFont="1" applyFill="1" applyBorder="1" applyAlignment="1">
      <alignment horizontal="center" vertical="center"/>
    </xf>
    <xf numFmtId="0" fontId="6" fillId="0" borderId="132" xfId="0" applyFont="1" applyFill="1" applyBorder="1" applyAlignment="1">
      <alignment horizontal="center" vertical="center"/>
    </xf>
    <xf numFmtId="0" fontId="6" fillId="0" borderId="0" xfId="0" applyFont="1" applyFill="1" applyAlignment="1">
      <alignment vertical="center"/>
    </xf>
    <xf numFmtId="177" fontId="6" fillId="0" borderId="0"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177" fontId="6" fillId="0" borderId="0" xfId="0" applyNumberFormat="1"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8" xfId="0" applyFont="1" applyFill="1" applyBorder="1" applyAlignment="1">
      <alignment horizontal="center" vertical="center"/>
    </xf>
    <xf numFmtId="183" fontId="6" fillId="0" borderId="0" xfId="0" applyNumberFormat="1" applyFont="1" applyFill="1" applyBorder="1" applyAlignment="1">
      <alignment horizontal="right" vertical="center"/>
    </xf>
    <xf numFmtId="186" fontId="6"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0" fontId="6" fillId="0" borderId="10" xfId="0" applyFont="1" applyFill="1" applyBorder="1" applyAlignment="1">
      <alignment horizontal="center" vertical="center" shrinkToFit="1"/>
    </xf>
    <xf numFmtId="179" fontId="6" fillId="0" borderId="0" xfId="0" applyNumberFormat="1" applyFont="1" applyFill="1" applyAlignment="1">
      <alignment horizontal="right" vertical="center"/>
    </xf>
    <xf numFmtId="188" fontId="6" fillId="0" borderId="0" xfId="0" applyNumberFormat="1" applyFont="1" applyFill="1" applyAlignment="1">
      <alignment horizontal="right" vertical="center"/>
    </xf>
    <xf numFmtId="185" fontId="6" fillId="0" borderId="0" xfId="0" applyNumberFormat="1" applyFont="1" applyFill="1" applyBorder="1" applyAlignment="1">
      <alignment horizontal="center" vertical="center"/>
    </xf>
    <xf numFmtId="177" fontId="6" fillId="0" borderId="37" xfId="0" applyNumberFormat="1" applyFont="1" applyFill="1" applyBorder="1" applyAlignment="1">
      <alignment horizontal="right" vertical="center"/>
    </xf>
    <xf numFmtId="185" fontId="6" fillId="0" borderId="154" xfId="0" applyNumberFormat="1" applyFont="1" applyFill="1" applyBorder="1" applyAlignment="1">
      <alignment horizontal="center" vertical="center"/>
    </xf>
    <xf numFmtId="177" fontId="6" fillId="0" borderId="43" xfId="0" applyNumberFormat="1" applyFont="1" applyFill="1" applyBorder="1" applyAlignment="1">
      <alignment horizontal="right" vertical="center"/>
    </xf>
    <xf numFmtId="177" fontId="6" fillId="0" borderId="73" xfId="0" applyNumberFormat="1" applyFont="1" applyFill="1" applyBorder="1" applyAlignment="1">
      <alignment horizontal="right" vertical="center"/>
    </xf>
    <xf numFmtId="0" fontId="7" fillId="0" borderId="6" xfId="0" applyFont="1" applyFill="1" applyBorder="1" applyAlignment="1">
      <alignment horizontal="center" vertical="center"/>
    </xf>
    <xf numFmtId="196" fontId="6" fillId="0" borderId="0" xfId="0" applyNumberFormat="1" applyFont="1" applyFill="1" applyBorder="1" applyAlignment="1">
      <alignment horizontal="right" vertical="center"/>
    </xf>
    <xf numFmtId="196" fontId="6" fillId="0" borderId="18" xfId="0" applyNumberFormat="1" applyFont="1" applyFill="1" applyBorder="1" applyAlignment="1">
      <alignment horizontal="right" vertical="center"/>
    </xf>
    <xf numFmtId="191" fontId="6" fillId="0" borderId="0" xfId="0" applyNumberFormat="1" applyFont="1" applyFill="1" applyAlignment="1">
      <alignment horizontal="right" vertical="center"/>
    </xf>
    <xf numFmtId="191" fontId="6" fillId="0" borderId="0" xfId="0" applyNumberFormat="1" applyFont="1" applyFill="1" applyBorder="1" applyAlignment="1">
      <alignment horizontal="right" vertical="center"/>
    </xf>
    <xf numFmtId="181" fontId="6" fillId="0" borderId="43"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0" fontId="6" fillId="0" borderId="9" xfId="0" applyFont="1" applyFill="1" applyBorder="1" applyAlignment="1">
      <alignment horizontal="center" vertical="center" shrinkToFit="1"/>
    </xf>
    <xf numFmtId="181" fontId="6" fillId="0" borderId="0" xfId="0" applyNumberFormat="1" applyFont="1" applyFill="1" applyBorder="1" applyAlignment="1">
      <alignment horizontal="center" vertical="center"/>
    </xf>
    <xf numFmtId="181" fontId="6" fillId="0" borderId="0" xfId="0" applyNumberFormat="1" applyFont="1" applyFill="1" applyBorder="1" applyAlignment="1">
      <alignment vertical="center"/>
    </xf>
    <xf numFmtId="177" fontId="6" fillId="0" borderId="23" xfId="0" applyNumberFormat="1" applyFont="1" applyFill="1" applyBorder="1" applyAlignment="1">
      <alignment vertical="center"/>
    </xf>
    <xf numFmtId="177" fontId="6" fillId="0" borderId="149" xfId="0" applyNumberFormat="1" applyFont="1" applyFill="1" applyBorder="1" applyAlignment="1">
      <alignment horizontal="right" vertical="center"/>
    </xf>
    <xf numFmtId="177" fontId="6" fillId="0" borderId="43" xfId="0" applyNumberFormat="1" applyFont="1" applyFill="1" applyBorder="1" applyAlignment="1">
      <alignment vertical="center"/>
    </xf>
    <xf numFmtId="181" fontId="6" fillId="0" borderId="0" xfId="0" applyNumberFormat="1" applyFont="1" applyFill="1" applyBorder="1" applyAlignment="1">
      <alignment horizontal="right" vertical="center"/>
    </xf>
    <xf numFmtId="183" fontId="6" fillId="0" borderId="181" xfId="0" applyNumberFormat="1" applyFont="1" applyFill="1" applyBorder="1" applyAlignment="1">
      <alignment horizontal="right" vertical="center"/>
    </xf>
    <xf numFmtId="0" fontId="6" fillId="0" borderId="152" xfId="0" applyFont="1" applyFill="1" applyBorder="1" applyAlignment="1">
      <alignment horizontal="center" vertical="center"/>
    </xf>
    <xf numFmtId="177" fontId="6" fillId="0" borderId="0" xfId="0" applyNumberFormat="1" applyFont="1" applyFill="1" applyAlignment="1">
      <alignment horizontal="right" vertical="center"/>
    </xf>
    <xf numFmtId="190" fontId="7" fillId="0" borderId="0" xfId="0" applyNumberFormat="1" applyFont="1" applyFill="1" applyBorder="1" applyAlignment="1">
      <alignment horizontal="right" vertical="center"/>
    </xf>
    <xf numFmtId="184" fontId="7" fillId="0" borderId="0" xfId="0" applyNumberFormat="1" applyFont="1" applyFill="1" applyBorder="1" applyAlignment="1">
      <alignment horizontal="right" vertical="center"/>
    </xf>
    <xf numFmtId="190" fontId="7" fillId="0" borderId="37" xfId="0" applyNumberFormat="1" applyFont="1" applyFill="1" applyBorder="1" applyAlignment="1">
      <alignment horizontal="right" vertical="center"/>
    </xf>
    <xf numFmtId="0" fontId="6" fillId="0" borderId="12" xfId="0" applyFont="1" applyFill="1" applyBorder="1" applyAlignment="1">
      <alignment horizontal="center" vertical="center" shrinkToFit="1"/>
    </xf>
    <xf numFmtId="186" fontId="7" fillId="0" borderId="37" xfId="0" applyNumberFormat="1" applyFont="1" applyFill="1" applyBorder="1" applyAlignment="1">
      <alignment vertical="center" shrinkToFit="1"/>
    </xf>
    <xf numFmtId="186" fontId="7" fillId="0" borderId="0" xfId="0" applyNumberFormat="1" applyFont="1" applyFill="1" applyBorder="1" applyAlignment="1">
      <alignment vertical="center" shrinkToFit="1"/>
    </xf>
    <xf numFmtId="188" fontId="7" fillId="0" borderId="0" xfId="0" applyNumberFormat="1" applyFont="1" applyFill="1" applyBorder="1" applyAlignment="1">
      <alignment vertical="center" shrinkToFit="1"/>
    </xf>
    <xf numFmtId="188" fontId="7" fillId="0" borderId="39" xfId="0" applyNumberFormat="1" applyFont="1" applyFill="1" applyBorder="1" applyAlignment="1">
      <alignment vertical="center" shrinkToFit="1"/>
    </xf>
    <xf numFmtId="186" fontId="7" fillId="0" borderId="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82" fontId="6" fillId="0" borderId="0"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41" fontId="6" fillId="0" borderId="151" xfId="0" applyNumberFormat="1" applyFont="1" applyFill="1" applyBorder="1" applyAlignment="1">
      <alignment horizontal="right" vertical="center"/>
    </xf>
    <xf numFmtId="179" fontId="6" fillId="0" borderId="151" xfId="0" applyNumberFormat="1" applyFont="1" applyFill="1" applyBorder="1" applyAlignment="1">
      <alignment horizontal="right" vertical="center"/>
    </xf>
    <xf numFmtId="188" fontId="6" fillId="0" borderId="151" xfId="0" applyNumberFormat="1" applyFont="1" applyFill="1" applyBorder="1" applyAlignment="1">
      <alignment horizontal="right" vertical="center"/>
    </xf>
    <xf numFmtId="0" fontId="6" fillId="0" borderId="28" xfId="0" applyFont="1" applyFill="1" applyBorder="1" applyAlignment="1">
      <alignment horizontal="center" vertical="center"/>
    </xf>
    <xf numFmtId="0" fontId="6" fillId="0" borderId="28" xfId="0" applyFont="1" applyFill="1" applyBorder="1" applyAlignment="1">
      <alignment vertical="center"/>
    </xf>
    <xf numFmtId="0" fontId="6" fillId="0" borderId="29" xfId="0" applyFont="1" applyFill="1" applyBorder="1" applyAlignment="1">
      <alignment vertical="center"/>
    </xf>
    <xf numFmtId="188" fontId="6" fillId="0" borderId="39" xfId="0" applyNumberFormat="1" applyFont="1" applyFill="1" applyBorder="1" applyAlignment="1">
      <alignment horizontal="right" vertical="center"/>
    </xf>
    <xf numFmtId="0" fontId="6" fillId="0" borderId="30" xfId="0" applyFont="1" applyFill="1" applyBorder="1" applyAlignment="1">
      <alignment horizontal="center" vertical="center"/>
    </xf>
    <xf numFmtId="179" fontId="6" fillId="0" borderId="0" xfId="0" applyNumberFormat="1" applyFont="1" applyFill="1" applyBorder="1" applyAlignment="1">
      <alignment vertical="center"/>
    </xf>
    <xf numFmtId="41" fontId="6" fillId="0" borderId="0" xfId="0" applyNumberFormat="1" applyFont="1" applyFill="1" applyBorder="1" applyAlignment="1">
      <alignment vertical="center"/>
    </xf>
    <xf numFmtId="0" fontId="6" fillId="0" borderId="31" xfId="0" applyFont="1" applyFill="1" applyBorder="1" applyAlignment="1">
      <alignment horizontal="center" vertical="center"/>
    </xf>
    <xf numFmtId="41" fontId="6" fillId="0" borderId="151" xfId="0" applyNumberFormat="1" applyFont="1" applyFill="1" applyBorder="1" applyAlignment="1">
      <alignment vertical="center"/>
    </xf>
    <xf numFmtId="177" fontId="6" fillId="0" borderId="0" xfId="0" applyNumberFormat="1" applyFont="1" applyFill="1" applyBorder="1" applyAlignment="1">
      <alignment horizontal="right" vertical="center" shrinkToFit="1"/>
    </xf>
    <xf numFmtId="177" fontId="6" fillId="0" borderId="60" xfId="0" applyNumberFormat="1" applyFont="1" applyFill="1" applyBorder="1" applyAlignment="1">
      <alignment horizontal="right" vertical="center"/>
    </xf>
    <xf numFmtId="179" fontId="6" fillId="0" borderId="11" xfId="0" applyNumberFormat="1" applyFont="1" applyFill="1" applyBorder="1" applyAlignment="1">
      <alignment horizontal="right" vertical="center"/>
    </xf>
    <xf numFmtId="182" fontId="6" fillId="0" borderId="141" xfId="0" applyNumberFormat="1" applyFont="1" applyFill="1" applyBorder="1" applyAlignment="1">
      <alignment horizontal="right" vertical="center"/>
    </xf>
    <xf numFmtId="177" fontId="6" fillId="0" borderId="142" xfId="0" applyNumberFormat="1" applyFont="1" applyFill="1" applyBorder="1" applyAlignment="1">
      <alignment horizontal="right" vertical="center"/>
    </xf>
    <xf numFmtId="177" fontId="6" fillId="0" borderId="56" xfId="0" applyNumberFormat="1" applyFont="1" applyFill="1" applyBorder="1" applyAlignment="1">
      <alignment horizontal="right" vertical="center"/>
    </xf>
    <xf numFmtId="3" fontId="6" fillId="0" borderId="43" xfId="0" applyNumberFormat="1" applyFont="1" applyFill="1" applyBorder="1" applyAlignment="1">
      <alignment horizontal="center" vertical="center"/>
    </xf>
    <xf numFmtId="0" fontId="17" fillId="0" borderId="0" xfId="0" applyFont="1" applyFill="1" applyAlignment="1">
      <alignment vertical="center"/>
    </xf>
    <xf numFmtId="179" fontId="17" fillId="0" borderId="0" xfId="0" applyNumberFormat="1" applyFont="1" applyFill="1" applyAlignment="1">
      <alignment vertical="center"/>
    </xf>
    <xf numFmtId="181" fontId="6" fillId="0" borderId="43" xfId="0" applyNumberFormat="1" applyFont="1" applyFill="1" applyBorder="1" applyAlignment="1">
      <alignment vertical="center"/>
    </xf>
    <xf numFmtId="184" fontId="8" fillId="0" borderId="0" xfId="0" applyNumberFormat="1" applyFont="1" applyFill="1" applyBorder="1" applyAlignment="1">
      <alignment vertical="center"/>
    </xf>
    <xf numFmtId="190" fontId="7" fillId="0" borderId="37" xfId="0" applyNumberFormat="1" applyFont="1" applyFill="1" applyBorder="1" applyAlignment="1">
      <alignment vertical="center"/>
    </xf>
    <xf numFmtId="190" fontId="7" fillId="0" borderId="141" xfId="0" applyNumberFormat="1" applyFont="1" applyFill="1" applyBorder="1" applyAlignment="1">
      <alignment vertical="center"/>
    </xf>
    <xf numFmtId="190" fontId="7" fillId="0" borderId="154" xfId="0" applyNumberFormat="1" applyFont="1" applyFill="1" applyBorder="1" applyAlignment="1">
      <alignment horizontal="right" vertical="center" shrinkToFit="1"/>
    </xf>
    <xf numFmtId="190" fontId="7" fillId="0" borderId="39" xfId="0" applyNumberFormat="1" applyFont="1" applyFill="1" applyBorder="1" applyAlignment="1">
      <alignment horizontal="right" vertical="center" shrinkToFit="1"/>
    </xf>
    <xf numFmtId="203" fontId="7" fillId="0" borderId="0" xfId="0" applyNumberFormat="1" applyFont="1" applyFill="1" applyBorder="1" applyAlignment="1">
      <alignment horizontal="right" vertical="center" shrinkToFit="1"/>
    </xf>
    <xf numFmtId="184" fontId="7" fillId="0" borderId="39" xfId="0" applyNumberFormat="1" applyFont="1" applyFill="1" applyBorder="1" applyAlignment="1">
      <alignment horizontal="right" vertical="center" shrinkToFit="1"/>
    </xf>
    <xf numFmtId="0" fontId="7" fillId="0" borderId="37" xfId="0" applyNumberFormat="1" applyFont="1" applyFill="1" applyBorder="1" applyAlignment="1">
      <alignment vertical="center" shrinkToFit="1"/>
    </xf>
    <xf numFmtId="191" fontId="6" fillId="0" borderId="154" xfId="0" applyNumberFormat="1" applyFont="1" applyFill="1" applyBorder="1" applyAlignment="1">
      <alignment horizontal="right" vertical="center"/>
    </xf>
    <xf numFmtId="205" fontId="6" fillId="0" borderId="154" xfId="0" applyNumberFormat="1" applyFont="1" applyFill="1" applyBorder="1" applyAlignment="1">
      <alignment horizontal="right" vertical="center"/>
    </xf>
    <xf numFmtId="205" fontId="6" fillId="0" borderId="171" xfId="0" applyNumberFormat="1" applyFont="1" applyFill="1" applyBorder="1" applyAlignment="1">
      <alignment horizontal="right" vertical="center"/>
    </xf>
    <xf numFmtId="188" fontId="6" fillId="0" borderId="141" xfId="0" applyNumberFormat="1" applyFont="1" applyFill="1" applyBorder="1" applyAlignment="1">
      <alignment horizontal="right" vertical="center"/>
    </xf>
    <xf numFmtId="181" fontId="6" fillId="0" borderId="141" xfId="0" applyNumberFormat="1" applyFont="1" applyFill="1" applyBorder="1" applyAlignment="1">
      <alignment horizontal="right" vertical="center"/>
    </xf>
    <xf numFmtId="188" fontId="6" fillId="0" borderId="142" xfId="0" applyNumberFormat="1" applyFont="1" applyFill="1" applyBorder="1" applyAlignment="1">
      <alignment horizontal="right" vertical="center"/>
    </xf>
    <xf numFmtId="181" fontId="6" fillId="0" borderId="183" xfId="0" applyNumberFormat="1" applyFont="1" applyFill="1" applyBorder="1" applyAlignment="1">
      <alignment horizontal="right" vertical="center"/>
    </xf>
    <xf numFmtId="0" fontId="6" fillId="0" borderId="60" xfId="0" applyNumberFormat="1" applyFont="1" applyFill="1" applyBorder="1" applyAlignment="1">
      <alignment horizontal="right" vertical="center"/>
    </xf>
    <xf numFmtId="0" fontId="6" fillId="0" borderId="60" xfId="0" applyFont="1" applyFill="1" applyBorder="1" applyAlignment="1">
      <alignment horizontal="right" vertical="center"/>
    </xf>
    <xf numFmtId="193" fontId="6" fillId="0" borderId="0" xfId="0" applyNumberFormat="1" applyFont="1" applyFill="1" applyBorder="1" applyAlignment="1">
      <alignment horizontal="right" vertical="center"/>
    </xf>
    <xf numFmtId="209" fontId="6" fillId="0" borderId="0" xfId="0" applyNumberFormat="1" applyFont="1" applyFill="1" applyBorder="1" applyAlignment="1">
      <alignment horizontal="right" vertical="center"/>
    </xf>
    <xf numFmtId="190" fontId="6" fillId="0" borderId="0" xfId="0" applyNumberFormat="1" applyFont="1" applyFill="1" applyBorder="1" applyAlignment="1">
      <alignment horizontal="right" vertical="center"/>
    </xf>
    <xf numFmtId="0" fontId="6" fillId="0" borderId="43" xfId="0" applyNumberFormat="1" applyFont="1" applyFill="1" applyBorder="1" applyAlignment="1">
      <alignment horizontal="right" vertical="center"/>
    </xf>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7" fillId="0" borderId="190" xfId="0" applyFont="1" applyBorder="1" applyAlignment="1">
      <alignment horizontal="left" vertical="center"/>
    </xf>
    <xf numFmtId="0" fontId="17" fillId="0" borderId="190" xfId="0" applyFont="1" applyFill="1" applyBorder="1" applyAlignment="1">
      <alignment horizontal="center" vertical="center"/>
    </xf>
    <xf numFmtId="177" fontId="17" fillId="0" borderId="190" xfId="0" applyNumberFormat="1" applyFont="1" applyFill="1" applyBorder="1" applyAlignment="1">
      <alignment horizontal="right" vertical="center"/>
    </xf>
    <xf numFmtId="177" fontId="17" fillId="0" borderId="190" xfId="0" applyNumberFormat="1" applyFont="1" applyBorder="1" applyAlignment="1">
      <alignment horizontal="right" vertical="center"/>
    </xf>
    <xf numFmtId="177" fontId="17" fillId="0" borderId="0" xfId="0" applyNumberFormat="1" applyFont="1" applyBorder="1" applyAlignment="1">
      <alignment horizontal="right" vertical="center"/>
    </xf>
    <xf numFmtId="176" fontId="17" fillId="0" borderId="190" xfId="0" applyNumberFormat="1" applyFont="1" applyFill="1" applyBorder="1">
      <alignment vertical="center"/>
    </xf>
    <xf numFmtId="0" fontId="18" fillId="0" borderId="190" xfId="0" applyFont="1" applyBorder="1" applyAlignment="1">
      <alignment horizontal="right" vertical="center" wrapText="1"/>
    </xf>
    <xf numFmtId="0" fontId="18" fillId="0" borderId="190" xfId="0" applyFont="1" applyBorder="1" applyAlignment="1">
      <alignment horizontal="right" vertical="center"/>
    </xf>
    <xf numFmtId="0" fontId="18" fillId="0" borderId="0" xfId="0" applyFont="1">
      <alignment vertical="center"/>
    </xf>
    <xf numFmtId="176" fontId="17" fillId="0" borderId="190" xfId="0" applyNumberFormat="1" applyFont="1" applyBorder="1" applyAlignment="1">
      <alignment horizontal="right" vertical="center"/>
    </xf>
    <xf numFmtId="177" fontId="17" fillId="0" borderId="0" xfId="0" applyNumberFormat="1" applyFont="1">
      <alignment vertical="center"/>
    </xf>
    <xf numFmtId="202" fontId="17" fillId="0" borderId="0" xfId="0" applyNumberFormat="1" applyFont="1" applyAlignment="1">
      <alignment horizontal="right" vertical="center"/>
    </xf>
    <xf numFmtId="38" fontId="17" fillId="0" borderId="0" xfId="1" applyFont="1" applyFill="1" applyBorder="1" applyAlignment="1" applyProtection="1">
      <alignment vertical="center"/>
    </xf>
    <xf numFmtId="0" fontId="17" fillId="0" borderId="0" xfId="0" applyFont="1" applyFill="1" applyBorder="1" applyAlignment="1">
      <alignment horizontal="left" vertical="center"/>
    </xf>
    <xf numFmtId="0" fontId="18" fillId="0" borderId="190" xfId="0" applyFont="1" applyBorder="1" applyAlignment="1">
      <alignment horizontal="center" vertical="center" wrapText="1"/>
    </xf>
    <xf numFmtId="177" fontId="17" fillId="0" borderId="190" xfId="0" applyNumberFormat="1" applyFont="1" applyBorder="1" applyAlignment="1">
      <alignment vertical="center"/>
    </xf>
    <xf numFmtId="202" fontId="17" fillId="0" borderId="0" xfId="7" applyNumberFormat="1" applyFont="1" applyAlignment="1">
      <alignment horizontal="left" vertical="center"/>
    </xf>
    <xf numFmtId="38" fontId="17" fillId="0" borderId="0" xfId="0" applyNumberFormat="1" applyFont="1">
      <alignment vertical="center"/>
    </xf>
    <xf numFmtId="0" fontId="17" fillId="0" borderId="190" xfId="0" applyFont="1" applyBorder="1">
      <alignment vertical="center"/>
    </xf>
    <xf numFmtId="0" fontId="17" fillId="0" borderId="190" xfId="0" applyFont="1" applyBorder="1" applyAlignment="1">
      <alignment horizontal="left" vertical="center" shrinkToFit="1"/>
    </xf>
    <xf numFmtId="0" fontId="17" fillId="0" borderId="190" xfId="0" applyFont="1" applyBorder="1" applyAlignment="1">
      <alignment horizontal="centerContinuous" vertical="center" shrinkToFit="1"/>
    </xf>
    <xf numFmtId="0" fontId="17" fillId="0" borderId="190" xfId="0" applyFont="1" applyBorder="1" applyAlignment="1">
      <alignment vertical="center" shrinkToFit="1"/>
    </xf>
    <xf numFmtId="178" fontId="17" fillId="2" borderId="19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wrapText="1"/>
    </xf>
    <xf numFmtId="0" fontId="14" fillId="0" borderId="0" xfId="0" applyFont="1" applyFill="1" applyBorder="1" applyAlignment="1">
      <alignment horizontal="center" vertical="center"/>
    </xf>
    <xf numFmtId="0" fontId="6" fillId="0" borderId="130" xfId="0" applyFont="1" applyFill="1" applyBorder="1" applyAlignment="1">
      <alignment horizontal="center" vertical="center"/>
    </xf>
    <xf numFmtId="0" fontId="6" fillId="0" borderId="136" xfId="0" applyFont="1" applyFill="1" applyBorder="1" applyAlignment="1">
      <alignment horizontal="center" vertical="center"/>
    </xf>
    <xf numFmtId="0" fontId="6" fillId="0" borderId="131"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86" xfId="0" applyFont="1" applyFill="1" applyBorder="1" applyAlignment="1">
      <alignment horizontal="center"/>
    </xf>
    <xf numFmtId="0" fontId="6" fillId="0" borderId="176" xfId="0" applyFont="1" applyFill="1" applyBorder="1" applyAlignment="1">
      <alignment horizontal="center" vertical="center"/>
    </xf>
    <xf numFmtId="0" fontId="6" fillId="0" borderId="17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78" xfId="0" applyFont="1" applyFill="1" applyBorder="1" applyAlignment="1">
      <alignment horizontal="center" vertical="center"/>
    </xf>
    <xf numFmtId="0" fontId="6" fillId="0" borderId="161" xfId="0" applyFont="1" applyFill="1" applyBorder="1" applyAlignment="1">
      <alignment horizontal="center" vertical="center"/>
    </xf>
    <xf numFmtId="0" fontId="6" fillId="0" borderId="162" xfId="0" applyFont="1" applyFill="1" applyBorder="1" applyAlignment="1">
      <alignment horizontal="center" vertical="center"/>
    </xf>
    <xf numFmtId="0" fontId="8" fillId="0" borderId="0" xfId="0" applyFont="1" applyFill="1" applyAlignment="1">
      <alignment horizontal="right" vertical="center" wrapText="1"/>
    </xf>
    <xf numFmtId="179" fontId="6" fillId="0" borderId="11" xfId="0" applyNumberFormat="1" applyFont="1" applyFill="1" applyBorder="1" applyAlignment="1">
      <alignment horizontal="center" vertical="center"/>
    </xf>
    <xf numFmtId="179" fontId="6" fillId="0" borderId="0" xfId="0" applyNumberFormat="1" applyFont="1" applyFill="1" applyBorder="1" applyAlignment="1">
      <alignment horizontal="center" vertical="center"/>
    </xf>
    <xf numFmtId="179" fontId="6" fillId="0" borderId="148" xfId="0" applyNumberFormat="1" applyFont="1" applyFill="1" applyBorder="1" applyAlignment="1">
      <alignment horizontal="center" vertical="center"/>
    </xf>
    <xf numFmtId="179" fontId="6" fillId="0" borderId="163" xfId="0" applyNumberFormat="1"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6" xfId="0" applyFont="1" applyFill="1" applyBorder="1" applyAlignment="1">
      <alignment horizontal="center" vertical="center" wrapText="1"/>
    </xf>
    <xf numFmtId="0" fontId="7" fillId="0" borderId="159" xfId="0" applyFont="1" applyFill="1" applyBorder="1" applyAlignment="1">
      <alignment horizontal="center" vertical="center" wrapText="1"/>
    </xf>
    <xf numFmtId="0" fontId="7" fillId="0" borderId="154" xfId="0" applyFont="1" applyFill="1" applyBorder="1" applyAlignment="1">
      <alignment horizontal="center" vertical="center" wrapText="1"/>
    </xf>
    <xf numFmtId="0" fontId="7" fillId="0" borderId="160" xfId="0" applyFont="1" applyFill="1" applyBorder="1" applyAlignment="1">
      <alignment horizontal="center" vertical="center" wrapText="1"/>
    </xf>
    <xf numFmtId="0" fontId="6" fillId="0" borderId="15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9" xfId="0" applyFont="1" applyFill="1" applyBorder="1" applyAlignment="1">
      <alignment horizontal="center" vertical="center"/>
    </xf>
    <xf numFmtId="38" fontId="6" fillId="0" borderId="0" xfId="1" applyFont="1" applyFill="1" applyBorder="1" applyAlignment="1">
      <alignment horizontal="center" vertical="center"/>
    </xf>
    <xf numFmtId="38" fontId="6" fillId="0" borderId="154" xfId="1" applyFont="1" applyFill="1" applyBorder="1" applyAlignment="1">
      <alignment horizontal="center" vertical="center"/>
    </xf>
    <xf numFmtId="0"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57" xfId="0" applyFont="1" applyFill="1" applyBorder="1" applyAlignment="1">
      <alignment horizontal="center" vertical="center"/>
    </xf>
    <xf numFmtId="0" fontId="6" fillId="0" borderId="158" xfId="0"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86"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11" xfId="0" applyFont="1" applyFill="1" applyBorder="1" applyAlignment="1">
      <alignment horizontal="center" vertical="center"/>
    </xf>
    <xf numFmtId="179" fontId="6" fillId="0" borderId="23" xfId="0" applyNumberFormat="1" applyFont="1" applyFill="1" applyBorder="1" applyAlignment="1">
      <alignment horizontal="center" vertical="center"/>
    </xf>
    <xf numFmtId="179" fontId="6" fillId="0" borderId="64" xfId="0" applyNumberFormat="1" applyFont="1" applyFill="1" applyBorder="1" applyAlignment="1">
      <alignment horizontal="center" vertical="center"/>
    </xf>
    <xf numFmtId="179" fontId="6" fillId="0" borderId="153" xfId="0" applyNumberFormat="1" applyFont="1" applyFill="1" applyBorder="1" applyAlignment="1">
      <alignment horizontal="center" vertical="center"/>
    </xf>
    <xf numFmtId="179" fontId="6" fillId="0" borderId="37" xfId="0" applyNumberFormat="1" applyFont="1" applyFill="1" applyBorder="1" applyAlignment="1">
      <alignment horizontal="center" vertical="center"/>
    </xf>
    <xf numFmtId="179" fontId="6" fillId="0" borderId="65"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7" fontId="6" fillId="0" borderId="23" xfId="0" applyNumberFormat="1" applyFont="1" applyFill="1" applyBorder="1" applyAlignment="1">
      <alignment horizontal="center" vertical="center"/>
    </xf>
    <xf numFmtId="177" fontId="6" fillId="0" borderId="189" xfId="0" applyNumberFormat="1" applyFont="1" applyFill="1" applyBorder="1" applyAlignment="1">
      <alignment horizontal="center" vertical="center"/>
    </xf>
    <xf numFmtId="177" fontId="6" fillId="0" borderId="191" xfId="0" applyNumberFormat="1" applyFont="1" applyFill="1" applyBorder="1" applyAlignment="1">
      <alignment horizontal="center" vertical="center"/>
    </xf>
    <xf numFmtId="0" fontId="6" fillId="0" borderId="34"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52" xfId="0" applyFont="1" applyFill="1" applyBorder="1" applyAlignment="1">
      <alignment horizontal="distributed" vertical="center" justifyLastLine="1"/>
    </xf>
    <xf numFmtId="0" fontId="6" fillId="0" borderId="41" xfId="0" applyFont="1" applyFill="1" applyBorder="1" applyAlignment="1">
      <alignment horizontal="distributed" vertical="center" justifyLastLine="1"/>
    </xf>
    <xf numFmtId="0" fontId="6" fillId="0" borderId="34" xfId="0" applyFont="1" applyFill="1" applyBorder="1" applyAlignment="1">
      <alignment horizontal="distributed" vertical="center" justifyLastLine="1"/>
    </xf>
    <xf numFmtId="0" fontId="6" fillId="0" borderId="87" xfId="0" applyFont="1" applyFill="1" applyBorder="1" applyAlignment="1">
      <alignment horizontal="distributed" vertical="center" justifyLastLine="1"/>
    </xf>
    <xf numFmtId="0" fontId="6" fillId="0" borderId="88" xfId="0" applyFont="1" applyFill="1" applyBorder="1" applyAlignment="1">
      <alignment horizontal="distributed" vertical="center" justifyLastLine="1"/>
    </xf>
    <xf numFmtId="0" fontId="6" fillId="0" borderId="89" xfId="0" applyFont="1" applyFill="1" applyBorder="1" applyAlignment="1">
      <alignment horizontal="distributed" vertical="center" justifyLastLine="1"/>
    </xf>
    <xf numFmtId="0" fontId="6" fillId="0" borderId="84"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54" xfId="0" applyFont="1" applyFill="1" applyBorder="1" applyAlignment="1">
      <alignment horizontal="center" vertical="distributed" textRotation="255" wrapText="1" justifyLastLine="1"/>
    </xf>
    <xf numFmtId="0" fontId="6" fillId="0" borderId="9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38" fontId="6" fillId="0" borderId="23" xfId="1" applyFont="1" applyFill="1" applyBorder="1" applyAlignment="1">
      <alignment horizontal="center" vertical="center"/>
    </xf>
    <xf numFmtId="38" fontId="6" fillId="0" borderId="67" xfId="1" applyFont="1" applyFill="1" applyBorder="1" applyAlignment="1">
      <alignment horizontal="center" vertical="center"/>
    </xf>
    <xf numFmtId="179" fontId="6" fillId="0" borderId="8" xfId="0" applyNumberFormat="1" applyFont="1" applyFill="1" applyBorder="1" applyAlignment="1">
      <alignment horizontal="center" vertical="center"/>
    </xf>
    <xf numFmtId="0" fontId="6" fillId="0" borderId="134"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137" xfId="0" applyFont="1" applyFill="1" applyBorder="1" applyAlignment="1">
      <alignment horizontal="center" vertical="center"/>
    </xf>
    <xf numFmtId="0" fontId="6" fillId="0" borderId="0" xfId="0" applyFont="1" applyFill="1" applyAlignment="1">
      <alignment vertical="center" shrinkToFit="1"/>
    </xf>
    <xf numFmtId="0" fontId="16" fillId="0" borderId="91" xfId="0" applyFont="1" applyFill="1" applyBorder="1" applyAlignment="1">
      <alignment horizontal="center" vertical="distributed"/>
    </xf>
    <xf numFmtId="0" fontId="16" fillId="0" borderId="92" xfId="0" applyFont="1" applyFill="1" applyBorder="1" applyAlignment="1">
      <alignment horizontal="center" vertical="distributed"/>
    </xf>
    <xf numFmtId="0" fontId="6" fillId="0" borderId="0" xfId="0" applyFont="1" applyFill="1" applyBorder="1" applyAlignment="1">
      <alignment horizontal="right" vertical="center" indent="1"/>
    </xf>
    <xf numFmtId="0" fontId="6" fillId="0" borderId="139" xfId="0" applyFont="1" applyFill="1" applyBorder="1" applyAlignment="1">
      <alignment horizontal="center" vertical="center"/>
    </xf>
    <xf numFmtId="0" fontId="6" fillId="0" borderId="140" xfId="0" applyFont="1" applyFill="1" applyBorder="1" applyAlignment="1">
      <alignment horizontal="center" vertical="center"/>
    </xf>
    <xf numFmtId="0" fontId="6" fillId="0" borderId="132" xfId="0" applyFont="1" applyFill="1" applyBorder="1" applyAlignment="1">
      <alignment horizontal="center" vertical="center"/>
    </xf>
    <xf numFmtId="0" fontId="6" fillId="0" borderId="133" xfId="0" applyFont="1" applyFill="1" applyBorder="1" applyAlignment="1">
      <alignment horizontal="center" vertical="center"/>
    </xf>
    <xf numFmtId="0" fontId="6" fillId="0" borderId="138" xfId="0" applyFont="1" applyFill="1" applyBorder="1" applyAlignment="1">
      <alignment horizontal="center" vertical="center"/>
    </xf>
    <xf numFmtId="38" fontId="6" fillId="0" borderId="37" xfId="1" applyFont="1" applyFill="1" applyBorder="1" applyAlignment="1">
      <alignment horizontal="center" vertical="center"/>
    </xf>
    <xf numFmtId="38" fontId="6" fillId="0" borderId="42" xfId="1" applyFont="1" applyFill="1" applyBorder="1" applyAlignment="1">
      <alignment horizontal="center" vertical="center"/>
    </xf>
    <xf numFmtId="0" fontId="6" fillId="0" borderId="53"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82" xfId="0" applyFont="1" applyFill="1" applyBorder="1" applyAlignment="1">
      <alignment horizontal="center" vertical="center"/>
    </xf>
    <xf numFmtId="183" fontId="6" fillId="0" borderId="0" xfId="1" applyNumberFormat="1" applyFont="1" applyFill="1" applyBorder="1" applyAlignment="1" applyProtection="1">
      <alignment vertical="center"/>
    </xf>
    <xf numFmtId="0" fontId="6" fillId="0" borderId="0" xfId="0" applyFont="1" applyFill="1" applyAlignment="1">
      <alignment vertical="center"/>
    </xf>
    <xf numFmtId="183" fontId="6" fillId="0" borderId="151" xfId="1" applyNumberFormat="1" applyFont="1" applyFill="1" applyBorder="1" applyAlignment="1" applyProtection="1">
      <alignment vertical="center"/>
    </xf>
    <xf numFmtId="0" fontId="6" fillId="0" borderId="151" xfId="0" applyFont="1" applyFill="1" applyBorder="1" applyAlignment="1">
      <alignment vertical="center"/>
    </xf>
    <xf numFmtId="184" fontId="6" fillId="0" borderId="0" xfId="1" applyNumberFormat="1" applyFont="1" applyFill="1" applyBorder="1" applyAlignment="1" applyProtection="1">
      <alignment horizontal="center" vertical="center"/>
    </xf>
    <xf numFmtId="184" fontId="6" fillId="0" borderId="191" xfId="1" applyNumberFormat="1" applyFont="1" applyFill="1" applyBorder="1" applyAlignment="1" applyProtection="1">
      <alignment horizontal="center" vertical="center"/>
    </xf>
    <xf numFmtId="177" fontId="6" fillId="0" borderId="0" xfId="0" applyNumberFormat="1" applyFont="1" applyFill="1" applyBorder="1" applyAlignment="1">
      <alignment horizontal="right" vertical="center"/>
    </xf>
    <xf numFmtId="183" fontId="6" fillId="0" borderId="0" xfId="0" applyNumberFormat="1" applyFont="1" applyFill="1" applyBorder="1" applyAlignment="1">
      <alignment horizontal="center" vertical="center"/>
    </xf>
    <xf numFmtId="184" fontId="6" fillId="0" borderId="0" xfId="0" applyNumberFormat="1" applyFont="1" applyFill="1" applyBorder="1" applyAlignment="1">
      <alignment horizontal="center" vertical="center"/>
    </xf>
    <xf numFmtId="177" fontId="6" fillId="0" borderId="18" xfId="0" applyNumberFormat="1" applyFont="1" applyFill="1" applyBorder="1" applyAlignment="1">
      <alignment horizontal="right" vertical="center"/>
    </xf>
    <xf numFmtId="0" fontId="6" fillId="0" borderId="18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0" xfId="0" applyFont="1" applyFill="1" applyBorder="1" applyAlignment="1">
      <alignment horizontal="center" vertical="center"/>
    </xf>
    <xf numFmtId="177" fontId="6" fillId="0" borderId="0" xfId="0" applyNumberFormat="1"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177" fontId="6" fillId="0" borderId="149" xfId="0" applyNumberFormat="1" applyFont="1" applyFill="1" applyBorder="1" applyAlignment="1">
      <alignment horizontal="center" vertical="center"/>
    </xf>
    <xf numFmtId="0" fontId="6" fillId="0" borderId="170" xfId="0" applyFont="1" applyFill="1" applyBorder="1" applyAlignment="1">
      <alignment horizontal="center" vertical="center"/>
    </xf>
    <xf numFmtId="0" fontId="6" fillId="0" borderId="50" xfId="0" applyFont="1" applyFill="1" applyBorder="1" applyAlignment="1">
      <alignment horizontal="center" vertical="center"/>
    </xf>
    <xf numFmtId="182" fontId="6" fillId="0" borderId="149" xfId="0" applyNumberFormat="1" applyFont="1" applyFill="1" applyBorder="1" applyAlignment="1">
      <alignment horizontal="center" vertical="center"/>
    </xf>
    <xf numFmtId="182" fontId="6" fillId="0" borderId="0"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94"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183" fontId="6" fillId="0" borderId="151" xfId="0" applyNumberFormat="1" applyFont="1" applyFill="1" applyBorder="1" applyAlignment="1">
      <alignment horizontal="center" vertical="center"/>
    </xf>
    <xf numFmtId="183" fontId="6" fillId="0" borderId="60" xfId="0" applyNumberFormat="1" applyFont="1" applyFill="1" applyBorder="1" applyAlignment="1">
      <alignment horizontal="center" vertical="center"/>
    </xf>
    <xf numFmtId="184" fontId="6" fillId="0" borderId="60" xfId="0" applyNumberFormat="1" applyFont="1" applyFill="1" applyBorder="1" applyAlignment="1">
      <alignment horizontal="center" vertical="center"/>
    </xf>
    <xf numFmtId="177" fontId="6" fillId="0" borderId="60" xfId="0" applyNumberFormat="1" applyFont="1" applyFill="1" applyBorder="1" applyAlignment="1">
      <alignment horizontal="center" vertical="center"/>
    </xf>
    <xf numFmtId="184" fontId="6" fillId="0" borderId="151" xfId="0" applyNumberFormat="1" applyFont="1" applyFill="1" applyBorder="1" applyAlignment="1">
      <alignment horizontal="center" vertical="center"/>
    </xf>
    <xf numFmtId="177" fontId="6" fillId="0" borderId="151" xfId="0" applyNumberFormat="1" applyFont="1" applyFill="1" applyBorder="1" applyAlignment="1">
      <alignment horizontal="center" vertical="center"/>
    </xf>
    <xf numFmtId="177" fontId="6" fillId="0" borderId="43" xfId="0" applyNumberFormat="1" applyFont="1" applyFill="1" applyBorder="1" applyAlignment="1">
      <alignment vertical="center"/>
    </xf>
    <xf numFmtId="0" fontId="6" fillId="0" borderId="8" xfId="0" applyFont="1" applyFill="1" applyBorder="1" applyAlignment="1">
      <alignment horizontal="center" vertical="center"/>
    </xf>
    <xf numFmtId="183" fontId="6" fillId="0" borderId="0" xfId="0" applyNumberFormat="1" applyFont="1" applyFill="1" applyBorder="1" applyAlignment="1">
      <alignment horizontal="right" vertical="center"/>
    </xf>
    <xf numFmtId="183" fontId="6" fillId="0" borderId="60" xfId="1" applyNumberFormat="1" applyFont="1" applyFill="1" applyBorder="1" applyAlignment="1" applyProtection="1">
      <alignment vertical="center"/>
    </xf>
    <xf numFmtId="0" fontId="6" fillId="0" borderId="60" xfId="0" applyFont="1" applyFill="1" applyBorder="1" applyAlignment="1">
      <alignment vertical="center"/>
    </xf>
    <xf numFmtId="186" fontId="6" fillId="0" borderId="0" xfId="0" applyNumberFormat="1" applyFont="1" applyFill="1" applyBorder="1" applyAlignment="1">
      <alignment horizontal="right" vertical="center"/>
    </xf>
    <xf numFmtId="184" fontId="6" fillId="0" borderId="60" xfId="1" applyNumberFormat="1" applyFont="1" applyFill="1" applyBorder="1" applyAlignment="1" applyProtection="1">
      <alignment horizontal="center" vertical="center"/>
    </xf>
    <xf numFmtId="186" fontId="6" fillId="0" borderId="0" xfId="0" applyNumberFormat="1" applyFont="1" applyFill="1" applyAlignment="1">
      <alignment horizontal="right" vertical="center"/>
    </xf>
    <xf numFmtId="186" fontId="6" fillId="0" borderId="0" xfId="0" applyNumberFormat="1" applyFont="1" applyFill="1" applyAlignment="1">
      <alignment horizontal="right" vertical="center" shrinkToFit="1"/>
    </xf>
    <xf numFmtId="179" fontId="6" fillId="0" borderId="0"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0" fontId="6" fillId="0" borderId="6"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6" xfId="0" applyFont="1" applyFill="1" applyBorder="1" applyAlignment="1">
      <alignment horizontal="center" vertical="center" wrapText="1"/>
    </xf>
    <xf numFmtId="0" fontId="6" fillId="0" borderId="7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9" xfId="0" applyFont="1" applyFill="1" applyBorder="1" applyAlignment="1">
      <alignment horizontal="center" vertical="center"/>
    </xf>
    <xf numFmtId="179" fontId="6" fillId="0" borderId="0" xfId="0" applyNumberFormat="1" applyFont="1" applyFill="1" applyAlignment="1">
      <alignment horizontal="right" vertical="center"/>
    </xf>
    <xf numFmtId="179" fontId="6" fillId="0" borderId="18" xfId="0" applyNumberFormat="1" applyFont="1" applyFill="1" applyBorder="1" applyAlignment="1">
      <alignment horizontal="right" vertical="center"/>
    </xf>
    <xf numFmtId="188" fontId="6" fillId="0" borderId="0" xfId="0" applyNumberFormat="1" applyFont="1" applyFill="1" applyAlignment="1">
      <alignment horizontal="right" vertical="center"/>
    </xf>
    <xf numFmtId="188" fontId="6" fillId="0" borderId="18" xfId="0" applyNumberFormat="1" applyFont="1" applyFill="1" applyBorder="1" applyAlignment="1">
      <alignment horizontal="right" vertical="center"/>
    </xf>
    <xf numFmtId="184" fontId="6" fillId="0" borderId="37" xfId="0" applyNumberFormat="1" applyFont="1" applyFill="1" applyBorder="1" applyAlignment="1">
      <alignment horizontal="center" vertical="center"/>
    </xf>
    <xf numFmtId="184" fontId="6" fillId="0" borderId="42" xfId="0" applyNumberFormat="1" applyFont="1" applyFill="1" applyBorder="1" applyAlignment="1">
      <alignment horizontal="center" vertical="center"/>
    </xf>
    <xf numFmtId="184" fontId="6" fillId="0" borderId="154" xfId="0" applyNumberFormat="1" applyFont="1" applyFill="1" applyBorder="1" applyAlignment="1">
      <alignment horizontal="center" vertical="center"/>
    </xf>
    <xf numFmtId="184" fontId="6" fillId="0" borderId="39" xfId="0" applyNumberFormat="1" applyFont="1" applyFill="1" applyBorder="1" applyAlignment="1">
      <alignment horizontal="center" vertical="center"/>
    </xf>
    <xf numFmtId="185" fontId="6" fillId="0" borderId="0" xfId="0" applyNumberFormat="1" applyFont="1" applyFill="1" applyBorder="1" applyAlignment="1">
      <alignment horizontal="center" vertical="center"/>
    </xf>
    <xf numFmtId="185" fontId="6" fillId="0" borderId="39" xfId="0" applyNumberFormat="1" applyFont="1" applyFill="1" applyBorder="1" applyAlignment="1">
      <alignment horizontal="center" vertical="center"/>
    </xf>
    <xf numFmtId="177" fontId="6" fillId="0" borderId="37" xfId="0" applyNumberFormat="1" applyFont="1" applyFill="1" applyBorder="1" applyAlignment="1">
      <alignment horizontal="right" vertical="center"/>
    </xf>
    <xf numFmtId="185" fontId="6" fillId="0" borderId="154" xfId="0" applyNumberFormat="1" applyFont="1" applyFill="1" applyBorder="1" applyAlignment="1">
      <alignment horizontal="center" vertical="center"/>
    </xf>
    <xf numFmtId="0" fontId="7" fillId="0" borderId="0" xfId="0" applyFont="1" applyFill="1" applyAlignment="1">
      <alignment horizontal="center" vertical="center"/>
    </xf>
    <xf numFmtId="177" fontId="6" fillId="0" borderId="43" xfId="0" applyNumberFormat="1" applyFont="1" applyFill="1" applyBorder="1" applyAlignment="1">
      <alignment horizontal="right" vertical="center"/>
    </xf>
    <xf numFmtId="177" fontId="6" fillId="0" borderId="73" xfId="0" applyNumberFormat="1" applyFont="1" applyFill="1" applyBorder="1" applyAlignment="1">
      <alignment horizontal="right" vertical="center"/>
    </xf>
    <xf numFmtId="0" fontId="7" fillId="0" borderId="6" xfId="0" applyFont="1" applyFill="1" applyBorder="1" applyAlignment="1">
      <alignment horizontal="center" vertical="center" shrinkToFit="1"/>
    </xf>
    <xf numFmtId="0" fontId="7" fillId="0" borderId="78"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79" xfId="0"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196" fontId="6" fillId="0" borderId="0" xfId="0" applyNumberFormat="1" applyFont="1" applyFill="1" applyBorder="1" applyAlignment="1">
      <alignment horizontal="right" vertical="center"/>
    </xf>
    <xf numFmtId="196" fontId="6" fillId="0" borderId="18" xfId="0" applyNumberFormat="1" applyFont="1" applyFill="1" applyBorder="1" applyAlignment="1">
      <alignment horizontal="right" vertical="center"/>
    </xf>
    <xf numFmtId="191" fontId="6" fillId="0" borderId="0" xfId="0" applyNumberFormat="1" applyFont="1" applyFill="1" applyAlignment="1">
      <alignment horizontal="right" vertical="center"/>
    </xf>
    <xf numFmtId="191" fontId="6" fillId="0" borderId="18"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81" fontId="6" fillId="0" borderId="43" xfId="0" applyNumberFormat="1" applyFont="1" applyFill="1" applyBorder="1" applyAlignment="1">
      <alignment horizontal="right" vertical="center"/>
    </xf>
    <xf numFmtId="181" fontId="6" fillId="0" borderId="73"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0" fontId="6" fillId="0" borderId="9" xfId="0" applyFont="1" applyFill="1" applyBorder="1" applyAlignment="1">
      <alignment horizontal="center" vertical="center" shrinkToFit="1"/>
    </xf>
    <xf numFmtId="181" fontId="6" fillId="0" borderId="151"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1" fontId="6" fillId="0" borderId="23" xfId="0" applyNumberFormat="1" applyFont="1" applyFill="1" applyBorder="1" applyAlignment="1">
      <alignment horizontal="center" vertical="center"/>
    </xf>
    <xf numFmtId="179" fontId="6" fillId="0" borderId="163" xfId="0" applyNumberFormat="1" applyFont="1" applyFill="1" applyBorder="1" applyAlignment="1">
      <alignment horizontal="right" vertical="center"/>
    </xf>
    <xf numFmtId="179" fontId="6" fillId="0" borderId="181" xfId="0" applyNumberFormat="1" applyFont="1" applyFill="1" applyBorder="1" applyAlignment="1">
      <alignment horizontal="right" vertical="center"/>
    </xf>
    <xf numFmtId="181" fontId="6" fillId="0" borderId="0" xfId="0" applyNumberFormat="1" applyFont="1" applyFill="1" applyBorder="1" applyAlignment="1">
      <alignment vertical="center"/>
    </xf>
    <xf numFmtId="0" fontId="6" fillId="0" borderId="155"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02" xfId="0" applyFont="1" applyFill="1" applyBorder="1" applyAlignment="1">
      <alignment horizontal="center" vertical="center" shrinkToFit="1"/>
    </xf>
    <xf numFmtId="0" fontId="6" fillId="0" borderId="81" xfId="0" applyFont="1" applyFill="1" applyBorder="1" applyAlignment="1">
      <alignment horizontal="center" vertical="center" shrinkToFit="1"/>
    </xf>
    <xf numFmtId="177" fontId="6" fillId="0" borderId="181" xfId="0" applyNumberFormat="1" applyFont="1" applyFill="1" applyBorder="1" applyAlignment="1">
      <alignment horizontal="center" vertical="center"/>
    </xf>
    <xf numFmtId="0" fontId="6" fillId="0" borderId="192" xfId="0" applyFont="1" applyFill="1" applyBorder="1" applyAlignment="1">
      <alignment horizontal="center" vertical="center"/>
    </xf>
    <xf numFmtId="177" fontId="6" fillId="0" borderId="23" xfId="0" applyNumberFormat="1" applyFont="1" applyFill="1" applyBorder="1" applyAlignment="1">
      <alignment vertical="center"/>
    </xf>
    <xf numFmtId="0" fontId="6" fillId="0" borderId="170" xfId="0" applyFont="1" applyFill="1" applyBorder="1" applyAlignment="1">
      <alignment horizontal="center" vertical="center" justifyLastLine="1"/>
    </xf>
    <xf numFmtId="0" fontId="6" fillId="0" borderId="17" xfId="0" applyFont="1" applyFill="1" applyBorder="1" applyAlignment="1">
      <alignment horizontal="center" vertical="center" justifyLastLine="1"/>
    </xf>
    <xf numFmtId="0" fontId="6" fillId="0" borderId="169" xfId="0" applyFont="1" applyFill="1" applyBorder="1" applyAlignment="1">
      <alignment horizontal="center" vertical="center" justifyLastLine="1"/>
    </xf>
    <xf numFmtId="177" fontId="6" fillId="0" borderId="148" xfId="0" applyNumberFormat="1" applyFont="1" applyFill="1" applyBorder="1" applyAlignment="1">
      <alignment horizontal="right" vertical="center"/>
    </xf>
    <xf numFmtId="177" fontId="6" fillId="0" borderId="149"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177" fontId="6" fillId="0" borderId="23" xfId="0" applyNumberFormat="1" applyFont="1" applyFill="1" applyBorder="1" applyAlignment="1">
      <alignment horizontal="right" vertical="center"/>
    </xf>
    <xf numFmtId="181" fontId="6" fillId="0" borderId="149" xfId="0" applyNumberFormat="1" applyFont="1" applyFill="1" applyBorder="1" applyAlignment="1">
      <alignment horizontal="right" vertical="center"/>
    </xf>
    <xf numFmtId="0" fontId="6" fillId="0" borderId="102" xfId="0" applyFont="1" applyFill="1" applyBorder="1" applyAlignment="1">
      <alignment horizontal="center" vertical="center"/>
    </xf>
    <xf numFmtId="203" fontId="6" fillId="0" borderId="191" xfId="0" applyNumberFormat="1" applyFont="1" applyFill="1" applyBorder="1" applyAlignment="1">
      <alignment horizontal="center" vertical="center"/>
    </xf>
    <xf numFmtId="206" fontId="6" fillId="0" borderId="163" xfId="0" applyNumberFormat="1" applyFont="1" applyFill="1" applyBorder="1" applyAlignment="1">
      <alignment horizontal="right" vertical="center"/>
    </xf>
    <xf numFmtId="0" fontId="6" fillId="0" borderId="104" xfId="0" applyFont="1" applyFill="1" applyBorder="1" applyAlignment="1">
      <alignment horizontal="center" vertical="center"/>
    </xf>
    <xf numFmtId="181" fontId="6" fillId="0" borderId="149" xfId="0" applyNumberFormat="1" applyFont="1" applyFill="1" applyBorder="1" applyAlignment="1">
      <alignment horizontal="center" vertical="center"/>
    </xf>
    <xf numFmtId="0" fontId="6" fillId="0" borderId="103" xfId="0" applyFont="1" applyFill="1" applyBorder="1" applyAlignment="1">
      <alignment horizontal="center" vertical="center"/>
    </xf>
    <xf numFmtId="179" fontId="6" fillId="0" borderId="181" xfId="0" applyNumberFormat="1" applyFont="1" applyFill="1" applyBorder="1" applyAlignment="1">
      <alignment vertical="center"/>
    </xf>
    <xf numFmtId="181" fontId="6" fillId="0" borderId="0" xfId="0" applyNumberFormat="1" applyFont="1" applyFill="1" applyBorder="1" applyAlignment="1">
      <alignment horizontal="right" vertical="center"/>
    </xf>
    <xf numFmtId="181" fontId="6" fillId="0" borderId="43" xfId="0" applyNumberFormat="1" applyFont="1" applyFill="1" applyBorder="1" applyAlignment="1">
      <alignment vertical="center"/>
    </xf>
    <xf numFmtId="206" fontId="6" fillId="0" borderId="0" xfId="0" applyNumberFormat="1" applyFont="1" applyFill="1" applyBorder="1" applyAlignment="1">
      <alignment horizontal="center" vertical="center"/>
    </xf>
    <xf numFmtId="181" fontId="6" fillId="0" borderId="23" xfId="0" applyNumberFormat="1" applyFont="1" applyFill="1" applyBorder="1" applyAlignment="1">
      <alignment vertical="center"/>
    </xf>
    <xf numFmtId="183" fontId="6" fillId="0" borderId="163" xfId="0" applyNumberFormat="1" applyFont="1" applyFill="1" applyBorder="1" applyAlignment="1">
      <alignment horizontal="center" vertical="center"/>
    </xf>
    <xf numFmtId="0" fontId="6" fillId="0" borderId="105" xfId="0" applyFont="1" applyFill="1" applyBorder="1" applyAlignment="1">
      <alignment horizontal="center" vertical="center"/>
    </xf>
    <xf numFmtId="0" fontId="6" fillId="0" borderId="166" xfId="0" applyFont="1" applyFill="1" applyBorder="1" applyAlignment="1">
      <alignment horizontal="center" vertical="center"/>
    </xf>
    <xf numFmtId="0" fontId="6" fillId="0" borderId="167" xfId="0" applyFont="1" applyFill="1" applyBorder="1" applyAlignment="1">
      <alignment horizontal="center" vertical="center"/>
    </xf>
    <xf numFmtId="0" fontId="6" fillId="0" borderId="168" xfId="0" applyFont="1" applyFill="1" applyBorder="1" applyAlignment="1">
      <alignment horizontal="center" vertical="center"/>
    </xf>
    <xf numFmtId="0" fontId="6" fillId="0" borderId="81" xfId="0" applyFont="1" applyFill="1" applyBorder="1" applyAlignment="1">
      <alignment horizontal="center" vertical="center"/>
    </xf>
    <xf numFmtId="183" fontId="6" fillId="0" borderId="183" xfId="0" applyNumberFormat="1" applyFont="1" applyFill="1" applyBorder="1" applyAlignment="1">
      <alignment horizontal="center" vertical="center"/>
    </xf>
    <xf numFmtId="191" fontId="6" fillId="0" borderId="23" xfId="0" applyNumberFormat="1" applyFont="1" applyFill="1" applyBorder="1" applyAlignment="1">
      <alignment horizontal="center" vertical="center"/>
    </xf>
    <xf numFmtId="0" fontId="6" fillId="0" borderId="101" xfId="0" applyFont="1" applyFill="1" applyBorder="1" applyAlignment="1">
      <alignment horizontal="center" vertical="center"/>
    </xf>
    <xf numFmtId="206" fontId="6" fillId="0" borderId="0" xfId="0" applyNumberFormat="1" applyFont="1" applyFill="1" applyBorder="1" applyAlignment="1">
      <alignment horizontal="left" vertical="center"/>
    </xf>
    <xf numFmtId="183" fontId="6" fillId="0" borderId="0" xfId="0" applyNumberFormat="1" applyFont="1" applyFill="1" applyAlignment="1">
      <alignment horizontal="center" vertical="center"/>
    </xf>
    <xf numFmtId="0" fontId="6" fillId="0" borderId="165" xfId="0" applyFont="1" applyFill="1" applyBorder="1" applyAlignment="1">
      <alignment horizontal="center" vertical="center" shrinkToFit="1"/>
    </xf>
    <xf numFmtId="183" fontId="6" fillId="0" borderId="181" xfId="0" applyNumberFormat="1" applyFont="1" applyFill="1" applyBorder="1" applyAlignment="1">
      <alignment horizontal="right" vertical="center"/>
    </xf>
    <xf numFmtId="0" fontId="6" fillId="0" borderId="146" xfId="0" applyFont="1" applyFill="1" applyBorder="1" applyAlignment="1">
      <alignment horizontal="center" vertical="center"/>
    </xf>
    <xf numFmtId="0" fontId="6" fillId="0" borderId="152" xfId="0" applyFont="1" applyFill="1" applyBorder="1" applyAlignment="1">
      <alignment horizontal="center" vertical="center"/>
    </xf>
    <xf numFmtId="177" fontId="6" fillId="0" borderId="0" xfId="0" applyNumberFormat="1" applyFont="1" applyFill="1" applyAlignment="1">
      <alignment horizontal="right" vertical="center"/>
    </xf>
    <xf numFmtId="177" fontId="6" fillId="0" borderId="163" xfId="0" applyNumberFormat="1" applyFont="1" applyFill="1" applyBorder="1" applyAlignment="1">
      <alignment horizontal="center" vertical="center"/>
    </xf>
    <xf numFmtId="177" fontId="6" fillId="0" borderId="164" xfId="0" applyNumberFormat="1" applyFont="1" applyFill="1" applyBorder="1" applyAlignment="1">
      <alignment horizontal="center" vertical="center"/>
    </xf>
    <xf numFmtId="177" fontId="6" fillId="0" borderId="153" xfId="0" applyNumberFormat="1" applyFont="1" applyFill="1" applyBorder="1" applyAlignment="1">
      <alignment horizontal="center" vertical="center"/>
    </xf>
    <xf numFmtId="199" fontId="6" fillId="0" borderId="43" xfId="0" applyNumberFormat="1" applyFont="1" applyFill="1" applyBorder="1" applyAlignment="1">
      <alignment horizontal="center" vertical="center"/>
    </xf>
    <xf numFmtId="190" fontId="6" fillId="0" borderId="43" xfId="0" applyNumberFormat="1" applyFont="1" applyFill="1" applyBorder="1" applyAlignment="1">
      <alignment horizontal="right" vertical="center"/>
    </xf>
    <xf numFmtId="190" fontId="6" fillId="0" borderId="73" xfId="0" applyNumberFormat="1" applyFont="1" applyFill="1" applyBorder="1" applyAlignment="1">
      <alignment horizontal="right" vertical="center"/>
    </xf>
    <xf numFmtId="177" fontId="6" fillId="0" borderId="64" xfId="0" applyNumberFormat="1" applyFont="1" applyFill="1" applyBorder="1" applyAlignment="1">
      <alignment horizontal="center" vertical="center"/>
    </xf>
    <xf numFmtId="0" fontId="6" fillId="0" borderId="17" xfId="0" applyFont="1" applyFill="1" applyBorder="1" applyAlignment="1">
      <alignment horizontal="distributed" vertical="center" justifyLastLine="1"/>
    </xf>
    <xf numFmtId="0" fontId="6" fillId="0" borderId="80" xfId="0" applyFont="1" applyFill="1" applyBorder="1" applyAlignment="1">
      <alignment horizontal="distributed" vertical="center" justifyLastLine="1"/>
    </xf>
    <xf numFmtId="0" fontId="6" fillId="0" borderId="155" xfId="0" applyFont="1" applyFill="1" applyBorder="1" applyAlignment="1">
      <alignment horizontal="distributed" vertical="center" justifyLastLine="1"/>
    </xf>
    <xf numFmtId="0" fontId="6" fillId="0" borderId="169" xfId="0" applyFont="1" applyFill="1" applyBorder="1" applyAlignment="1">
      <alignment horizontal="distributed" vertical="center" justifyLastLine="1"/>
    </xf>
    <xf numFmtId="176" fontId="7" fillId="0" borderId="0" xfId="0" applyNumberFormat="1" applyFont="1" applyFill="1" applyBorder="1" applyAlignment="1">
      <alignment horizontal="right" vertical="center" shrinkToFit="1"/>
    </xf>
    <xf numFmtId="38" fontId="7" fillId="0" borderId="0" xfId="1" applyFont="1" applyFill="1" applyBorder="1" applyAlignment="1">
      <alignment horizontal="right" vertical="center"/>
    </xf>
    <xf numFmtId="0" fontId="7" fillId="0" borderId="0" xfId="0" applyFont="1" applyFill="1" applyBorder="1" applyAlignment="1">
      <alignment horizontal="right" vertical="center"/>
    </xf>
    <xf numFmtId="3" fontId="7" fillId="0" borderId="60" xfId="0" applyNumberFormat="1" applyFont="1" applyFill="1" applyBorder="1" applyAlignment="1">
      <alignment horizontal="right" vertical="center"/>
    </xf>
    <xf numFmtId="190" fontId="7" fillId="0" borderId="60" xfId="0" applyNumberFormat="1" applyFont="1" applyFill="1" applyBorder="1" applyAlignment="1">
      <alignment horizontal="right" vertical="center"/>
    </xf>
    <xf numFmtId="190" fontId="7" fillId="0" borderId="0" xfId="0" applyNumberFormat="1" applyFont="1" applyFill="1" applyBorder="1" applyAlignment="1">
      <alignment horizontal="right" vertical="center"/>
    </xf>
    <xf numFmtId="184" fontId="7" fillId="0" borderId="0" xfId="0" applyNumberFormat="1" applyFont="1" applyFill="1" applyBorder="1" applyAlignment="1">
      <alignment horizontal="right" vertical="center"/>
    </xf>
    <xf numFmtId="190" fontId="7" fillId="0" borderId="37" xfId="0" applyNumberFormat="1" applyFont="1" applyFill="1" applyBorder="1" applyAlignment="1">
      <alignment horizontal="right" vertical="center"/>
    </xf>
    <xf numFmtId="0" fontId="7" fillId="0" borderId="37" xfId="0" applyFont="1" applyFill="1" applyBorder="1" applyAlignment="1">
      <alignment horizontal="right" vertical="center"/>
    </xf>
    <xf numFmtId="176" fontId="7" fillId="0" borderId="37" xfId="0" applyNumberFormat="1" applyFont="1" applyFill="1" applyBorder="1" applyAlignment="1">
      <alignment horizontal="right" vertical="center" shrinkToFit="1"/>
    </xf>
    <xf numFmtId="38" fontId="7" fillId="0" borderId="151" xfId="1" applyFont="1" applyFill="1" applyBorder="1" applyAlignment="1">
      <alignment horizontal="right" vertical="center"/>
    </xf>
    <xf numFmtId="206" fontId="7" fillId="0" borderId="0" xfId="0" applyNumberFormat="1" applyFont="1" applyFill="1" applyBorder="1" applyAlignment="1">
      <alignment horizontal="right" vertical="center"/>
    </xf>
    <xf numFmtId="186" fontId="7" fillId="0" borderId="0" xfId="0" applyNumberFormat="1" applyFont="1" applyFill="1" applyBorder="1" applyAlignment="1">
      <alignment horizontal="right" vertical="center"/>
    </xf>
    <xf numFmtId="0" fontId="6" fillId="0" borderId="112"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176" fontId="7" fillId="0" borderId="23" xfId="0" applyNumberFormat="1" applyFont="1" applyFill="1" applyBorder="1" applyAlignment="1">
      <alignment horizontal="right" vertical="center" shrinkToFit="1"/>
    </xf>
    <xf numFmtId="38" fontId="7" fillId="0" borderId="23" xfId="1" applyFont="1" applyFill="1" applyBorder="1" applyAlignment="1">
      <alignment horizontal="right" vertical="center"/>
    </xf>
    <xf numFmtId="0" fontId="6" fillId="0" borderId="12" xfId="0" applyFont="1" applyFill="1" applyBorder="1" applyAlignment="1">
      <alignment horizontal="center" vertical="center" shrinkToFit="1"/>
    </xf>
    <xf numFmtId="0" fontId="6" fillId="0" borderId="169" xfId="0" applyFont="1" applyFill="1" applyBorder="1" applyAlignment="1">
      <alignment horizontal="center" vertical="center" shrinkToFit="1"/>
    </xf>
    <xf numFmtId="0" fontId="6" fillId="0" borderId="132" xfId="0" applyFont="1" applyFill="1" applyBorder="1" applyAlignment="1">
      <alignment horizontal="center" vertical="center" shrinkToFit="1"/>
    </xf>
    <xf numFmtId="0" fontId="6" fillId="0" borderId="133" xfId="0" applyFont="1" applyFill="1" applyBorder="1" applyAlignment="1">
      <alignment horizontal="center" vertical="center" shrinkToFit="1"/>
    </xf>
    <xf numFmtId="0" fontId="6" fillId="0" borderId="134" xfId="0" applyFont="1" applyFill="1" applyBorder="1" applyAlignment="1">
      <alignment horizontal="center" vertical="center" shrinkToFit="1"/>
    </xf>
    <xf numFmtId="0" fontId="6" fillId="0" borderId="11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83" xfId="0" applyFont="1" applyFill="1" applyBorder="1" applyAlignment="1">
      <alignment horizontal="center" vertical="center" shrinkToFit="1"/>
    </xf>
    <xf numFmtId="0" fontId="6" fillId="0" borderId="135" xfId="0" applyFont="1" applyFill="1" applyBorder="1" applyAlignment="1">
      <alignment horizontal="center" vertical="center"/>
    </xf>
    <xf numFmtId="186" fontId="7" fillId="0" borderId="37" xfId="0" applyNumberFormat="1" applyFont="1" applyFill="1" applyBorder="1" applyAlignment="1">
      <alignment vertical="center" shrinkToFit="1"/>
    </xf>
    <xf numFmtId="177" fontId="7" fillId="0" borderId="37" xfId="0" applyNumberFormat="1" applyFont="1" applyFill="1" applyBorder="1" applyAlignment="1">
      <alignment horizontal="right" vertical="center" shrinkToFit="1"/>
    </xf>
    <xf numFmtId="181" fontId="7" fillId="0" borderId="37" xfId="0" applyNumberFormat="1" applyFont="1" applyFill="1" applyBorder="1" applyAlignment="1">
      <alignment horizontal="right" vertical="center" shrinkToFit="1"/>
    </xf>
    <xf numFmtId="188" fontId="7" fillId="0" borderId="37" xfId="0" applyNumberFormat="1" applyFont="1" applyFill="1" applyBorder="1" applyAlignment="1">
      <alignment vertical="center" shrinkToFit="1"/>
    </xf>
    <xf numFmtId="181" fontId="7" fillId="0" borderId="37" xfId="0" applyNumberFormat="1" applyFont="1" applyFill="1" applyBorder="1" applyAlignment="1">
      <alignment vertical="center" shrinkToFit="1"/>
    </xf>
    <xf numFmtId="181" fontId="7" fillId="0" borderId="42" xfId="0" applyNumberFormat="1" applyFont="1" applyFill="1" applyBorder="1" applyAlignment="1">
      <alignment vertical="center" shrinkToFit="1"/>
    </xf>
    <xf numFmtId="186" fontId="7" fillId="0" borderId="0" xfId="0" applyNumberFormat="1" applyFont="1" applyFill="1" applyBorder="1" applyAlignment="1">
      <alignment vertical="center" shrinkToFit="1"/>
    </xf>
    <xf numFmtId="177" fontId="7" fillId="0" borderId="0" xfId="0" applyNumberFormat="1" applyFont="1" applyFill="1" applyBorder="1" applyAlignment="1">
      <alignment horizontal="right" vertical="center" shrinkToFit="1"/>
    </xf>
    <xf numFmtId="181" fontId="7" fillId="0" borderId="0" xfId="0" applyNumberFormat="1" applyFont="1" applyFill="1" applyBorder="1" applyAlignment="1">
      <alignment horizontal="right" vertical="center" shrinkToFit="1"/>
    </xf>
    <xf numFmtId="188" fontId="7" fillId="0" borderId="0" xfId="0" applyNumberFormat="1" applyFont="1" applyFill="1" applyBorder="1" applyAlignment="1">
      <alignment vertical="center" shrinkToFit="1"/>
    </xf>
    <xf numFmtId="181" fontId="7" fillId="0" borderId="0" xfId="0" applyNumberFormat="1" applyFont="1" applyFill="1" applyBorder="1" applyAlignment="1">
      <alignment vertical="center" shrinkToFit="1"/>
    </xf>
    <xf numFmtId="181" fontId="7" fillId="0" borderId="39" xfId="0" applyNumberFormat="1" applyFont="1" applyFill="1" applyBorder="1" applyAlignment="1">
      <alignment vertical="center" shrinkToFit="1"/>
    </xf>
    <xf numFmtId="188" fontId="7" fillId="0" borderId="39" xfId="0" applyNumberFormat="1" applyFont="1" applyFill="1" applyBorder="1" applyAlignment="1">
      <alignment vertical="center" shrinkToFit="1"/>
    </xf>
    <xf numFmtId="181" fontId="7" fillId="0" borderId="154" xfId="0" applyNumberFormat="1" applyFont="1" applyFill="1" applyBorder="1" applyAlignment="1">
      <alignment vertical="center" shrinkToFit="1"/>
    </xf>
    <xf numFmtId="186" fontId="7" fillId="0" borderId="0" xfId="0" applyNumberFormat="1" applyFont="1" applyFill="1" applyBorder="1" applyAlignment="1">
      <alignment horizontal="right" vertical="center" shrinkToFit="1"/>
    </xf>
    <xf numFmtId="188" fontId="7" fillId="0" borderId="0" xfId="0" applyNumberFormat="1" applyFont="1" applyFill="1" applyBorder="1" applyAlignment="1">
      <alignment horizontal="right" vertical="center" shrinkToFit="1"/>
    </xf>
    <xf numFmtId="188" fontId="7" fillId="0" borderId="39" xfId="0" applyNumberFormat="1" applyFont="1" applyFill="1" applyBorder="1" applyAlignment="1">
      <alignment horizontal="right" vertical="center" shrinkToFit="1"/>
    </xf>
    <xf numFmtId="188" fontId="7" fillId="0" borderId="154"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81" fontId="7" fillId="0" borderId="0" xfId="0" applyNumberFormat="1" applyFont="1" applyFill="1" applyBorder="1" applyAlignment="1">
      <alignment horizontal="center" vertical="center" shrinkToFit="1"/>
    </xf>
    <xf numFmtId="188" fontId="7" fillId="0" borderId="154" xfId="0" applyNumberFormat="1" applyFont="1" applyFill="1" applyBorder="1" applyAlignment="1">
      <alignment vertical="center" shrinkToFit="1"/>
    </xf>
    <xf numFmtId="186" fontId="7" fillId="0" borderId="23" xfId="0" applyNumberFormat="1" applyFont="1" applyFill="1" applyBorder="1" applyAlignment="1">
      <alignment horizontal="right" vertical="center" shrinkToFit="1"/>
    </xf>
    <xf numFmtId="186" fontId="7" fillId="0" borderId="23" xfId="0" applyNumberFormat="1" applyFont="1" applyFill="1" applyBorder="1" applyAlignment="1">
      <alignment vertical="center" shrinkToFit="1"/>
    </xf>
    <xf numFmtId="177" fontId="7" fillId="0" borderId="23" xfId="0" applyNumberFormat="1" applyFont="1" applyFill="1" applyBorder="1" applyAlignment="1">
      <alignment vertical="center" shrinkToFit="1"/>
    </xf>
    <xf numFmtId="181" fontId="7" fillId="0" borderId="23" xfId="0" applyNumberFormat="1" applyFont="1" applyFill="1" applyBorder="1" applyAlignment="1">
      <alignment horizontal="center" vertical="center" shrinkToFit="1"/>
    </xf>
    <xf numFmtId="188" fontId="7" fillId="0" borderId="23" xfId="0" applyNumberFormat="1" applyFont="1" applyFill="1" applyBorder="1" applyAlignment="1">
      <alignment vertical="center" shrinkToFit="1"/>
    </xf>
    <xf numFmtId="188" fontId="7" fillId="0" borderId="67" xfId="0" applyNumberFormat="1" applyFont="1" applyFill="1" applyBorder="1" applyAlignment="1">
      <alignment vertical="center" shrinkToFit="1"/>
    </xf>
    <xf numFmtId="0" fontId="7" fillId="0" borderId="106" xfId="0" applyFont="1" applyFill="1" applyBorder="1" applyAlignment="1">
      <alignment horizontal="center" vertical="center"/>
    </xf>
    <xf numFmtId="0" fontId="7" fillId="0" borderId="107"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09"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32" xfId="0" applyFont="1" applyFill="1" applyBorder="1" applyAlignment="1">
      <alignment horizontal="center" vertical="center"/>
    </xf>
    <xf numFmtId="188" fontId="6" fillId="0" borderId="23" xfId="0" applyNumberFormat="1" applyFont="1" applyFill="1" applyBorder="1" applyAlignment="1">
      <alignment horizontal="right" vertical="center"/>
    </xf>
    <xf numFmtId="182" fontId="6" fillId="0" borderId="0" xfId="0" applyNumberFormat="1" applyFont="1" applyFill="1" applyBorder="1" applyAlignment="1">
      <alignment horizontal="right" vertical="center"/>
    </xf>
    <xf numFmtId="182" fontId="6" fillId="0" borderId="154"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188" fontId="6" fillId="0" borderId="153" xfId="0" applyNumberFormat="1" applyFont="1" applyFill="1" applyBorder="1" applyAlignment="1">
      <alignment horizontal="right" vertical="center"/>
    </xf>
    <xf numFmtId="188" fontId="6" fillId="0" borderId="154" xfId="0" applyNumberFormat="1" applyFont="1" applyFill="1" applyBorder="1" applyAlignment="1">
      <alignment horizontal="right" vertical="center"/>
    </xf>
    <xf numFmtId="41" fontId="6" fillId="0" borderId="151" xfId="0" applyNumberFormat="1" applyFont="1" applyFill="1" applyBorder="1" applyAlignment="1">
      <alignment horizontal="right" vertical="center"/>
    </xf>
    <xf numFmtId="205" fontId="6" fillId="0" borderId="151" xfId="0" applyNumberFormat="1" applyFont="1" applyFill="1" applyBorder="1" applyAlignment="1">
      <alignment horizontal="right" vertical="center"/>
    </xf>
    <xf numFmtId="0" fontId="6" fillId="0" borderId="151" xfId="0" applyFont="1" applyFill="1" applyBorder="1" applyAlignment="1">
      <alignment horizontal="right" vertical="center"/>
    </xf>
    <xf numFmtId="188" fontId="6" fillId="0" borderId="151" xfId="0" applyNumberFormat="1" applyFont="1" applyFill="1" applyBorder="1" applyAlignment="1">
      <alignment horizontal="right" vertical="center"/>
    </xf>
    <xf numFmtId="0" fontId="6" fillId="0" borderId="142" xfId="0" applyFont="1" applyFill="1" applyBorder="1" applyAlignment="1">
      <alignment horizontal="right" vertical="center"/>
    </xf>
    <xf numFmtId="179" fontId="6" fillId="0" borderId="151" xfId="0" applyNumberFormat="1" applyFont="1" applyFill="1" applyBorder="1" applyAlignment="1">
      <alignment horizontal="right" vertical="center"/>
    </xf>
    <xf numFmtId="182" fontId="6" fillId="0" borderId="151" xfId="0" applyNumberFormat="1" applyFont="1" applyFill="1" applyBorder="1" applyAlignment="1">
      <alignment horizontal="right" vertical="center"/>
    </xf>
    <xf numFmtId="182" fontId="6" fillId="0" borderId="184" xfId="0" applyNumberFormat="1" applyFont="1" applyFill="1" applyBorder="1" applyAlignment="1">
      <alignment horizontal="right" vertical="center"/>
    </xf>
    <xf numFmtId="182" fontId="6" fillId="0" borderId="64" xfId="0" applyNumberFormat="1" applyFont="1" applyFill="1" applyBorder="1" applyAlignment="1">
      <alignment horizontal="right" vertical="center"/>
    </xf>
    <xf numFmtId="182" fontId="6" fillId="0" borderId="67" xfId="0" applyNumberFormat="1" applyFont="1" applyFill="1" applyBorder="1" applyAlignment="1">
      <alignment horizontal="right" vertical="center"/>
    </xf>
    <xf numFmtId="188" fontId="6" fillId="0" borderId="37" xfId="0" applyNumberFormat="1" applyFont="1" applyFill="1" applyBorder="1" applyAlignment="1">
      <alignment horizontal="right" vertical="center"/>
    </xf>
    <xf numFmtId="205" fontId="6" fillId="0" borderId="0" xfId="0" applyNumberFormat="1" applyFont="1" applyFill="1" applyBorder="1" applyAlignment="1">
      <alignment horizontal="right" vertical="center"/>
    </xf>
    <xf numFmtId="179" fontId="6" fillId="0" borderId="23" xfId="0" applyNumberFormat="1" applyFont="1" applyFill="1" applyBorder="1" applyAlignment="1">
      <alignment horizontal="right" vertical="center"/>
    </xf>
    <xf numFmtId="182" fontId="6" fillId="0" borderId="153" xfId="0" applyNumberFormat="1" applyFont="1" applyFill="1" applyBorder="1" applyAlignment="1">
      <alignment horizontal="right" vertical="center"/>
    </xf>
    <xf numFmtId="0" fontId="6" fillId="0" borderId="106"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2" xfId="0" applyFont="1" applyFill="1" applyBorder="1" applyAlignment="1">
      <alignment vertical="center"/>
    </xf>
    <xf numFmtId="0" fontId="6" fillId="0" borderId="28" xfId="0" applyFont="1" applyFill="1" applyBorder="1" applyAlignment="1">
      <alignment vertical="center"/>
    </xf>
    <xf numFmtId="0" fontId="6" fillId="0" borderId="29" xfId="0" applyFont="1" applyFill="1" applyBorder="1" applyAlignment="1">
      <alignment vertical="center"/>
    </xf>
    <xf numFmtId="182" fontId="6" fillId="0" borderId="23" xfId="0" applyNumberFormat="1" applyFont="1" applyFill="1" applyBorder="1" applyAlignment="1">
      <alignment horizontal="right" vertical="center"/>
    </xf>
    <xf numFmtId="192" fontId="6" fillId="0" borderId="12" xfId="0" applyNumberFormat="1" applyFont="1" applyFill="1" applyBorder="1" applyAlignment="1">
      <alignment horizontal="center" vertical="center"/>
    </xf>
    <xf numFmtId="179" fontId="6" fillId="0" borderId="23" xfId="0" applyNumberFormat="1" applyFont="1" applyFill="1" applyBorder="1" applyAlignment="1">
      <alignment vertical="center"/>
    </xf>
    <xf numFmtId="188" fontId="6" fillId="0" borderId="39" xfId="0" applyNumberFormat="1" applyFont="1" applyFill="1" applyBorder="1" applyAlignment="1">
      <alignment horizontal="right" vertical="center"/>
    </xf>
    <xf numFmtId="0" fontId="6" fillId="0" borderId="13" xfId="0" applyFont="1" applyFill="1" applyBorder="1" applyAlignment="1">
      <alignment horizontal="center" vertical="center"/>
    </xf>
    <xf numFmtId="0" fontId="6" fillId="0" borderId="30" xfId="0" applyFont="1" applyFill="1" applyBorder="1" applyAlignment="1">
      <alignment horizontal="center" vertical="center"/>
    </xf>
    <xf numFmtId="188" fontId="6" fillId="0" borderId="23" xfId="0" applyNumberFormat="1" applyFont="1" applyFill="1" applyBorder="1" applyAlignment="1">
      <alignment vertical="center"/>
    </xf>
    <xf numFmtId="188" fontId="6" fillId="0" borderId="67" xfId="0" applyNumberFormat="1" applyFont="1" applyFill="1" applyBorder="1" applyAlignment="1">
      <alignment vertical="center"/>
    </xf>
    <xf numFmtId="0" fontId="6" fillId="0" borderId="98" xfId="0" applyFont="1" applyFill="1" applyBorder="1" applyAlignment="1">
      <alignment horizontal="center" vertical="center"/>
    </xf>
    <xf numFmtId="41" fontId="6" fillId="0" borderId="23" xfId="0" applyNumberFormat="1" applyFont="1" applyFill="1" applyBorder="1" applyAlignment="1">
      <alignment horizontal="right" vertical="center"/>
    </xf>
    <xf numFmtId="178" fontId="6" fillId="0" borderId="153" xfId="0" applyNumberFormat="1" applyFont="1" applyFill="1" applyBorder="1" applyAlignment="1">
      <alignment horizontal="right" vertical="center"/>
    </xf>
    <xf numFmtId="178" fontId="6" fillId="0" borderId="154" xfId="0" applyNumberFormat="1" applyFont="1" applyFill="1" applyBorder="1" applyAlignment="1">
      <alignment horizontal="right" vertical="center"/>
    </xf>
    <xf numFmtId="198" fontId="6" fillId="0" borderId="18" xfId="0" applyNumberFormat="1" applyFont="1" applyFill="1" applyBorder="1" applyAlignment="1">
      <alignment horizontal="right" vertical="center"/>
    </xf>
    <xf numFmtId="198" fontId="6" fillId="0" borderId="39"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178" fontId="6" fillId="0" borderId="18" xfId="0" applyNumberFormat="1" applyFont="1" applyFill="1" applyBorder="1" applyAlignment="1">
      <alignment horizontal="right" vertical="center"/>
    </xf>
    <xf numFmtId="178" fontId="6" fillId="0" borderId="39" xfId="0" applyNumberFormat="1" applyFont="1" applyFill="1" applyBorder="1" applyAlignment="1">
      <alignment horizontal="right" vertical="center"/>
    </xf>
    <xf numFmtId="178" fontId="6" fillId="0" borderId="151" xfId="0" applyNumberFormat="1" applyFont="1" applyFill="1" applyBorder="1" applyAlignment="1">
      <alignment horizontal="right" vertical="center"/>
    </xf>
    <xf numFmtId="178" fontId="6" fillId="0" borderId="142" xfId="0" applyNumberFormat="1" applyFont="1" applyFill="1" applyBorder="1" applyAlignment="1">
      <alignment horizontal="right" vertical="center"/>
    </xf>
    <xf numFmtId="0" fontId="6" fillId="0" borderId="115" xfId="0" applyFont="1" applyFill="1" applyBorder="1" applyAlignment="1">
      <alignment horizontal="center" vertical="center"/>
    </xf>
    <xf numFmtId="0" fontId="6" fillId="0" borderId="100"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74" xfId="0" applyFont="1" applyFill="1" applyBorder="1" applyAlignment="1">
      <alignment horizontal="center" vertical="center"/>
    </xf>
    <xf numFmtId="179" fontId="6" fillId="0" borderId="0" xfId="0"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51" xfId="0" applyNumberFormat="1" applyFont="1" applyFill="1" applyBorder="1" applyAlignment="1">
      <alignment horizontal="center" vertical="center"/>
    </xf>
    <xf numFmtId="204" fontId="6" fillId="0" borderId="151" xfId="0" applyNumberFormat="1" applyFont="1" applyFill="1" applyBorder="1" applyAlignment="1">
      <alignment horizontal="center" vertical="center"/>
    </xf>
    <xf numFmtId="0" fontId="6" fillId="0" borderId="151" xfId="0" applyFont="1" applyFill="1" applyBorder="1" applyAlignment="1">
      <alignment horizontal="center" vertical="center"/>
    </xf>
    <xf numFmtId="204" fontId="6" fillId="0" borderId="0" xfId="0" applyNumberFormat="1" applyFont="1" applyFill="1" applyBorder="1" applyAlignment="1">
      <alignment horizontal="center" vertical="center"/>
    </xf>
    <xf numFmtId="0" fontId="6" fillId="0" borderId="31" xfId="0" applyFont="1" applyFill="1" applyBorder="1" applyAlignment="1">
      <alignment horizontal="center" vertical="center"/>
    </xf>
    <xf numFmtId="0" fontId="6" fillId="0" borderId="114" xfId="0" applyFont="1" applyFill="1" applyBorder="1" applyAlignment="1">
      <alignment horizontal="center" vertical="center"/>
    </xf>
    <xf numFmtId="41" fontId="6" fillId="0" borderId="151" xfId="0" applyNumberFormat="1" applyFont="1" applyFill="1" applyBorder="1" applyAlignment="1">
      <alignment vertical="center"/>
    </xf>
    <xf numFmtId="0" fontId="6" fillId="0" borderId="26" xfId="0" applyFont="1" applyFill="1" applyBorder="1" applyAlignment="1">
      <alignment horizontal="left" vertical="center" wrapText="1"/>
    </xf>
    <xf numFmtId="179" fontId="6" fillId="0" borderId="151" xfId="0" applyNumberFormat="1" applyFont="1" applyFill="1" applyBorder="1" applyAlignment="1">
      <alignment vertical="center"/>
    </xf>
    <xf numFmtId="0" fontId="6" fillId="0" borderId="124" xfId="0" applyFont="1" applyFill="1" applyBorder="1" applyAlignment="1">
      <alignment horizontal="center" vertical="center"/>
    </xf>
    <xf numFmtId="0" fontId="6" fillId="0" borderId="125" xfId="0" applyFont="1" applyFill="1" applyBorder="1" applyAlignment="1">
      <alignment horizontal="center" vertical="center"/>
    </xf>
    <xf numFmtId="0" fontId="6" fillId="0" borderId="126"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27"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89"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128" xfId="0" applyFont="1" applyFill="1" applyBorder="1" applyAlignment="1">
      <alignment horizontal="center" vertical="center" wrapText="1"/>
    </xf>
    <xf numFmtId="177" fontId="6" fillId="0" borderId="56" xfId="0" applyNumberFormat="1" applyFont="1" applyFill="1" applyBorder="1" applyAlignment="1">
      <alignment horizontal="right" vertical="center" shrinkToFit="1"/>
    </xf>
    <xf numFmtId="177" fontId="6" fillId="0" borderId="0" xfId="0" applyNumberFormat="1" applyFont="1" applyFill="1" applyBorder="1" applyAlignment="1">
      <alignment horizontal="right" vertical="center" shrinkToFit="1"/>
    </xf>
    <xf numFmtId="177" fontId="6" fillId="0" borderId="188" xfId="0" applyNumberFormat="1" applyFont="1" applyFill="1" applyBorder="1" applyAlignment="1">
      <alignment horizontal="right" vertical="center" shrinkToFit="1"/>
    </xf>
    <xf numFmtId="177" fontId="6" fillId="0" borderId="189" xfId="0" applyNumberFormat="1" applyFont="1" applyFill="1" applyBorder="1" applyAlignment="1">
      <alignment horizontal="right" vertical="center" shrinkToFit="1"/>
    </xf>
    <xf numFmtId="177" fontId="6" fillId="0" borderId="11" xfId="0" applyNumberFormat="1" applyFont="1" applyFill="1" applyBorder="1" applyAlignment="1">
      <alignment horizontal="right" vertical="center" shrinkToFit="1"/>
    </xf>
    <xf numFmtId="0" fontId="6" fillId="0" borderId="117" xfId="0" applyFont="1" applyFill="1" applyBorder="1" applyAlignment="1">
      <alignment horizontal="center" vertical="center" wrapText="1"/>
    </xf>
    <xf numFmtId="0" fontId="6" fillId="0" borderId="11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6" fillId="0" borderId="120"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6" fillId="0" borderId="122"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17" fillId="0" borderId="0" xfId="0" applyFont="1" applyFill="1" applyBorder="1" applyAlignment="1">
      <alignment horizontal="center" vertical="center"/>
    </xf>
    <xf numFmtId="196" fontId="6" fillId="0" borderId="56" xfId="0" applyNumberFormat="1" applyFont="1" applyFill="1" applyBorder="1" applyAlignment="1">
      <alignment horizontal="right" vertical="center"/>
    </xf>
    <xf numFmtId="177" fontId="6" fillId="0" borderId="75" xfId="0" applyNumberFormat="1" applyFont="1" applyFill="1" applyBorder="1" applyAlignment="1">
      <alignment horizontal="right" vertical="center"/>
    </xf>
    <xf numFmtId="206" fontId="6" fillId="0" borderId="0" xfId="0" applyNumberFormat="1" applyFont="1" applyFill="1" applyBorder="1" applyAlignment="1">
      <alignment horizontal="right" vertical="center"/>
    </xf>
    <xf numFmtId="205" fontId="6" fillId="0" borderId="60" xfId="0" applyNumberFormat="1" applyFont="1" applyFill="1" applyBorder="1" applyAlignment="1">
      <alignment horizontal="right" vertical="center"/>
    </xf>
    <xf numFmtId="211" fontId="6" fillId="0" borderId="43" xfId="0" applyNumberFormat="1" applyFont="1" applyFill="1" applyBorder="1" applyAlignment="1">
      <alignment horizontal="right" vertical="center"/>
    </xf>
    <xf numFmtId="177" fontId="6" fillId="0" borderId="62" xfId="0" applyNumberFormat="1" applyFont="1" applyFill="1" applyBorder="1" applyAlignment="1">
      <alignment horizontal="right" vertical="center"/>
    </xf>
    <xf numFmtId="177" fontId="6" fillId="0" borderId="60" xfId="0" applyNumberFormat="1" applyFont="1" applyFill="1" applyBorder="1" applyAlignment="1">
      <alignment horizontal="right" vertical="center"/>
    </xf>
    <xf numFmtId="0" fontId="6" fillId="0" borderId="78"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6" fillId="0" borderId="15" xfId="0" applyFont="1" applyFill="1" applyBorder="1" applyAlignment="1">
      <alignment horizontal="right" vertical="center" shrinkToFit="1"/>
    </xf>
    <xf numFmtId="206" fontId="6" fillId="0" borderId="11" xfId="0" applyNumberFormat="1" applyFont="1" applyFill="1" applyBorder="1" applyAlignment="1">
      <alignment horizontal="right" vertical="center"/>
    </xf>
    <xf numFmtId="179" fontId="6" fillId="0" borderId="11" xfId="0" applyNumberFormat="1" applyFont="1" applyFill="1" applyBorder="1" applyAlignment="1">
      <alignment horizontal="right" vertical="center"/>
    </xf>
    <xf numFmtId="179" fontId="6" fillId="0" borderId="39" xfId="0" applyNumberFormat="1" applyFont="1" applyFill="1" applyBorder="1" applyAlignment="1">
      <alignment horizontal="right" vertical="center"/>
    </xf>
    <xf numFmtId="179" fontId="6" fillId="0" borderId="148" xfId="0" applyNumberFormat="1" applyFont="1" applyFill="1" applyBorder="1" applyAlignment="1">
      <alignment horizontal="right" vertical="center"/>
    </xf>
    <xf numFmtId="179" fontId="6" fillId="0" borderId="149" xfId="0" applyNumberFormat="1" applyFont="1" applyFill="1" applyBorder="1" applyAlignment="1">
      <alignment horizontal="right" vertical="center"/>
    </xf>
    <xf numFmtId="179" fontId="6" fillId="0" borderId="37" xfId="0" applyNumberFormat="1" applyFont="1" applyFill="1" applyBorder="1" applyAlignment="1">
      <alignment horizontal="right" vertical="center"/>
    </xf>
    <xf numFmtId="179" fontId="6" fillId="0" borderId="65" xfId="0" applyNumberFormat="1" applyFont="1" applyFill="1" applyBorder="1" applyAlignment="1">
      <alignment horizontal="right" vertical="center"/>
    </xf>
    <xf numFmtId="179" fontId="6" fillId="0" borderId="42" xfId="0" applyNumberFormat="1" applyFont="1" applyFill="1" applyBorder="1" applyAlignment="1">
      <alignment horizontal="right" vertical="center"/>
    </xf>
    <xf numFmtId="0" fontId="6" fillId="0" borderId="2"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7" xfId="0" applyFont="1" applyFill="1" applyBorder="1" applyAlignment="1">
      <alignment horizontal="center" vertical="center"/>
    </xf>
    <xf numFmtId="206" fontId="6" fillId="0" borderId="18" xfId="0" applyNumberFormat="1" applyFont="1" applyFill="1" applyBorder="1" applyAlignment="1">
      <alignment horizontal="right" vertical="center"/>
    </xf>
    <xf numFmtId="206" fontId="6" fillId="0" borderId="39" xfId="0" applyNumberFormat="1" applyFont="1" applyFill="1" applyBorder="1" applyAlignment="1">
      <alignment horizontal="right" vertical="center"/>
    </xf>
    <xf numFmtId="179" fontId="6" fillId="0" borderId="153" xfId="0" applyNumberFormat="1" applyFont="1" applyFill="1" applyBorder="1" applyAlignment="1">
      <alignment horizontal="right" vertical="center"/>
    </xf>
    <xf numFmtId="179" fontId="6" fillId="0" borderId="154" xfId="0" applyNumberFormat="1" applyFont="1" applyFill="1" applyBorder="1" applyAlignment="1">
      <alignment horizontal="right" vertical="center"/>
    </xf>
    <xf numFmtId="0" fontId="3" fillId="0" borderId="0" xfId="0" applyFont="1" applyBorder="1" applyAlignment="1">
      <alignment horizontal="center" vertical="center"/>
    </xf>
    <xf numFmtId="0" fontId="0" fillId="0" borderId="0" xfId="0" applyFont="1" applyAlignment="1">
      <alignment horizontal="left" vertical="center"/>
    </xf>
  </cellXfs>
  <cellStyles count="8">
    <cellStyle name="パーセント" xfId="7" builtinId="5"/>
    <cellStyle name="桁区切り" xfId="1" builtinId="6"/>
    <cellStyle name="桁区切り 2" xfId="2" xr:uid="{00000000-0005-0000-0000-000002000000}"/>
    <cellStyle name="桁区切り 2 2" xfId="3" xr:uid="{00000000-0005-0000-0000-000003000000}"/>
    <cellStyle name="通貨 2" xfId="4" xr:uid="{00000000-0005-0000-0000-000004000000}"/>
    <cellStyle name="通貨 3" xfId="5" xr:uid="{00000000-0005-0000-0000-000005000000}"/>
    <cellStyle name="標準" xfId="0" builtinId="0"/>
    <cellStyle name="標準 2" xfId="6"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4B"/>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グラフ!$I$7:$L$7</c:f>
              <c:numCache>
                <c:formatCode>#,##0_);[Red]\(#,##0\)</c:formatCode>
                <c:ptCount val="4"/>
                <c:pt idx="0">
                  <c:v>626</c:v>
                </c:pt>
                <c:pt idx="1">
                  <c:v>630</c:v>
                </c:pt>
                <c:pt idx="2">
                  <c:v>631</c:v>
                </c:pt>
                <c:pt idx="3">
                  <c:v>624</c:v>
                </c:pt>
              </c:numCache>
            </c:numRef>
          </c:val>
          <c:smooth val="0"/>
          <c:extLst>
            <c:ext xmlns:c16="http://schemas.microsoft.com/office/drawing/2014/chart" uri="{C3380CC4-5D6E-409C-BE32-E72D297353CC}">
              <c16:uniqueId val="{00000000-9518-478C-8106-470BF7961727}"/>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グラフ!$I$8:$L$8</c:f>
              <c:numCache>
                <c:formatCode>#,##0_);[Red]\(#,##0\)</c:formatCode>
                <c:ptCount val="4"/>
                <c:pt idx="0">
                  <c:v>630</c:v>
                </c:pt>
                <c:pt idx="1">
                  <c:v>639</c:v>
                </c:pt>
                <c:pt idx="2">
                  <c:v>614</c:v>
                </c:pt>
                <c:pt idx="3">
                  <c:v>623</c:v>
                </c:pt>
              </c:numCache>
            </c:numRef>
          </c:val>
          <c:smooth val="0"/>
          <c:extLst>
            <c:ext xmlns:c16="http://schemas.microsoft.com/office/drawing/2014/chart" uri="{C3380CC4-5D6E-409C-BE32-E72D297353CC}">
              <c16:uniqueId val="{00000001-9518-478C-8106-470BF7961727}"/>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グラフ!$I$9:$L$9</c:f>
              <c:numCache>
                <c:formatCode>#,##0_);[Red]\(#,##0\)</c:formatCode>
                <c:ptCount val="4"/>
                <c:pt idx="0">
                  <c:v>661</c:v>
                </c:pt>
                <c:pt idx="1">
                  <c:v>674</c:v>
                </c:pt>
                <c:pt idx="2">
                  <c:v>658</c:v>
                </c:pt>
                <c:pt idx="3">
                  <c:v>655</c:v>
                </c:pt>
              </c:numCache>
            </c:numRef>
          </c:val>
          <c:smooth val="0"/>
          <c:extLst>
            <c:ext xmlns:c16="http://schemas.microsoft.com/office/drawing/2014/chart" uri="{C3380CC4-5D6E-409C-BE32-E72D297353CC}">
              <c16:uniqueId val="{00000002-9518-478C-8106-470BF7961727}"/>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グラフ!$I$10:$L$10</c:f>
              <c:numCache>
                <c:formatCode>#,##0_);[Red]\(#,##0\)</c:formatCode>
                <c:ptCount val="4"/>
                <c:pt idx="0">
                  <c:v>1034</c:v>
                </c:pt>
                <c:pt idx="1">
                  <c:v>1013</c:v>
                </c:pt>
                <c:pt idx="2">
                  <c:v>984</c:v>
                </c:pt>
                <c:pt idx="3">
                  <c:v>952</c:v>
                </c:pt>
              </c:numCache>
            </c:numRef>
          </c:val>
          <c:smooth val="0"/>
          <c:extLst>
            <c:ext xmlns:c16="http://schemas.microsoft.com/office/drawing/2014/chart" uri="{C3380CC4-5D6E-409C-BE32-E72D297353CC}">
              <c16:uniqueId val="{00000003-9518-478C-8106-470BF7961727}"/>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グラフ!$I$11:$L$11</c:f>
              <c:numCache>
                <c:formatCode>#,##0_);[Red]\(#,##0\)</c:formatCode>
                <c:ptCount val="4"/>
                <c:pt idx="0">
                  <c:v>472</c:v>
                </c:pt>
                <c:pt idx="1">
                  <c:v>473</c:v>
                </c:pt>
                <c:pt idx="2">
                  <c:v>469</c:v>
                </c:pt>
                <c:pt idx="3">
                  <c:v>459</c:v>
                </c:pt>
              </c:numCache>
            </c:numRef>
          </c:val>
          <c:smooth val="0"/>
          <c:extLst>
            <c:ext xmlns:c16="http://schemas.microsoft.com/office/drawing/2014/chart" uri="{C3380CC4-5D6E-409C-BE32-E72D297353CC}">
              <c16:uniqueId val="{00000004-9518-478C-8106-470BF7961727}"/>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グラフ!$I$12:$L$12</c:f>
              <c:numCache>
                <c:formatCode>#,##0_);[Red]\(#,##0\)</c:formatCode>
                <c:ptCount val="4"/>
                <c:pt idx="0">
                  <c:v>1091</c:v>
                </c:pt>
                <c:pt idx="1">
                  <c:v>1073</c:v>
                </c:pt>
                <c:pt idx="2">
                  <c:v>1037</c:v>
                </c:pt>
                <c:pt idx="3">
                  <c:v>1008</c:v>
                </c:pt>
              </c:numCache>
            </c:numRef>
          </c:val>
          <c:smooth val="0"/>
          <c:extLst>
            <c:ext xmlns:c16="http://schemas.microsoft.com/office/drawing/2014/chart" uri="{C3380CC4-5D6E-409C-BE32-E72D297353CC}">
              <c16:uniqueId val="{00000005-9518-478C-8106-470BF7961727}"/>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グラフ!$I$13:$L$13</c:f>
              <c:numCache>
                <c:formatCode>#,##0_);[Red]\(#,##0\)</c:formatCode>
                <c:ptCount val="4"/>
                <c:pt idx="0">
                  <c:v>577</c:v>
                </c:pt>
                <c:pt idx="1">
                  <c:v>590</c:v>
                </c:pt>
                <c:pt idx="2">
                  <c:v>565</c:v>
                </c:pt>
                <c:pt idx="3">
                  <c:v>565</c:v>
                </c:pt>
              </c:numCache>
            </c:numRef>
          </c:val>
          <c:smooth val="0"/>
          <c:extLst>
            <c:ext xmlns:c16="http://schemas.microsoft.com/office/drawing/2014/chart" uri="{C3380CC4-5D6E-409C-BE32-E72D297353CC}">
              <c16:uniqueId val="{00000006-9518-478C-8106-470BF7961727}"/>
            </c:ext>
          </c:extLst>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グラフ!$I$14:$L$14</c:f>
              <c:numCache>
                <c:formatCode>#,##0_);[Red]\(#,##0\)</c:formatCode>
                <c:ptCount val="4"/>
                <c:pt idx="0">
                  <c:v>917</c:v>
                </c:pt>
                <c:pt idx="1">
                  <c:v>939</c:v>
                </c:pt>
                <c:pt idx="2">
                  <c:v>965</c:v>
                </c:pt>
                <c:pt idx="3">
                  <c:v>990</c:v>
                </c:pt>
              </c:numCache>
            </c:numRef>
          </c:val>
          <c:smooth val="0"/>
          <c:extLst>
            <c:ext xmlns:c16="http://schemas.microsoft.com/office/drawing/2014/chart" uri="{C3380CC4-5D6E-409C-BE32-E72D297353CC}">
              <c16:uniqueId val="{00000007-9518-478C-8106-470BF7961727}"/>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グラフ!$I$15:$L$15</c:f>
              <c:numCache>
                <c:formatCode>#,##0_);[Red]\(#,##0\)</c:formatCode>
                <c:ptCount val="4"/>
                <c:pt idx="0">
                  <c:v>808</c:v>
                </c:pt>
                <c:pt idx="1">
                  <c:v>798</c:v>
                </c:pt>
                <c:pt idx="2">
                  <c:v>783</c:v>
                </c:pt>
                <c:pt idx="3">
                  <c:v>733</c:v>
                </c:pt>
              </c:numCache>
            </c:numRef>
          </c:val>
          <c:smooth val="0"/>
          <c:extLst>
            <c:ext xmlns:c16="http://schemas.microsoft.com/office/drawing/2014/chart" uri="{C3380CC4-5D6E-409C-BE32-E72D297353CC}">
              <c16:uniqueId val="{00000008-9518-478C-8106-470BF7961727}"/>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グラフ!$I$16:$L$16</c:f>
              <c:numCache>
                <c:formatCode>#,##0_);[Red]\(#,##0\)</c:formatCode>
                <c:ptCount val="4"/>
                <c:pt idx="0">
                  <c:v>703</c:v>
                </c:pt>
                <c:pt idx="1">
                  <c:v>715</c:v>
                </c:pt>
                <c:pt idx="2">
                  <c:v>716</c:v>
                </c:pt>
                <c:pt idx="3">
                  <c:v>696</c:v>
                </c:pt>
              </c:numCache>
            </c:numRef>
          </c:val>
          <c:smooth val="0"/>
          <c:extLst>
            <c:ext xmlns:c16="http://schemas.microsoft.com/office/drawing/2014/chart" uri="{C3380CC4-5D6E-409C-BE32-E72D297353CC}">
              <c16:uniqueId val="{00000009-9518-478C-8106-470BF7961727}"/>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グラフ!$I$17:$L$17</c:f>
              <c:numCache>
                <c:formatCode>#,##0_);[Red]\(#,##0\)</c:formatCode>
                <c:ptCount val="4"/>
                <c:pt idx="0">
                  <c:v>506</c:v>
                </c:pt>
                <c:pt idx="1">
                  <c:v>527</c:v>
                </c:pt>
                <c:pt idx="2">
                  <c:v>547</c:v>
                </c:pt>
                <c:pt idx="3">
                  <c:v>539</c:v>
                </c:pt>
              </c:numCache>
            </c:numRef>
          </c:val>
          <c:smooth val="0"/>
          <c:extLst>
            <c:ext xmlns:c16="http://schemas.microsoft.com/office/drawing/2014/chart" uri="{C3380CC4-5D6E-409C-BE32-E72D297353CC}">
              <c16:uniqueId val="{0000000A-9518-478C-8106-470BF7961727}"/>
            </c:ext>
          </c:extLst>
        </c:ser>
        <c:dLbls>
          <c:showLegendKey val="0"/>
          <c:showVal val="0"/>
          <c:showCatName val="0"/>
          <c:showSerName val="0"/>
          <c:showPercent val="0"/>
          <c:showBubbleSize val="0"/>
        </c:dLbls>
        <c:marker val="1"/>
        <c:smooth val="0"/>
        <c:axId val="283851312"/>
        <c:axId val="283855232"/>
      </c:lineChart>
      <c:catAx>
        <c:axId val="28385131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5232"/>
        <c:crossesAt val="0"/>
        <c:auto val="1"/>
        <c:lblAlgn val="ctr"/>
        <c:lblOffset val="100"/>
        <c:tickLblSkip val="1"/>
        <c:tickMarkSkip val="1"/>
        <c:noMultiLvlLbl val="0"/>
      </c:catAx>
      <c:valAx>
        <c:axId val="28385523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1312"/>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overlay val="0"/>
      <c:spPr>
        <a:solidFill>
          <a:srgbClr val="FFFFFF"/>
        </a:solidFill>
        <a:ln w="12700">
          <a:solidFill>
            <a:srgbClr val="000000"/>
          </a:solidFill>
          <a:prstDash val="solid"/>
        </a:ln>
      </c:spPr>
    </c:title>
    <c:autoTitleDeleted val="0"/>
    <c:plotArea>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平成28年</c:v>
                </c:pt>
                <c:pt idx="1">
                  <c:v>29年</c:v>
                </c:pt>
                <c:pt idx="2">
                  <c:v>30年</c:v>
                </c:pt>
                <c:pt idx="3">
                  <c:v>令和元年</c:v>
                </c:pt>
                <c:pt idx="4">
                  <c:v>2</c:v>
                </c:pt>
              </c:strCache>
            </c:strRef>
          </c:cat>
          <c:val>
            <c:numRef>
              <c:f>グラフ!$I$38:$M$38</c:f>
              <c:numCache>
                <c:formatCode>#,##0;[Red]#,##0</c:formatCode>
                <c:ptCount val="5"/>
                <c:pt idx="0">
                  <c:v>1200</c:v>
                </c:pt>
                <c:pt idx="1">
                  <c:v>1199</c:v>
                </c:pt>
                <c:pt idx="2">
                  <c:v>1197</c:v>
                </c:pt>
                <c:pt idx="3">
                  <c:v>1156</c:v>
                </c:pt>
                <c:pt idx="4">
                  <c:v>1113</c:v>
                </c:pt>
              </c:numCache>
            </c:numRef>
          </c:val>
          <c:smooth val="0"/>
          <c:extLst>
            <c:ext xmlns:c16="http://schemas.microsoft.com/office/drawing/2014/chart" uri="{C3380CC4-5D6E-409C-BE32-E72D297353CC}">
              <c16:uniqueId val="{00000000-AA42-4514-A1B7-597AB20DFD3F}"/>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平成28年</c:v>
                </c:pt>
                <c:pt idx="1">
                  <c:v>29年</c:v>
                </c:pt>
                <c:pt idx="2">
                  <c:v>30年</c:v>
                </c:pt>
                <c:pt idx="3">
                  <c:v>令和元年</c:v>
                </c:pt>
                <c:pt idx="4">
                  <c:v>2</c:v>
                </c:pt>
              </c:strCache>
            </c:strRef>
          </c:cat>
          <c:val>
            <c:numRef>
              <c:f>グラフ!$I$39:$M$39</c:f>
              <c:numCache>
                <c:formatCode>#,##0;[Red]#,##0</c:formatCode>
                <c:ptCount val="5"/>
                <c:pt idx="0">
                  <c:v>843</c:v>
                </c:pt>
                <c:pt idx="1">
                  <c:v>841</c:v>
                </c:pt>
                <c:pt idx="2">
                  <c:v>790</c:v>
                </c:pt>
                <c:pt idx="3">
                  <c:v>769</c:v>
                </c:pt>
                <c:pt idx="4">
                  <c:v>725</c:v>
                </c:pt>
              </c:numCache>
            </c:numRef>
          </c:val>
          <c:smooth val="0"/>
          <c:extLst>
            <c:ext xmlns:c16="http://schemas.microsoft.com/office/drawing/2014/chart" uri="{C3380CC4-5D6E-409C-BE32-E72D297353CC}">
              <c16:uniqueId val="{00000001-AA42-4514-A1B7-597AB20DFD3F}"/>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8.5747264048134333E-2"/>
                  <c:y val="-2.2410468833575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42-4514-A1B7-597AB20DFD3F}"/>
                </c:ext>
              </c:extLst>
            </c:dLbl>
            <c:dLbl>
              <c:idx val="1"/>
              <c:layout>
                <c:manualLayout>
                  <c:x val="-0.11245530293194438"/>
                  <c:y val="-2.6122964325668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42-4514-A1B7-597AB20DFD3F}"/>
                </c:ext>
              </c:extLst>
            </c:dLbl>
            <c:dLbl>
              <c:idx val="2"/>
              <c:layout>
                <c:manualLayout>
                  <c:x val="-8.1859679820724229E-2"/>
                  <c:y val="1.90812404373622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42-4514-A1B7-597AB20DFD3F}"/>
                </c:ext>
              </c:extLst>
            </c:dLbl>
            <c:dLbl>
              <c:idx val="3"/>
              <c:layout>
                <c:manualLayout>
                  <c:x val="-0.10527551417857443"/>
                  <c:y val="-1.99494599216869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8.3820662768031184E-2"/>
                      <c:h val="5.2764612954186406E-2"/>
                    </c:manualLayout>
                  </c15:layout>
                </c:ext>
                <c:ext xmlns:c16="http://schemas.microsoft.com/office/drawing/2014/chart" uri="{C3380CC4-5D6E-409C-BE32-E72D297353CC}">
                  <c16:uniqueId val="{00000005-AA42-4514-A1B7-597AB20DFD3F}"/>
                </c:ext>
              </c:extLst>
            </c:dLbl>
            <c:dLbl>
              <c:idx val="4"/>
              <c:layout>
                <c:manualLayout>
                  <c:x val="-6.2168523793885606E-2"/>
                  <c:y val="4.30259677226457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42-4514-A1B7-597AB20DFD3F}"/>
                </c:ext>
              </c:extLst>
            </c:dLbl>
            <c:spPr>
              <a:noFill/>
              <a:ln>
                <a:noFill/>
              </a:ln>
              <a:effectLst/>
            </c:spPr>
            <c:txPr>
              <a:bodyPr/>
              <a:lstStyle/>
              <a:p>
                <a:pPr>
                  <a:defRPr sz="900" b="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平成28年</c:v>
                </c:pt>
                <c:pt idx="1">
                  <c:v>29年</c:v>
                </c:pt>
                <c:pt idx="2">
                  <c:v>30年</c:v>
                </c:pt>
                <c:pt idx="3">
                  <c:v>令和元年</c:v>
                </c:pt>
                <c:pt idx="4">
                  <c:v>2</c:v>
                </c:pt>
              </c:strCache>
            </c:strRef>
          </c:cat>
          <c:val>
            <c:numRef>
              <c:f>グラフ!$I$40:$M$40</c:f>
              <c:numCache>
                <c:formatCode>#,##0;[Red]#,##0</c:formatCode>
                <c:ptCount val="5"/>
                <c:pt idx="0">
                  <c:v>699</c:v>
                </c:pt>
                <c:pt idx="1">
                  <c:v>698</c:v>
                </c:pt>
                <c:pt idx="2">
                  <c:v>669</c:v>
                </c:pt>
                <c:pt idx="3">
                  <c:v>617</c:v>
                </c:pt>
                <c:pt idx="4">
                  <c:v>570</c:v>
                </c:pt>
              </c:numCache>
            </c:numRef>
          </c:val>
          <c:smooth val="0"/>
          <c:extLst>
            <c:ext xmlns:c16="http://schemas.microsoft.com/office/drawing/2014/chart" uri="{C3380CC4-5D6E-409C-BE32-E72D297353CC}">
              <c16:uniqueId val="{00000007-AA42-4514-A1B7-597AB20DFD3F}"/>
            </c:ext>
          </c:extLst>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0.10127732692563692"/>
                  <c:y val="9.623884672464725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42-4514-A1B7-597AB20DFD3F}"/>
                </c:ext>
              </c:extLst>
            </c:dLbl>
            <c:dLbl>
              <c:idx val="1"/>
              <c:layout>
                <c:manualLayout>
                  <c:x val="-1.9058325759716506E-2"/>
                  <c:y val="4.5778472447701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42-4514-A1B7-597AB20DFD3F}"/>
                </c:ext>
              </c:extLst>
            </c:dLbl>
            <c:dLbl>
              <c:idx val="2"/>
              <c:layout>
                <c:manualLayout>
                  <c:x val="-3.1354315434140155E-2"/>
                  <c:y val="1.6901711868859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42-4514-A1B7-597AB20DFD3F}"/>
                </c:ext>
              </c:extLst>
            </c:dLbl>
            <c:dLbl>
              <c:idx val="3"/>
              <c:layout>
                <c:manualLayout>
                  <c:x val="-2.7245774685535792E-2"/>
                  <c:y val="2.9254920011789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42-4514-A1B7-597AB20DFD3F}"/>
                </c:ext>
              </c:extLst>
            </c:dLbl>
            <c:dLbl>
              <c:idx val="4"/>
              <c:layout>
                <c:manualLayout>
                  <c:x val="-1.1700588832797594E-2"/>
                  <c:y val="1.31301914587111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42-4514-A1B7-597AB20DFD3F}"/>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平成28年</c:v>
                </c:pt>
                <c:pt idx="1">
                  <c:v>29年</c:v>
                </c:pt>
                <c:pt idx="2">
                  <c:v>30年</c:v>
                </c:pt>
                <c:pt idx="3">
                  <c:v>令和元年</c:v>
                </c:pt>
                <c:pt idx="4">
                  <c:v>2</c:v>
                </c:pt>
              </c:strCache>
            </c:strRef>
          </c:cat>
          <c:val>
            <c:numRef>
              <c:f>グラフ!$I$41:$M$41</c:f>
              <c:numCache>
                <c:formatCode>#,##0;[Red]#,##0</c:formatCode>
                <c:ptCount val="5"/>
                <c:pt idx="0">
                  <c:v>687</c:v>
                </c:pt>
                <c:pt idx="1">
                  <c:v>731</c:v>
                </c:pt>
                <c:pt idx="2">
                  <c:v>709</c:v>
                </c:pt>
                <c:pt idx="3">
                  <c:v>695</c:v>
                </c:pt>
                <c:pt idx="4">
                  <c:v>691</c:v>
                </c:pt>
              </c:numCache>
            </c:numRef>
          </c:val>
          <c:smooth val="0"/>
          <c:extLst>
            <c:ext xmlns:c16="http://schemas.microsoft.com/office/drawing/2014/chart" uri="{C3380CC4-5D6E-409C-BE32-E72D297353CC}">
              <c16:uniqueId val="{0000000D-AA42-4514-A1B7-597AB20DFD3F}"/>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
              <c:idx val="0"/>
              <c:layout>
                <c:manualLayout>
                  <c:x val="-8.9547014875143049E-2"/>
                  <c:y val="-1.7747027638170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42-4514-A1B7-597AB20DFD3F}"/>
                </c:ext>
              </c:extLst>
            </c:dLbl>
            <c:dLbl>
              <c:idx val="1"/>
              <c:layout>
                <c:manualLayout>
                  <c:x val="-6.2378167641325533E-2"/>
                  <c:y val="-2.403846153846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A42-4514-A1B7-597AB20DFD3F}"/>
                </c:ext>
              </c:extLst>
            </c:dLbl>
            <c:dLbl>
              <c:idx val="2"/>
              <c:layout>
                <c:manualLayout>
                  <c:x val="-6.2378167641325484E-2"/>
                  <c:y val="-2.0833333333333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A42-4514-A1B7-597AB20DFD3F}"/>
                </c:ext>
              </c:extLst>
            </c:dLbl>
            <c:dLbl>
              <c:idx val="3"/>
              <c:layout>
                <c:manualLayout>
                  <c:x val="-6.2378167641325533E-2"/>
                  <c:y val="-1.7628205128205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A42-4514-A1B7-597AB20DFD3F}"/>
                </c:ext>
              </c:extLst>
            </c:dLbl>
            <c:dLbl>
              <c:idx val="4"/>
              <c:layout>
                <c:manualLayout>
                  <c:x val="-1.1816064214087691E-2"/>
                  <c:y val="-2.10092878953076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A42-4514-A1B7-597AB20DFD3F}"/>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平成28年</c:v>
                </c:pt>
                <c:pt idx="1">
                  <c:v>29年</c:v>
                </c:pt>
                <c:pt idx="2">
                  <c:v>30年</c:v>
                </c:pt>
                <c:pt idx="3">
                  <c:v>令和元年</c:v>
                </c:pt>
                <c:pt idx="4">
                  <c:v>2</c:v>
                </c:pt>
              </c:strCache>
            </c:strRef>
          </c:cat>
          <c:val>
            <c:numRef>
              <c:f>グラフ!$I$42:$M$42</c:f>
              <c:numCache>
                <c:formatCode>#,##0;[Red]#,##0</c:formatCode>
                <c:ptCount val="5"/>
                <c:pt idx="0">
                  <c:v>763</c:v>
                </c:pt>
                <c:pt idx="1">
                  <c:v>764</c:v>
                </c:pt>
                <c:pt idx="2">
                  <c:v>731</c:v>
                </c:pt>
                <c:pt idx="3">
                  <c:v>717</c:v>
                </c:pt>
                <c:pt idx="4">
                  <c:v>702</c:v>
                </c:pt>
              </c:numCache>
            </c:numRef>
          </c:val>
          <c:smooth val="0"/>
          <c:extLst>
            <c:ext xmlns:c16="http://schemas.microsoft.com/office/drawing/2014/chart" uri="{C3380CC4-5D6E-409C-BE32-E72D297353CC}">
              <c16:uniqueId val="{00000013-AA42-4514-A1B7-597AB20DFD3F}"/>
            </c:ext>
          </c:extLst>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2378167641325533E-2"/>
                  <c:y val="2.7243589743589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A42-4514-A1B7-597AB20DFD3F}"/>
                </c:ext>
              </c:extLst>
            </c:dLbl>
            <c:dLbl>
              <c:idx val="1"/>
              <c:layout>
                <c:manualLayout>
                  <c:x val="-7.4039928682384168E-2"/>
                  <c:y val="4.6433259842519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A42-4514-A1B7-597AB20DFD3F}"/>
                </c:ext>
              </c:extLst>
            </c:dLbl>
            <c:dLbl>
              <c:idx val="2"/>
              <c:layout>
                <c:manualLayout>
                  <c:x val="-5.4580896686159765E-2"/>
                  <c:y val="3.0448717948718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A42-4514-A1B7-597AB20DFD3F}"/>
                </c:ext>
              </c:extLst>
            </c:dLbl>
            <c:dLbl>
              <c:idx val="3"/>
              <c:layout>
                <c:manualLayout>
                  <c:x val="-5.068880453958774E-2"/>
                  <c:y val="4.04744247727491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A42-4514-A1B7-597AB20DFD3F}"/>
                </c:ext>
              </c:extLst>
            </c:dLbl>
            <c:dLbl>
              <c:idx val="4"/>
              <c:layout>
                <c:manualLayout>
                  <c:x val="-1.2073898134217361E-2"/>
                  <c:y val="4.391195601158552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A42-4514-A1B7-597AB20DFD3F}"/>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平成28年</c:v>
                </c:pt>
                <c:pt idx="1">
                  <c:v>29年</c:v>
                </c:pt>
                <c:pt idx="2">
                  <c:v>30年</c:v>
                </c:pt>
                <c:pt idx="3">
                  <c:v>令和元年</c:v>
                </c:pt>
                <c:pt idx="4">
                  <c:v>2</c:v>
                </c:pt>
              </c:strCache>
            </c:strRef>
          </c:cat>
          <c:val>
            <c:numRef>
              <c:f>グラフ!$I$43:$M$43</c:f>
              <c:numCache>
                <c:formatCode>#,##0;[Red]#,##0</c:formatCode>
                <c:ptCount val="5"/>
                <c:pt idx="0">
                  <c:v>631</c:v>
                </c:pt>
                <c:pt idx="1">
                  <c:v>634</c:v>
                </c:pt>
                <c:pt idx="2">
                  <c:v>625</c:v>
                </c:pt>
                <c:pt idx="3">
                  <c:v>612</c:v>
                </c:pt>
                <c:pt idx="4">
                  <c:v>607</c:v>
                </c:pt>
              </c:numCache>
            </c:numRef>
          </c:val>
          <c:smooth val="0"/>
          <c:extLst>
            <c:ext xmlns:c16="http://schemas.microsoft.com/office/drawing/2014/chart" uri="{C3380CC4-5D6E-409C-BE32-E72D297353CC}">
              <c16:uniqueId val="{00000019-AA42-4514-A1B7-597AB20DFD3F}"/>
            </c:ext>
          </c:extLst>
        </c:ser>
        <c:dLbls>
          <c:showLegendKey val="0"/>
          <c:showVal val="1"/>
          <c:showCatName val="0"/>
          <c:showSerName val="0"/>
          <c:showPercent val="0"/>
          <c:showBubbleSize val="0"/>
        </c:dLbls>
        <c:marker val="1"/>
        <c:smooth val="0"/>
        <c:axId val="412654704"/>
        <c:axId val="412652744"/>
      </c:lineChart>
      <c:catAx>
        <c:axId val="412654704"/>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2744"/>
        <c:crossesAt val="0"/>
        <c:auto val="1"/>
        <c:lblAlgn val="ctr"/>
        <c:lblOffset val="100"/>
        <c:tickLblSkip val="1"/>
        <c:tickMarkSkip val="1"/>
        <c:noMultiLvlLbl val="0"/>
      </c:catAx>
      <c:valAx>
        <c:axId val="412652744"/>
        <c:scaling>
          <c:orientation val="minMax"/>
          <c:max val="1400"/>
          <c:min val="400"/>
        </c:scaling>
        <c:delete val="0"/>
        <c:axPos val="l"/>
        <c:numFmt formatCode="#,##0\ ;&quot; -&quot;#,##0\ ;&quot; - &quot;;@\ " sourceLinked="0"/>
        <c:majorTickMark val="none"/>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704"/>
        <c:crosses val="autoZero"/>
        <c:crossBetween val="between"/>
        <c:majorUnit val="200"/>
      </c:valAx>
      <c:spPr>
        <a:noFill/>
        <a:ln w="12700">
          <a:solidFill>
            <a:srgbClr val="000000"/>
          </a:solidFill>
          <a:prstDash val="solid"/>
        </a:ln>
      </c:spPr>
    </c:plotArea>
    <c:legend>
      <c:legendPos val="b"/>
      <c:layout>
        <c:manualLayout>
          <c:xMode val="edge"/>
          <c:yMode val="edge"/>
          <c:x val="0.17745992173596745"/>
          <c:y val="0.85829072720060084"/>
          <c:w val="0.69182509540691162"/>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7334"/>
          <c:y val="3.117505995203839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55875664801748"/>
          <c:w val="0.8630977466336317"/>
          <c:h val="0.62590074635780824"/>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3"/>
              <c:layout>
                <c:manualLayout>
                  <c:x val="-6.6733067729083662E-2"/>
                  <c:y val="3.812381020111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F1-4112-88C0-5AFDF21716E6}"/>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グラフ!$J$45:$M$45</c:f>
              <c:strCache>
                <c:ptCount val="4"/>
                <c:pt idx="0">
                  <c:v>平成29年</c:v>
                </c:pt>
                <c:pt idx="1">
                  <c:v>30年</c:v>
                </c:pt>
                <c:pt idx="2">
                  <c:v>令和元年</c:v>
                </c:pt>
                <c:pt idx="3">
                  <c:v>2年</c:v>
                </c:pt>
              </c:strCache>
            </c:strRef>
          </c:cat>
          <c:val>
            <c:numRef>
              <c:f>グラフ!$J$46:$M$46</c:f>
              <c:numCache>
                <c:formatCode>#,##0_);[Red]\(#,##0\)</c:formatCode>
                <c:ptCount val="4"/>
                <c:pt idx="0">
                  <c:v>281</c:v>
                </c:pt>
                <c:pt idx="1">
                  <c:v>299</c:v>
                </c:pt>
                <c:pt idx="2">
                  <c:v>314</c:v>
                </c:pt>
                <c:pt idx="3">
                  <c:v>332</c:v>
                </c:pt>
              </c:numCache>
            </c:numRef>
          </c:val>
          <c:smooth val="0"/>
          <c:extLst>
            <c:ext xmlns:c16="http://schemas.microsoft.com/office/drawing/2014/chart" uri="{C3380CC4-5D6E-409C-BE32-E72D297353CC}">
              <c16:uniqueId val="{00000000-CF96-4F2F-A8D3-10AA751D9D8C}"/>
            </c:ext>
          </c:extLst>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グラフ!$J$45:$M$45</c:f>
              <c:strCache>
                <c:ptCount val="4"/>
                <c:pt idx="0">
                  <c:v>平成29年</c:v>
                </c:pt>
                <c:pt idx="1">
                  <c:v>30年</c:v>
                </c:pt>
                <c:pt idx="2">
                  <c:v>令和元年</c:v>
                </c:pt>
                <c:pt idx="3">
                  <c:v>2年</c:v>
                </c:pt>
              </c:strCache>
            </c:strRef>
          </c:cat>
          <c:val>
            <c:numRef>
              <c:f>グラフ!$J$47:$M$47</c:f>
              <c:numCache>
                <c:formatCode>#,##0_);[Red]\(#,##0\)</c:formatCode>
                <c:ptCount val="4"/>
                <c:pt idx="0">
                  <c:v>139</c:v>
                </c:pt>
                <c:pt idx="1">
                  <c:v>133</c:v>
                </c:pt>
                <c:pt idx="2">
                  <c:v>136</c:v>
                </c:pt>
                <c:pt idx="3">
                  <c:v>131</c:v>
                </c:pt>
              </c:numCache>
            </c:numRef>
          </c:val>
          <c:smooth val="0"/>
          <c:extLst>
            <c:ext xmlns:c16="http://schemas.microsoft.com/office/drawing/2014/chart" uri="{C3380CC4-5D6E-409C-BE32-E72D297353CC}">
              <c16:uniqueId val="{00000001-CF96-4F2F-A8D3-10AA751D9D8C}"/>
            </c:ext>
          </c:extLst>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8.4731310976566179E-2"/>
                  <c:y val="-1.145350521063627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6F-4CDD-B966-64805C00E22B}"/>
                </c:ext>
              </c:extLst>
            </c:dLbl>
            <c:dLbl>
              <c:idx val="1"/>
              <c:layout>
                <c:manualLayout>
                  <c:x val="1.886604707926727E-2"/>
                  <c:y val="-1.359471675028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51-4F3F-8374-8C24A0E1028C}"/>
                </c:ext>
              </c:extLst>
            </c:dLbl>
            <c:dLbl>
              <c:idx val="2"/>
              <c:layout>
                <c:manualLayout>
                  <c:x val="-8.9940030537119763E-3"/>
                  <c:y val="-1.4141413107166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6D-4EFE-AB83-5365A468E31B}"/>
                </c:ext>
              </c:extLst>
            </c:dLbl>
            <c:dLbl>
              <c:idx val="3"/>
              <c:layout>
                <c:manualLayout>
                  <c:x val="-6.4956688721252626E-2"/>
                  <c:y val="-1.4141413107166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D-4EFE-AB83-5365A468E31B}"/>
                </c:ext>
              </c:extLst>
            </c:dLbl>
            <c:dLbl>
              <c:idx val="4"/>
              <c:layout>
                <c:manualLayout>
                  <c:x val="-1.3014629300715083E-2"/>
                  <c:y val="-1.41920964232169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96-4F2F-A8D3-10AA751D9D8C}"/>
                </c:ext>
              </c:extLst>
            </c:dLbl>
            <c:spPr>
              <a:noFill/>
              <a:ln w="25400">
                <a:noFill/>
              </a:ln>
            </c:spPr>
            <c:txPr>
              <a:bodyPr/>
              <a:lstStyle/>
              <a:p>
                <a:pPr>
                  <a:defRPr sz="9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グラフ!$J$45:$M$45</c:f>
              <c:strCache>
                <c:ptCount val="4"/>
                <c:pt idx="0">
                  <c:v>平成29年</c:v>
                </c:pt>
                <c:pt idx="1">
                  <c:v>30年</c:v>
                </c:pt>
                <c:pt idx="2">
                  <c:v>令和元年</c:v>
                </c:pt>
                <c:pt idx="3">
                  <c:v>2年</c:v>
                </c:pt>
              </c:strCache>
            </c:strRef>
          </c:cat>
          <c:val>
            <c:numRef>
              <c:f>グラフ!$J$48:$M$48</c:f>
              <c:numCache>
                <c:formatCode>#,##0_);[Red]\(#,##0\)</c:formatCode>
                <c:ptCount val="4"/>
                <c:pt idx="0">
                  <c:v>9</c:v>
                </c:pt>
                <c:pt idx="1">
                  <c:v>9</c:v>
                </c:pt>
                <c:pt idx="2">
                  <c:v>7</c:v>
                </c:pt>
                <c:pt idx="3">
                  <c:v>8</c:v>
                </c:pt>
              </c:numCache>
            </c:numRef>
          </c:val>
          <c:smooth val="0"/>
          <c:extLst>
            <c:ext xmlns:c16="http://schemas.microsoft.com/office/drawing/2014/chart" uri="{C3380CC4-5D6E-409C-BE32-E72D297353CC}">
              <c16:uniqueId val="{00000003-CF96-4F2F-A8D3-10AA751D9D8C}"/>
            </c:ext>
          </c:extLst>
        </c:ser>
        <c:ser>
          <c:idx val="3"/>
          <c:order val="3"/>
          <c:tx>
            <c:strRef>
              <c:f>グラフ!$H$49</c:f>
              <c:strCache>
                <c:ptCount val="1"/>
                <c:pt idx="0">
                  <c:v>陽明高等支援</c:v>
                </c:pt>
              </c:strCache>
            </c:strRef>
          </c:tx>
          <c:spPr>
            <a:ln w="12700">
              <a:solidFill>
                <a:schemeClr val="bg1">
                  <a:lumMod val="75000"/>
                </a:schemeClr>
              </a:solidFill>
            </a:ln>
          </c:spPr>
          <c:marker>
            <c:spPr>
              <a:solidFill>
                <a:schemeClr val="bg2">
                  <a:lumMod val="10000"/>
                </a:schemeClr>
              </a:solidFill>
              <a:ln w="12700">
                <a:solidFill>
                  <a:schemeClr val="bg1">
                    <a:lumMod val="75000"/>
                  </a:schemeClr>
                </a:solidFill>
              </a:ln>
            </c:spPr>
          </c:marker>
          <c:dLbls>
            <c:dLbl>
              <c:idx val="0"/>
              <c:layout>
                <c:manualLayout>
                  <c:x val="-4.7808764940239078E-2"/>
                  <c:y val="-3.27243006018179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6F-4CDD-B966-64805C00E22B}"/>
                </c:ext>
              </c:extLst>
            </c:dLbl>
            <c:dLbl>
              <c:idx val="1"/>
              <c:layout>
                <c:manualLayout>
                  <c:x val="-7.1756457453380273E-2"/>
                  <c:y val="-2.8127000172994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51-4F3F-8374-8C24A0E1028C}"/>
                </c:ext>
              </c:extLst>
            </c:dLbl>
            <c:dLbl>
              <c:idx val="2"/>
              <c:layout>
                <c:manualLayout>
                  <c:x val="-4.7968016286463556E-2"/>
                  <c:y val="-3.2508995648658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6D-4EFE-AB83-5365A468E31B}"/>
                </c:ext>
              </c:extLst>
            </c:dLbl>
            <c:dLbl>
              <c:idx val="3"/>
              <c:layout>
                <c:manualLayout>
                  <c:x val="-6.3957355048617978E-2"/>
                  <c:y val="-3.2508995648658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6D-4EFE-AB83-5365A468E31B}"/>
                </c:ext>
              </c:extLst>
            </c:dLbl>
            <c:dLbl>
              <c:idx val="4"/>
              <c:layout>
                <c:manualLayout>
                  <c:x val="-5.1832526155001529E-2"/>
                  <c:y val="-3.6082937359261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96-4F2F-A8D3-10AA751D9D8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グラフ!$J$45:$M$45</c:f>
              <c:strCache>
                <c:ptCount val="4"/>
                <c:pt idx="0">
                  <c:v>平成29年</c:v>
                </c:pt>
                <c:pt idx="1">
                  <c:v>30年</c:v>
                </c:pt>
                <c:pt idx="2">
                  <c:v>令和元年</c:v>
                </c:pt>
                <c:pt idx="3">
                  <c:v>2年</c:v>
                </c:pt>
              </c:strCache>
            </c:strRef>
          </c:cat>
          <c:val>
            <c:numRef>
              <c:f>グラフ!$J$49:$M$49</c:f>
              <c:numCache>
                <c:formatCode>#,##0_);[Red]\(#,##0\)</c:formatCode>
                <c:ptCount val="4"/>
                <c:pt idx="0">
                  <c:v>20</c:v>
                </c:pt>
                <c:pt idx="1">
                  <c:v>40</c:v>
                </c:pt>
                <c:pt idx="2">
                  <c:v>60</c:v>
                </c:pt>
                <c:pt idx="3">
                  <c:v>59</c:v>
                </c:pt>
              </c:numCache>
            </c:numRef>
          </c:val>
          <c:smooth val="0"/>
          <c:extLst>
            <c:ext xmlns:c16="http://schemas.microsoft.com/office/drawing/2014/chart" uri="{C3380CC4-5D6E-409C-BE32-E72D297353CC}">
              <c16:uniqueId val="{00000005-CF96-4F2F-A8D3-10AA751D9D8C}"/>
            </c:ext>
          </c:extLst>
        </c:ser>
        <c:dLbls>
          <c:showLegendKey val="0"/>
          <c:showVal val="0"/>
          <c:showCatName val="0"/>
          <c:showSerName val="0"/>
          <c:showPercent val="0"/>
          <c:showBubbleSize val="0"/>
        </c:dLbls>
        <c:marker val="1"/>
        <c:smooth val="0"/>
        <c:axId val="412653528"/>
        <c:axId val="412654312"/>
      </c:lineChart>
      <c:catAx>
        <c:axId val="41265352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312"/>
        <c:crossesAt val="0"/>
        <c:auto val="1"/>
        <c:lblAlgn val="ctr"/>
        <c:lblOffset val="100"/>
        <c:tickLblSkip val="1"/>
        <c:tickMarkSkip val="1"/>
        <c:noMultiLvlLbl val="0"/>
      </c:catAx>
      <c:valAx>
        <c:axId val="41265431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2"/>
              <c:y val="0.105515587529976"/>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352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00">
                <a:solidFill>
                  <a:sysClr val="windowText" lastClr="000000"/>
                </a:solidFill>
                <a:latin typeface="HGSｺﾞｼｯｸM" panose="020B0600000000000000" pitchFamily="50" charset="-128"/>
                <a:ea typeface="HGSｺﾞｼｯｸM" panose="020B0600000000000000" pitchFamily="50" charset="-128"/>
              </a:rPr>
              <a:t>平成</a:t>
            </a:r>
            <a:r>
              <a:rPr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lang="ja-JP" altLang="en-US" sz="1000">
                <a:solidFill>
                  <a:sysClr val="windowText" lastClr="000000"/>
                </a:solidFill>
                <a:latin typeface="HGSｺﾞｼｯｸM" panose="020B0600000000000000" pitchFamily="50" charset="-128"/>
                <a:ea typeface="HGSｺﾞｼｯｸM" panose="020B0600000000000000" pitchFamily="50" charset="-128"/>
              </a:rPr>
              <a:t>会計</a:t>
            </a:r>
            <a:r>
              <a:rPr lang="ja-JP" sz="1000">
                <a:solidFill>
                  <a:sysClr val="windowText" lastClr="000000"/>
                </a:solidFill>
                <a:latin typeface="HGSｺﾞｼｯｸM" panose="020B0600000000000000" pitchFamily="50" charset="-128"/>
                <a:ea typeface="HGSｺﾞｼｯｸM" panose="020B0600000000000000" pitchFamily="50" charset="-128"/>
              </a:rPr>
              <a:t>年度歳入</a:t>
            </a:r>
          </a:p>
        </c:rich>
      </c:tx>
      <c:layout>
        <c:manualLayout>
          <c:xMode val="edge"/>
          <c:yMode val="edge"/>
          <c:x val="0.34160704290421129"/>
          <c:y val="7.8741835073429158E-3"/>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494270898072625"/>
          <c:y val="0.19792179526806661"/>
          <c:w val="0.73568030674407114"/>
          <c:h val="0.71485536488768719"/>
        </c:manualLayout>
      </c:layout>
      <c:doughnutChart>
        <c:varyColors val="1"/>
        <c:ser>
          <c:idx val="0"/>
          <c:order val="0"/>
          <c:spPr>
            <a:ln w="12700">
              <a:solidFill>
                <a:schemeClr val="tx1"/>
              </a:solidFill>
            </a:ln>
          </c:spPr>
          <c:dPt>
            <c:idx val="0"/>
            <c:bubble3D val="0"/>
            <c:spPr>
              <a:pattFill prst="divot">
                <a:fgClr>
                  <a:schemeClr val="tx1">
                    <a:lumMod val="75000"/>
                    <a:lumOff val="25000"/>
                  </a:schemeClr>
                </a:fgClr>
                <a:bgClr>
                  <a:schemeClr val="bg1"/>
                </a:bgClr>
              </a:pattFill>
              <a:ln w="12700">
                <a:solidFill>
                  <a:schemeClr val="tx1"/>
                </a:solidFill>
              </a:ln>
              <a:effectLst/>
            </c:spPr>
            <c:extLst>
              <c:ext xmlns:c16="http://schemas.microsoft.com/office/drawing/2014/chart" uri="{C3380CC4-5D6E-409C-BE32-E72D297353CC}">
                <c16:uniqueId val="{00000001-B99C-4867-AEF8-773FD6D11707}"/>
              </c:ext>
            </c:extLst>
          </c:dPt>
          <c:dPt>
            <c:idx val="1"/>
            <c:bubble3D val="0"/>
            <c:spPr>
              <a:pattFill prst="dkUpDiag">
                <a:fgClr>
                  <a:schemeClr val="tx1"/>
                </a:fgClr>
                <a:bgClr>
                  <a:schemeClr val="bg1"/>
                </a:bgClr>
              </a:pattFill>
              <a:ln w="12700">
                <a:solidFill>
                  <a:schemeClr val="tx1"/>
                </a:solidFill>
              </a:ln>
              <a:effectLst/>
            </c:spPr>
            <c:extLst>
              <c:ext xmlns:c16="http://schemas.microsoft.com/office/drawing/2014/chart" uri="{C3380CC4-5D6E-409C-BE32-E72D297353CC}">
                <c16:uniqueId val="{00000003-B99C-4867-AEF8-773FD6D11707}"/>
              </c:ext>
            </c:extLst>
          </c:dPt>
          <c:dLbls>
            <c:dLbl>
              <c:idx val="0"/>
              <c:layout>
                <c:manualLayout>
                  <c:x val="-2.0071822081893596E-3"/>
                  <c:y val="-1.7187597273554504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DDA2C2D-5654-4039-93FE-D44F43B1871E}" type="CATEGORYNAME">
                      <a:rPr lang="ja-JP" altLang="en-US" sz="800"/>
                      <a:pPr>
                        <a:defRPr/>
                      </a:pPr>
                      <a:t>[分類名]</a:t>
                    </a:fld>
                    <a:r>
                      <a:rPr lang="ja-JP" altLang="en-US" baseline="0"/>
                      <a:t>
</a:t>
                    </a:r>
                    <a:fld id="{05536463-F440-4626-9980-87B44271C495}" type="PERCENTAGE">
                      <a:rPr lang="en-US" altLang="ja-JP"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72607618624316"/>
                      <c:h val="0.15359140427058682"/>
                    </c:manualLayout>
                  </c15:layout>
                  <c15:dlblFieldTable/>
                  <c15:showDataLabelsRange val="0"/>
                </c:ext>
                <c:ext xmlns:c16="http://schemas.microsoft.com/office/drawing/2014/chart" uri="{C3380CC4-5D6E-409C-BE32-E72D297353CC}">
                  <c16:uniqueId val="{00000001-B99C-4867-AEF8-773FD6D11707}"/>
                </c:ext>
              </c:extLst>
            </c:dLbl>
            <c:dLbl>
              <c:idx val="1"/>
              <c:layout>
                <c:manualLayout>
                  <c:x val="2.0256249237316868E-3"/>
                  <c:y val="-2.1968222489267011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499D64DA-C761-495A-90CF-1C4641C11B48}" type="CATEGORYNAME">
                      <a:rPr lang="ja-JP" altLang="en-US"/>
                      <a:pPr>
                        <a:defRPr/>
                      </a:pPr>
                      <a:t>[分類名]</a:t>
                    </a:fld>
                    <a:r>
                      <a:rPr lang="ja-JP" altLang="en-US" baseline="0"/>
                      <a:t>
</a:t>
                    </a:r>
                    <a:fld id="{686BC1CA-7C3B-4AEF-A583-39136B8B2AC4}" type="PERCENTAGE">
                      <a:rPr lang="en-US" altLang="ja-JP" sz="1000"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66686554061592"/>
                      <c:h val="0.15567871562924679"/>
                    </c:manualLayout>
                  </c15:layout>
                  <c15:dlblFieldTable/>
                  <c15:showDataLabelsRange val="0"/>
                </c:ext>
                <c:ext xmlns:c16="http://schemas.microsoft.com/office/drawing/2014/chart" uri="{C3380CC4-5D6E-409C-BE32-E72D297353CC}">
                  <c16:uniqueId val="{00000003-B99C-4867-AEF8-773FD6D11707}"/>
                </c:ext>
              </c:extLst>
            </c:dLbl>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グラフ!$H$80:$I$80</c:f>
              <c:strCache>
                <c:ptCount val="2"/>
                <c:pt idx="0">
                  <c:v>国・県
支出金</c:v>
                </c:pt>
                <c:pt idx="1">
                  <c:v>市支出金</c:v>
                </c:pt>
              </c:strCache>
            </c:strRef>
          </c:cat>
          <c:val>
            <c:numRef>
              <c:f>グラフ!$H$81:$I$81</c:f>
              <c:numCache>
                <c:formatCode>#,##0_);[Red]\(#,##0\)</c:formatCode>
                <c:ptCount val="2"/>
                <c:pt idx="0">
                  <c:v>994837</c:v>
                </c:pt>
                <c:pt idx="1">
                  <c:v>4350259</c:v>
                </c:pt>
              </c:numCache>
            </c:numRef>
          </c:val>
          <c:extLst>
            <c:ext xmlns:c16="http://schemas.microsoft.com/office/drawing/2014/chart" uri="{C3380CC4-5D6E-409C-BE32-E72D297353CC}">
              <c16:uniqueId val="{00000004-B99C-4867-AEF8-773FD6D11707}"/>
            </c:ext>
          </c:extLst>
        </c:ser>
        <c:dLbls>
          <c:showLegendKey val="0"/>
          <c:showVal val="0"/>
          <c:showCatName val="1"/>
          <c:showSerName val="0"/>
          <c:showPercent val="1"/>
          <c:showBubbleSize val="0"/>
          <c:showLeaderLines val="1"/>
        </c:dLbls>
        <c:firstSliceAng val="0"/>
        <c:holeSize val="4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7-4BFC-9D11-30E86570B57F}"/>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7-4BFC-9D11-30E86570B57F}"/>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7-4BFC-9D11-30E86570B57F}"/>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27-4BFC-9D11-30E86570B57F}"/>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27-4BFC-9D11-30E86570B57F}"/>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27-4BFC-9D11-30E86570B57F}"/>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27-4BFC-9D11-30E86570B57F}"/>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27-4BFC-9D11-30E86570B57F}"/>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27-4BFC-9D11-30E86570B57F}"/>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27-4BFC-9D11-30E86570B57F}"/>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40.854166666666664</c:v>
                </c:pt>
                <c:pt idx="1">
                  <c:v>28.855537720706259</c:v>
                </c:pt>
                <c:pt idx="2">
                  <c:v>34.015267175572518</c:v>
                </c:pt>
                <c:pt idx="3">
                  <c:v>30.767857142857142</c:v>
                </c:pt>
                <c:pt idx="4">
                  <c:v>51.298474945533769</c:v>
                </c:pt>
                <c:pt idx="5">
                  <c:v>20.902777777777779</c:v>
                </c:pt>
                <c:pt idx="6">
                  <c:v>32.079646017699112</c:v>
                </c:pt>
                <c:pt idx="7">
                  <c:v>17.515151515151516</c:v>
                </c:pt>
                <c:pt idx="8">
                  <c:v>28.890859481582538</c:v>
                </c:pt>
                <c:pt idx="9">
                  <c:v>29.451149425287355</c:v>
                </c:pt>
                <c:pt idx="10">
                  <c:v>55.118738404452692</c:v>
                </c:pt>
              </c:numCache>
            </c:numRef>
          </c:val>
          <c:extLst>
            <c:ext xmlns:c16="http://schemas.microsoft.com/office/drawing/2014/chart" uri="{C3380CC4-5D6E-409C-BE32-E72D297353CC}">
              <c16:uniqueId val="{0000000B-A427-4BFC-9D11-30E86570B57F}"/>
            </c:ext>
          </c:extLst>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5.2745668881873002E-3"/>
                  <c:y val="8.1315894835179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27-4BFC-9D11-30E86570B57F}"/>
                </c:ext>
              </c:extLst>
            </c:dLbl>
            <c:dLbl>
              <c:idx val="1"/>
              <c:layout>
                <c:manualLayout>
                  <c:x val="4.6017336756462388E-3"/>
                  <c:y val="1.1465590106321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27-4BFC-9D11-30E86570B57F}"/>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27-4BFC-9D11-30E86570B57F}"/>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27-4BFC-9D11-30E86570B57F}"/>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27-4BFC-9D11-30E86570B57F}"/>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27-4BFC-9D11-30E86570B57F}"/>
                </c:ext>
              </c:extLst>
            </c:dLbl>
            <c:dLbl>
              <c:idx val="6"/>
              <c:layout>
                <c:manualLayout>
                  <c:x val="2.3496750893657031E-3"/>
                  <c:y val="1.0289826059878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27-4BFC-9D11-30E86570B57F}"/>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27-4BFC-9D11-30E86570B57F}"/>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27-4BFC-9D11-30E86570B57F}"/>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27-4BFC-9D11-30E86570B57F}"/>
                </c:ext>
              </c:extLst>
            </c:dLbl>
            <c:dLbl>
              <c:idx val="10"/>
              <c:layout>
                <c:manualLayout>
                  <c:x val="4.3825879019412746E-3"/>
                  <c:y val="1.1867075937541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10.088141025641026</c:v>
                </c:pt>
                <c:pt idx="1">
                  <c:v>10.598715890850722</c:v>
                </c:pt>
                <c:pt idx="2">
                  <c:v>8.7114503816793896</c:v>
                </c:pt>
                <c:pt idx="3">
                  <c:v>7.5598739495798322</c:v>
                </c:pt>
                <c:pt idx="4">
                  <c:v>13.633986928104575</c:v>
                </c:pt>
                <c:pt idx="5">
                  <c:v>8.1984126984126977</c:v>
                </c:pt>
                <c:pt idx="6">
                  <c:v>11.153982300884955</c:v>
                </c:pt>
                <c:pt idx="7">
                  <c:v>8</c:v>
                </c:pt>
                <c:pt idx="8">
                  <c:v>8.5470668485675301</c:v>
                </c:pt>
                <c:pt idx="9">
                  <c:v>8.5675287356321839</c:v>
                </c:pt>
                <c:pt idx="10">
                  <c:v>10.79035250463822</c:v>
                </c:pt>
              </c:numCache>
            </c:numRef>
          </c:val>
          <c:extLst>
            <c:ext xmlns:c16="http://schemas.microsoft.com/office/drawing/2014/chart" uri="{C3380CC4-5D6E-409C-BE32-E72D297353CC}">
              <c16:uniqueId val="{00000017-A427-4BFC-9D11-30E86570B57F}"/>
            </c:ext>
          </c:extLst>
        </c:ser>
        <c:dLbls>
          <c:showLegendKey val="0"/>
          <c:showVal val="0"/>
          <c:showCatName val="0"/>
          <c:showSerName val="0"/>
          <c:showPercent val="0"/>
          <c:showBubbleSize val="0"/>
        </c:dLbls>
        <c:gapWidth val="30"/>
        <c:axId val="283851704"/>
        <c:axId val="283852096"/>
      </c:barChart>
      <c:catAx>
        <c:axId val="2838517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2096"/>
        <c:crossesAt val="0"/>
        <c:auto val="1"/>
        <c:lblAlgn val="ctr"/>
        <c:lblOffset val="100"/>
        <c:tickLblSkip val="1"/>
        <c:tickMarkSkip val="1"/>
        <c:noMultiLvlLbl val="0"/>
      </c:catAx>
      <c:valAx>
        <c:axId val="28385209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1704"/>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平成</a:t>
            </a:r>
            <a:r>
              <a:rPr lang="en-US" altLang="ja-JP"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30</a:t>
            </a: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会計年度歳出</a:t>
            </a:r>
            <a:r>
              <a:rPr lang="ja-JP" altLang="en-US" sz="1000" b="0" i="0" u="none" strike="noStrike" baseline="0">
                <a:solidFill>
                  <a:sysClr val="windowText" lastClr="000000"/>
                </a:solidFill>
                <a:latin typeface="HGSｺﾞｼｯｸM" panose="020B0600000000000000" pitchFamily="50" charset="-128"/>
                <a:ea typeface="HGSｺﾞｼｯｸM" panose="020B0600000000000000" pitchFamily="50" charset="-128"/>
              </a:rPr>
              <a:t> </a:t>
            </a:r>
            <a:endParaRPr lang="ja-JP" altLang="en-US" sz="1000">
              <a:solidFill>
                <a:sysClr val="windowText" lastClr="000000"/>
              </a:solidFill>
              <a:latin typeface="HGSｺﾞｼｯｸM" panose="020B0600000000000000" pitchFamily="50" charset="-128"/>
              <a:ea typeface="HGSｺﾞｼｯｸM" panose="020B0600000000000000" pitchFamily="50" charset="-128"/>
            </a:endParaRPr>
          </a:p>
        </c:rich>
      </c:tx>
      <c:layout>
        <c:manualLayout>
          <c:xMode val="edge"/>
          <c:yMode val="edge"/>
          <c:x val="0.33143979786829281"/>
          <c:y val="6.4022794863777951E-3"/>
        </c:manualLayout>
      </c:layout>
      <c:overlay val="0"/>
      <c:spPr>
        <a:noFill/>
        <a:ln>
          <a:solidFill>
            <a:sysClr val="windowText" lastClr="000000"/>
          </a:solid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solidFill>
              <a:schemeClr val="tx1"/>
            </a:solidFill>
            <a:ln w="12700">
              <a:solidFill>
                <a:sysClr val="windowText" lastClr="000000"/>
              </a:solidFill>
            </a:ln>
          </c:spPr>
          <c:dPt>
            <c:idx val="0"/>
            <c:bubble3D val="0"/>
            <c:spPr>
              <a:pattFill prst="dkUpDiag">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2-C1B6-42DE-BA24-A1AD325B5F40}"/>
              </c:ext>
            </c:extLst>
          </c:dPt>
          <c:dPt>
            <c:idx val="1"/>
            <c:bubble3D val="0"/>
            <c:spPr>
              <a:pattFill prst="pct7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3-C1B6-42DE-BA24-A1AD325B5F40}"/>
              </c:ext>
            </c:extLst>
          </c:dPt>
          <c:dPt>
            <c:idx val="2"/>
            <c:bubble3D val="0"/>
            <c:spPr>
              <a:pattFill prst="pct1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4-C1B6-42DE-BA24-A1AD325B5F40}"/>
              </c:ext>
            </c:extLst>
          </c:dPt>
          <c:dLbls>
            <c:dLbl>
              <c:idx val="0"/>
              <c:layout>
                <c:manualLayout>
                  <c:x val="2.8187339238034174E-2"/>
                  <c:y val="-6.673006202554057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306C70-ACD7-4731-8367-17BE4202EAAB}" type="CATEGORYNAME">
                      <a:rPr lang="ja-JP" altLang="en-US" sz="800"/>
                      <a:pPr>
                        <a:defRPr>
                          <a:solidFill>
                            <a:sysClr val="windowText" lastClr="000000"/>
                          </a:solidFill>
                        </a:defRPr>
                      </a:pPr>
                      <a:t>[分類名]</a:t>
                    </a:fld>
                    <a:r>
                      <a:rPr lang="ja-JP" altLang="en-US" baseline="0"/>
                      <a:t>
</a:t>
                    </a:r>
                    <a:fld id="{977F2D01-E084-4B19-BEB8-B885516AC90B}"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418464467781529"/>
                      <c:h val="0.1559612473433982"/>
                    </c:manualLayout>
                  </c15:layout>
                  <c15:dlblFieldTable/>
                  <c15:showDataLabelsRange val="0"/>
                </c:ext>
                <c:ext xmlns:c16="http://schemas.microsoft.com/office/drawing/2014/chart" uri="{C3380CC4-5D6E-409C-BE32-E72D297353CC}">
                  <c16:uniqueId val="{00000002-C1B6-42DE-BA24-A1AD325B5F40}"/>
                </c:ext>
              </c:extLst>
            </c:dLbl>
            <c:dLbl>
              <c:idx val="1"/>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D562B578-BF5F-4C9D-8A4C-632BB87B2D5B}" type="CATEGORYNAME">
                      <a:rPr lang="ja-JP" altLang="en-US" sz="800"/>
                      <a:pPr>
                        <a:defRPr>
                          <a:solidFill>
                            <a:sysClr val="windowText" lastClr="000000"/>
                          </a:solidFill>
                        </a:defRPr>
                      </a:pPr>
                      <a:t>[分類名]</a:t>
                    </a:fld>
                    <a:r>
                      <a:rPr lang="ja-JP" altLang="en-US" baseline="0"/>
                      <a:t>
</a:t>
                    </a:r>
                    <a:fld id="{49C44BBF-2678-4C1B-837D-F3A700E59421}"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3-C1B6-42DE-BA24-A1AD325B5F40}"/>
                </c:ext>
              </c:extLst>
            </c:dLbl>
            <c:dLbl>
              <c:idx val="2"/>
              <c:layout>
                <c:manualLayout>
                  <c:x val="1.625118391780735E-2"/>
                  <c:y val="-7.3536639609950777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67B7E21-F5F9-4573-A101-884B281AE552}" type="CATEGORYNAME">
                      <a:rPr lang="ja-JP" altLang="en-US" sz="800"/>
                      <a:pPr>
                        <a:defRPr>
                          <a:solidFill>
                            <a:sysClr val="windowText" lastClr="000000"/>
                          </a:solidFill>
                        </a:defRPr>
                      </a:pPr>
                      <a:t>[分類名]</a:t>
                    </a:fld>
                    <a:r>
                      <a:rPr lang="ja-JP" altLang="en-US" baseline="0"/>
                      <a:t>
</a:t>
                    </a:r>
                    <a:fld id="{B3AC67F9-0CB3-43EC-B302-8050EA1D4ECF}"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4641422806111587"/>
                      <c:h val="0.16489083929883541"/>
                    </c:manualLayout>
                  </c15:layout>
                  <c15:dlblFieldTable/>
                  <c15:showDataLabelsRange val="0"/>
                </c:ext>
                <c:ext xmlns:c16="http://schemas.microsoft.com/office/drawing/2014/chart" uri="{C3380CC4-5D6E-409C-BE32-E72D297353CC}">
                  <c16:uniqueId val="{00000004-C1B6-42DE-BA24-A1AD325B5F40}"/>
                </c:ext>
              </c:extLst>
            </c:dLbl>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グラフ!$H$85:$H$87</c:f>
              <c:strCache>
                <c:ptCount val="3"/>
                <c:pt idx="0">
                  <c:v>学校
教育費</c:v>
                </c:pt>
                <c:pt idx="1">
                  <c:v>社会
教育費</c:v>
                </c:pt>
                <c:pt idx="2">
                  <c:v>教育
行政費</c:v>
                </c:pt>
              </c:strCache>
            </c:strRef>
          </c:cat>
          <c:val>
            <c:numRef>
              <c:f>グラフ!$I$85:$I$87</c:f>
              <c:numCache>
                <c:formatCode>#,##0_);[Red]\(#,##0\)</c:formatCode>
                <c:ptCount val="3"/>
                <c:pt idx="0">
                  <c:v>3799141</c:v>
                </c:pt>
                <c:pt idx="1">
                  <c:v>708064</c:v>
                </c:pt>
                <c:pt idx="2">
                  <c:v>837891</c:v>
                </c:pt>
              </c:numCache>
            </c:numRef>
          </c:val>
          <c:extLst>
            <c:ext xmlns:c16="http://schemas.microsoft.com/office/drawing/2014/chart" uri="{C3380CC4-5D6E-409C-BE32-E72D297353CC}">
              <c16:uniqueId val="{00000000-C1B6-42DE-BA24-A1AD325B5F40}"/>
            </c:ext>
          </c:extLst>
        </c:ser>
        <c:dLbls>
          <c:showLegendKey val="0"/>
          <c:showVal val="0"/>
          <c:showCatName val="1"/>
          <c:showSerName val="0"/>
          <c:showPercent val="1"/>
          <c:showBubbleSize val="0"/>
          <c:showLeaderLines val="0"/>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平成28年</c:v>
                </c:pt>
                <c:pt idx="1">
                  <c:v>29年</c:v>
                </c:pt>
                <c:pt idx="2">
                  <c:v>30年</c:v>
                </c:pt>
                <c:pt idx="3">
                  <c:v>令和元年</c:v>
                </c:pt>
                <c:pt idx="4">
                  <c:v>2</c:v>
                </c:pt>
              </c:strCache>
            </c:strRef>
          </c:cat>
          <c:val>
            <c:numRef>
              <c:f>グラフ!$I$21:$M$21</c:f>
              <c:numCache>
                <c:formatCode>#,##0_);[Red]\(#,##0\)</c:formatCode>
                <c:ptCount val="5"/>
                <c:pt idx="0">
                  <c:v>730</c:v>
                </c:pt>
                <c:pt idx="1">
                  <c:v>720</c:v>
                </c:pt>
                <c:pt idx="2">
                  <c:v>719</c:v>
                </c:pt>
                <c:pt idx="3">
                  <c:v>729</c:v>
                </c:pt>
                <c:pt idx="4">
                  <c:v>738</c:v>
                </c:pt>
              </c:numCache>
            </c:numRef>
          </c:val>
          <c:smooth val="0"/>
          <c:extLst>
            <c:ext xmlns:c16="http://schemas.microsoft.com/office/drawing/2014/chart" uri="{C3380CC4-5D6E-409C-BE32-E72D297353CC}">
              <c16:uniqueId val="{00000000-7A1A-47EB-B676-CE28C01AD7A4}"/>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平成28年</c:v>
                </c:pt>
                <c:pt idx="1">
                  <c:v>29年</c:v>
                </c:pt>
                <c:pt idx="2">
                  <c:v>30年</c:v>
                </c:pt>
                <c:pt idx="3">
                  <c:v>令和元年</c:v>
                </c:pt>
                <c:pt idx="4">
                  <c:v>2</c:v>
                </c:pt>
              </c:strCache>
            </c:strRef>
          </c:cat>
          <c:val>
            <c:numRef>
              <c:f>グラフ!$I$22:$M$22</c:f>
              <c:numCache>
                <c:formatCode>#,##0_);[Red]\(#,##0\)</c:formatCode>
                <c:ptCount val="5"/>
                <c:pt idx="0">
                  <c:v>930</c:v>
                </c:pt>
                <c:pt idx="1">
                  <c:v>888</c:v>
                </c:pt>
                <c:pt idx="2">
                  <c:v>833</c:v>
                </c:pt>
                <c:pt idx="3">
                  <c:v>859</c:v>
                </c:pt>
                <c:pt idx="4">
                  <c:v>927</c:v>
                </c:pt>
              </c:numCache>
            </c:numRef>
          </c:val>
          <c:smooth val="0"/>
          <c:extLst>
            <c:ext xmlns:c16="http://schemas.microsoft.com/office/drawing/2014/chart" uri="{C3380CC4-5D6E-409C-BE32-E72D297353CC}">
              <c16:uniqueId val="{00000001-7A1A-47EB-B676-CE28C01AD7A4}"/>
            </c:ext>
          </c:extLst>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平成28年</c:v>
                </c:pt>
                <c:pt idx="1">
                  <c:v>29年</c:v>
                </c:pt>
                <c:pt idx="2">
                  <c:v>30年</c:v>
                </c:pt>
                <c:pt idx="3">
                  <c:v>令和元年</c:v>
                </c:pt>
                <c:pt idx="4">
                  <c:v>2</c:v>
                </c:pt>
              </c:strCache>
            </c:strRef>
          </c:cat>
          <c:val>
            <c:numRef>
              <c:f>グラフ!$I$23:$M$23</c:f>
              <c:numCache>
                <c:formatCode>#,##0_);[Red]\(#,##0\)</c:formatCode>
                <c:ptCount val="5"/>
                <c:pt idx="0">
                  <c:v>932</c:v>
                </c:pt>
                <c:pt idx="1">
                  <c:v>888</c:v>
                </c:pt>
                <c:pt idx="2">
                  <c:v>824</c:v>
                </c:pt>
                <c:pt idx="3">
                  <c:v>832</c:v>
                </c:pt>
                <c:pt idx="4">
                  <c:v>839</c:v>
                </c:pt>
              </c:numCache>
            </c:numRef>
          </c:val>
          <c:smooth val="0"/>
          <c:extLst>
            <c:ext xmlns:c16="http://schemas.microsoft.com/office/drawing/2014/chart" uri="{C3380CC4-5D6E-409C-BE32-E72D297353CC}">
              <c16:uniqueId val="{00000002-7A1A-47EB-B676-CE28C01AD7A4}"/>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平成28年</c:v>
                </c:pt>
                <c:pt idx="1">
                  <c:v>29年</c:v>
                </c:pt>
                <c:pt idx="2">
                  <c:v>30年</c:v>
                </c:pt>
                <c:pt idx="3">
                  <c:v>令和元年</c:v>
                </c:pt>
                <c:pt idx="4">
                  <c:v>2</c:v>
                </c:pt>
              </c:strCache>
            </c:strRef>
          </c:cat>
          <c:val>
            <c:numRef>
              <c:f>グラフ!$I$24:$M$24</c:f>
              <c:numCache>
                <c:formatCode>#,##0_);[Red]\(#,##0\)</c:formatCode>
                <c:ptCount val="5"/>
                <c:pt idx="0">
                  <c:v>838</c:v>
                </c:pt>
                <c:pt idx="1">
                  <c:v>829</c:v>
                </c:pt>
                <c:pt idx="2">
                  <c:v>765</c:v>
                </c:pt>
                <c:pt idx="3">
                  <c:v>788</c:v>
                </c:pt>
                <c:pt idx="4">
                  <c:v>783</c:v>
                </c:pt>
              </c:numCache>
            </c:numRef>
          </c:val>
          <c:smooth val="0"/>
          <c:extLst>
            <c:ext xmlns:c16="http://schemas.microsoft.com/office/drawing/2014/chart" uri="{C3380CC4-5D6E-409C-BE32-E72D297353CC}">
              <c16:uniqueId val="{00000003-7A1A-47EB-B676-CE28C01AD7A4}"/>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平成28年</c:v>
                </c:pt>
                <c:pt idx="1">
                  <c:v>29年</c:v>
                </c:pt>
                <c:pt idx="2">
                  <c:v>30年</c:v>
                </c:pt>
                <c:pt idx="3">
                  <c:v>令和元年</c:v>
                </c:pt>
                <c:pt idx="4">
                  <c:v>2</c:v>
                </c:pt>
              </c:strCache>
            </c:strRef>
          </c:cat>
          <c:val>
            <c:numRef>
              <c:f>グラフ!$I$25:$M$25</c:f>
              <c:numCache>
                <c:formatCode>#,##0_);[Red]\(#,##0\)</c:formatCode>
                <c:ptCount val="5"/>
                <c:pt idx="0">
                  <c:v>449</c:v>
                </c:pt>
                <c:pt idx="1">
                  <c:v>425</c:v>
                </c:pt>
                <c:pt idx="2">
                  <c:v>427</c:v>
                </c:pt>
                <c:pt idx="3">
                  <c:v>456</c:v>
                </c:pt>
                <c:pt idx="4">
                  <c:v>511</c:v>
                </c:pt>
              </c:numCache>
            </c:numRef>
          </c:val>
          <c:smooth val="0"/>
          <c:extLst>
            <c:ext xmlns:c16="http://schemas.microsoft.com/office/drawing/2014/chart" uri="{C3380CC4-5D6E-409C-BE32-E72D297353CC}">
              <c16:uniqueId val="{00000004-7A1A-47EB-B676-CE28C01AD7A4}"/>
            </c:ext>
          </c:extLst>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平成28年</c:v>
                </c:pt>
                <c:pt idx="1">
                  <c:v>29年</c:v>
                </c:pt>
                <c:pt idx="2">
                  <c:v>30年</c:v>
                </c:pt>
                <c:pt idx="3">
                  <c:v>令和元年</c:v>
                </c:pt>
                <c:pt idx="4">
                  <c:v>2</c:v>
                </c:pt>
              </c:strCache>
            </c:strRef>
          </c:cat>
          <c:val>
            <c:numRef>
              <c:f>グラフ!$I$26:$M$26</c:f>
              <c:numCache>
                <c:formatCode>#,##0_);[Red]\(#,##0\)</c:formatCode>
                <c:ptCount val="5"/>
                <c:pt idx="0">
                  <c:v>628</c:v>
                </c:pt>
                <c:pt idx="1">
                  <c:v>629</c:v>
                </c:pt>
                <c:pt idx="2">
                  <c:v>627</c:v>
                </c:pt>
                <c:pt idx="3">
                  <c:v>625</c:v>
                </c:pt>
                <c:pt idx="4">
                  <c:v>634</c:v>
                </c:pt>
              </c:numCache>
            </c:numRef>
          </c:val>
          <c:smooth val="0"/>
          <c:extLst>
            <c:ext xmlns:c16="http://schemas.microsoft.com/office/drawing/2014/chart" uri="{C3380CC4-5D6E-409C-BE32-E72D297353CC}">
              <c16:uniqueId val="{00000005-7A1A-47EB-B676-CE28C01AD7A4}"/>
            </c:ext>
          </c:extLst>
        </c:ser>
        <c:dLbls>
          <c:showLegendKey val="0"/>
          <c:showVal val="0"/>
          <c:showCatName val="0"/>
          <c:showSerName val="0"/>
          <c:showPercent val="0"/>
          <c:showBubbleSize val="0"/>
        </c:dLbls>
        <c:marker val="1"/>
        <c:smooth val="0"/>
        <c:axId val="283850920"/>
        <c:axId val="283852880"/>
      </c:lineChart>
      <c:catAx>
        <c:axId val="28385092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2880"/>
        <c:crossesAt val="0"/>
        <c:auto val="1"/>
        <c:lblAlgn val="ctr"/>
        <c:lblOffset val="100"/>
        <c:tickLblSkip val="1"/>
        <c:tickMarkSkip val="1"/>
        <c:noMultiLvlLbl val="0"/>
      </c:catAx>
      <c:valAx>
        <c:axId val="283852880"/>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092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平成28年</c:v>
                </c:pt>
                <c:pt idx="1">
                  <c:v>29年</c:v>
                </c:pt>
                <c:pt idx="2">
                  <c:v>30年</c:v>
                </c:pt>
                <c:pt idx="3">
                  <c:v>令和元年</c:v>
                </c:pt>
                <c:pt idx="4">
                  <c:v>2</c:v>
                </c:pt>
              </c:strCache>
            </c:strRef>
          </c:cat>
          <c:val>
            <c:numRef>
              <c:f>グラフ!$I$38:$M$38</c:f>
              <c:numCache>
                <c:formatCode>#,##0;[Red]#,##0</c:formatCode>
                <c:ptCount val="5"/>
                <c:pt idx="0">
                  <c:v>1200</c:v>
                </c:pt>
                <c:pt idx="1">
                  <c:v>1199</c:v>
                </c:pt>
                <c:pt idx="2">
                  <c:v>1197</c:v>
                </c:pt>
                <c:pt idx="3">
                  <c:v>1156</c:v>
                </c:pt>
                <c:pt idx="4">
                  <c:v>1113</c:v>
                </c:pt>
              </c:numCache>
            </c:numRef>
          </c:val>
          <c:smooth val="0"/>
          <c:extLst>
            <c:ext xmlns:c16="http://schemas.microsoft.com/office/drawing/2014/chart" uri="{C3380CC4-5D6E-409C-BE32-E72D297353CC}">
              <c16:uniqueId val="{00000000-C3D5-414B-A585-60A426069E89}"/>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平成28年</c:v>
                </c:pt>
                <c:pt idx="1">
                  <c:v>29年</c:v>
                </c:pt>
                <c:pt idx="2">
                  <c:v>30年</c:v>
                </c:pt>
                <c:pt idx="3">
                  <c:v>令和元年</c:v>
                </c:pt>
                <c:pt idx="4">
                  <c:v>2</c:v>
                </c:pt>
              </c:strCache>
            </c:strRef>
          </c:cat>
          <c:val>
            <c:numRef>
              <c:f>グラフ!$I$39:$M$39</c:f>
              <c:numCache>
                <c:formatCode>#,##0;[Red]#,##0</c:formatCode>
                <c:ptCount val="5"/>
                <c:pt idx="0">
                  <c:v>843</c:v>
                </c:pt>
                <c:pt idx="1">
                  <c:v>841</c:v>
                </c:pt>
                <c:pt idx="2">
                  <c:v>790</c:v>
                </c:pt>
                <c:pt idx="3">
                  <c:v>769</c:v>
                </c:pt>
                <c:pt idx="4">
                  <c:v>725</c:v>
                </c:pt>
              </c:numCache>
            </c:numRef>
          </c:val>
          <c:smooth val="0"/>
          <c:extLst>
            <c:ext xmlns:c16="http://schemas.microsoft.com/office/drawing/2014/chart" uri="{C3380CC4-5D6E-409C-BE32-E72D297353CC}">
              <c16:uniqueId val="{00000001-C3D5-414B-A585-60A426069E89}"/>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平成28年</c:v>
                </c:pt>
                <c:pt idx="1">
                  <c:v>29年</c:v>
                </c:pt>
                <c:pt idx="2">
                  <c:v>30年</c:v>
                </c:pt>
                <c:pt idx="3">
                  <c:v>令和元年</c:v>
                </c:pt>
                <c:pt idx="4">
                  <c:v>2</c:v>
                </c:pt>
              </c:strCache>
            </c:strRef>
          </c:cat>
          <c:val>
            <c:numRef>
              <c:f>グラフ!$I$40:$M$40</c:f>
              <c:numCache>
                <c:formatCode>#,##0;[Red]#,##0</c:formatCode>
                <c:ptCount val="5"/>
                <c:pt idx="0">
                  <c:v>699</c:v>
                </c:pt>
                <c:pt idx="1">
                  <c:v>698</c:v>
                </c:pt>
                <c:pt idx="2">
                  <c:v>669</c:v>
                </c:pt>
                <c:pt idx="3">
                  <c:v>617</c:v>
                </c:pt>
                <c:pt idx="4">
                  <c:v>570</c:v>
                </c:pt>
              </c:numCache>
            </c:numRef>
          </c:val>
          <c:smooth val="0"/>
          <c:extLst>
            <c:ext xmlns:c16="http://schemas.microsoft.com/office/drawing/2014/chart" uri="{C3380CC4-5D6E-409C-BE32-E72D297353CC}">
              <c16:uniqueId val="{00000002-C3D5-414B-A585-60A426069E89}"/>
            </c:ext>
          </c:extLst>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平成28年</c:v>
                </c:pt>
                <c:pt idx="1">
                  <c:v>29年</c:v>
                </c:pt>
                <c:pt idx="2">
                  <c:v>30年</c:v>
                </c:pt>
                <c:pt idx="3">
                  <c:v>令和元年</c:v>
                </c:pt>
                <c:pt idx="4">
                  <c:v>2</c:v>
                </c:pt>
              </c:strCache>
            </c:strRef>
          </c:cat>
          <c:val>
            <c:numRef>
              <c:f>グラフ!$I$41:$M$41</c:f>
              <c:numCache>
                <c:formatCode>#,##0;[Red]#,##0</c:formatCode>
                <c:ptCount val="5"/>
                <c:pt idx="0">
                  <c:v>687</c:v>
                </c:pt>
                <c:pt idx="1">
                  <c:v>731</c:v>
                </c:pt>
                <c:pt idx="2">
                  <c:v>709</c:v>
                </c:pt>
                <c:pt idx="3">
                  <c:v>695</c:v>
                </c:pt>
                <c:pt idx="4">
                  <c:v>691</c:v>
                </c:pt>
              </c:numCache>
            </c:numRef>
          </c:val>
          <c:smooth val="0"/>
          <c:extLst>
            <c:ext xmlns:c16="http://schemas.microsoft.com/office/drawing/2014/chart" uri="{C3380CC4-5D6E-409C-BE32-E72D297353CC}">
              <c16:uniqueId val="{00000003-C3D5-414B-A585-60A426069E89}"/>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平成28年</c:v>
                </c:pt>
                <c:pt idx="1">
                  <c:v>29年</c:v>
                </c:pt>
                <c:pt idx="2">
                  <c:v>30年</c:v>
                </c:pt>
                <c:pt idx="3">
                  <c:v>令和元年</c:v>
                </c:pt>
                <c:pt idx="4">
                  <c:v>2</c:v>
                </c:pt>
              </c:strCache>
            </c:strRef>
          </c:cat>
          <c:val>
            <c:numRef>
              <c:f>グラフ!$I$42:$M$42</c:f>
              <c:numCache>
                <c:formatCode>#,##0;[Red]#,##0</c:formatCode>
                <c:ptCount val="5"/>
                <c:pt idx="0">
                  <c:v>763</c:v>
                </c:pt>
                <c:pt idx="1">
                  <c:v>764</c:v>
                </c:pt>
                <c:pt idx="2">
                  <c:v>731</c:v>
                </c:pt>
                <c:pt idx="3">
                  <c:v>717</c:v>
                </c:pt>
                <c:pt idx="4">
                  <c:v>702</c:v>
                </c:pt>
              </c:numCache>
            </c:numRef>
          </c:val>
          <c:smooth val="0"/>
          <c:extLst>
            <c:ext xmlns:c16="http://schemas.microsoft.com/office/drawing/2014/chart" uri="{C3380CC4-5D6E-409C-BE32-E72D297353CC}">
              <c16:uniqueId val="{00000004-C3D5-414B-A585-60A426069E89}"/>
            </c:ext>
          </c:extLst>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平成28年</c:v>
                </c:pt>
                <c:pt idx="1">
                  <c:v>29年</c:v>
                </c:pt>
                <c:pt idx="2">
                  <c:v>30年</c:v>
                </c:pt>
                <c:pt idx="3">
                  <c:v>令和元年</c:v>
                </c:pt>
                <c:pt idx="4">
                  <c:v>2</c:v>
                </c:pt>
              </c:strCache>
            </c:strRef>
          </c:cat>
          <c:val>
            <c:numRef>
              <c:f>グラフ!$I$43:$M$43</c:f>
              <c:numCache>
                <c:formatCode>#,##0;[Red]#,##0</c:formatCode>
                <c:ptCount val="5"/>
                <c:pt idx="0">
                  <c:v>631</c:v>
                </c:pt>
                <c:pt idx="1">
                  <c:v>634</c:v>
                </c:pt>
                <c:pt idx="2">
                  <c:v>625</c:v>
                </c:pt>
                <c:pt idx="3">
                  <c:v>612</c:v>
                </c:pt>
                <c:pt idx="4">
                  <c:v>607</c:v>
                </c:pt>
              </c:numCache>
            </c:numRef>
          </c:val>
          <c:smooth val="0"/>
          <c:extLst>
            <c:ext xmlns:c16="http://schemas.microsoft.com/office/drawing/2014/chart" uri="{C3380CC4-5D6E-409C-BE32-E72D297353CC}">
              <c16:uniqueId val="{00000005-C3D5-414B-A585-60A426069E89}"/>
            </c:ext>
          </c:extLst>
        </c:ser>
        <c:dLbls>
          <c:showLegendKey val="0"/>
          <c:showVal val="0"/>
          <c:showCatName val="0"/>
          <c:showSerName val="0"/>
          <c:showPercent val="0"/>
          <c:showBubbleSize val="0"/>
        </c:dLbls>
        <c:marker val="1"/>
        <c:smooth val="0"/>
        <c:axId val="283848568"/>
        <c:axId val="283849352"/>
      </c:lineChart>
      <c:catAx>
        <c:axId val="28384856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9352"/>
        <c:crossesAt val="0"/>
        <c:auto val="1"/>
        <c:lblAlgn val="ctr"/>
        <c:lblOffset val="100"/>
        <c:tickLblSkip val="1"/>
        <c:tickMarkSkip val="1"/>
        <c:noMultiLvlLbl val="0"/>
      </c:catAx>
      <c:valAx>
        <c:axId val="283849352"/>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8568"/>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平成28年</c:v>
                </c:pt>
                <c:pt idx="1">
                  <c:v>平成29年</c:v>
                </c:pt>
                <c:pt idx="2">
                  <c:v>30年</c:v>
                </c:pt>
                <c:pt idx="3">
                  <c:v>令和元年</c:v>
                </c:pt>
                <c:pt idx="4">
                  <c:v>2年</c:v>
                </c:pt>
              </c:strCache>
            </c:strRef>
          </c:cat>
          <c:val>
            <c:numRef>
              <c:f>グラフ!$I$46:$M$46</c:f>
              <c:numCache>
                <c:formatCode>#,##0_);[Red]\(#,##0\)</c:formatCode>
                <c:ptCount val="5"/>
                <c:pt idx="0">
                  <c:v>278</c:v>
                </c:pt>
                <c:pt idx="1">
                  <c:v>281</c:v>
                </c:pt>
                <c:pt idx="2">
                  <c:v>299</c:v>
                </c:pt>
                <c:pt idx="3">
                  <c:v>314</c:v>
                </c:pt>
                <c:pt idx="4">
                  <c:v>332</c:v>
                </c:pt>
              </c:numCache>
            </c:numRef>
          </c:val>
          <c:smooth val="0"/>
          <c:extLst>
            <c:ext xmlns:c16="http://schemas.microsoft.com/office/drawing/2014/chart" uri="{C3380CC4-5D6E-409C-BE32-E72D297353CC}">
              <c16:uniqueId val="{00000000-7AED-4F76-A25A-AD0CFDE18D6A}"/>
            </c:ext>
          </c:extLst>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平成28年</c:v>
                </c:pt>
                <c:pt idx="1">
                  <c:v>平成29年</c:v>
                </c:pt>
                <c:pt idx="2">
                  <c:v>30年</c:v>
                </c:pt>
                <c:pt idx="3">
                  <c:v>令和元年</c:v>
                </c:pt>
                <c:pt idx="4">
                  <c:v>2年</c:v>
                </c:pt>
              </c:strCache>
            </c:strRef>
          </c:cat>
          <c:val>
            <c:numRef>
              <c:f>グラフ!$I$47:$M$47</c:f>
              <c:numCache>
                <c:formatCode>#,##0_);[Red]\(#,##0\)</c:formatCode>
                <c:ptCount val="5"/>
                <c:pt idx="0">
                  <c:v>130</c:v>
                </c:pt>
                <c:pt idx="1">
                  <c:v>139</c:v>
                </c:pt>
                <c:pt idx="2">
                  <c:v>133</c:v>
                </c:pt>
                <c:pt idx="3">
                  <c:v>136</c:v>
                </c:pt>
                <c:pt idx="4">
                  <c:v>131</c:v>
                </c:pt>
              </c:numCache>
            </c:numRef>
          </c:val>
          <c:smooth val="0"/>
          <c:extLst>
            <c:ext xmlns:c16="http://schemas.microsoft.com/office/drawing/2014/chart" uri="{C3380CC4-5D6E-409C-BE32-E72D297353CC}">
              <c16:uniqueId val="{00000001-7AED-4F76-A25A-AD0CFDE18D6A}"/>
            </c:ext>
          </c:extLst>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平成28年</c:v>
                </c:pt>
                <c:pt idx="1">
                  <c:v>平成29年</c:v>
                </c:pt>
                <c:pt idx="2">
                  <c:v>30年</c:v>
                </c:pt>
                <c:pt idx="3">
                  <c:v>令和元年</c:v>
                </c:pt>
                <c:pt idx="4">
                  <c:v>2年</c:v>
                </c:pt>
              </c:strCache>
            </c:strRef>
          </c:cat>
          <c:val>
            <c:numRef>
              <c:f>グラフ!$I$48:$M$48</c:f>
              <c:numCache>
                <c:formatCode>#,##0_);[Red]\(#,##0\)</c:formatCode>
                <c:ptCount val="5"/>
                <c:pt idx="0">
                  <c:v>9</c:v>
                </c:pt>
                <c:pt idx="1">
                  <c:v>9</c:v>
                </c:pt>
                <c:pt idx="2">
                  <c:v>9</c:v>
                </c:pt>
                <c:pt idx="3">
                  <c:v>7</c:v>
                </c:pt>
                <c:pt idx="4">
                  <c:v>8</c:v>
                </c:pt>
              </c:numCache>
            </c:numRef>
          </c:val>
          <c:smooth val="0"/>
          <c:extLst>
            <c:ext xmlns:c16="http://schemas.microsoft.com/office/drawing/2014/chart" uri="{C3380CC4-5D6E-409C-BE32-E72D297353CC}">
              <c16:uniqueId val="{00000002-7AED-4F76-A25A-AD0CFDE18D6A}"/>
            </c:ext>
          </c:extLst>
        </c:ser>
        <c:dLbls>
          <c:showLegendKey val="0"/>
          <c:showVal val="0"/>
          <c:showCatName val="0"/>
          <c:showSerName val="0"/>
          <c:showPercent val="0"/>
          <c:showBubbleSize val="0"/>
        </c:dLbls>
        <c:marker val="1"/>
        <c:smooth val="0"/>
        <c:axId val="283854056"/>
        <c:axId val="412650784"/>
      </c:lineChart>
      <c:catAx>
        <c:axId val="283854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0784"/>
        <c:crossesAt val="0"/>
        <c:auto val="1"/>
        <c:lblAlgn val="ctr"/>
        <c:lblOffset val="100"/>
        <c:tickLblSkip val="1"/>
        <c:tickMarkSkip val="1"/>
        <c:noMultiLvlLbl val="0"/>
      </c:catAx>
      <c:valAx>
        <c:axId val="412650784"/>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4056"/>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C21-4836-8887-1D0D7CF88A67}"/>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グラフ!$H$80:$J$80</c:f>
              <c:strCache>
                <c:ptCount val="3"/>
                <c:pt idx="0">
                  <c:v>国・県
支出金</c:v>
                </c:pt>
                <c:pt idx="1">
                  <c:v>市支出金</c:v>
                </c:pt>
                <c:pt idx="2">
                  <c:v>私　　費</c:v>
                </c:pt>
              </c:strCache>
            </c:strRef>
          </c:cat>
          <c:val>
            <c:numRef>
              <c:f>グラフ!$H$81:$J$81</c:f>
              <c:numCache>
                <c:formatCode>#,##0_);[Red]\(#,##0\)</c:formatCode>
                <c:ptCount val="3"/>
                <c:pt idx="0">
                  <c:v>994837</c:v>
                </c:pt>
                <c:pt idx="1">
                  <c:v>4350259</c:v>
                </c:pt>
                <c:pt idx="2" formatCode="#,##0;[Red]#,##0">
                  <c:v>0</c:v>
                </c:pt>
              </c:numCache>
            </c:numRef>
          </c:val>
          <c:extLst>
            <c:ext xmlns:c16="http://schemas.microsoft.com/office/drawing/2014/chart" uri="{C3380CC4-5D6E-409C-BE32-E72D297353CC}">
              <c16:uniqueId val="{00000001-CC21-4836-8887-1D0D7CF88A67}"/>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
教育費</c:v>
                </c:pt>
                <c:pt idx="1">
                  <c:v>社会
教育費</c:v>
                </c:pt>
                <c:pt idx="2">
                  <c:v>教育
行政費</c:v>
                </c:pt>
              </c:strCache>
            </c:strRef>
          </c:cat>
          <c:val>
            <c:numRef>
              <c:f>グラフ!$I$85:$I$87</c:f>
              <c:numCache>
                <c:formatCode>#,##0_);[Red]\(#,##0\)</c:formatCode>
                <c:ptCount val="3"/>
                <c:pt idx="0">
                  <c:v>3799141</c:v>
                </c:pt>
                <c:pt idx="1">
                  <c:v>708064</c:v>
                </c:pt>
                <c:pt idx="2">
                  <c:v>837891</c:v>
                </c:pt>
              </c:numCache>
            </c:numRef>
          </c:val>
          <c:extLst>
            <c:ext xmlns:c16="http://schemas.microsoft.com/office/drawing/2014/chart" uri="{C3380CC4-5D6E-409C-BE32-E72D297353CC}">
              <c16:uniqueId val="{00000000-0462-4CCC-8E64-848F3850108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40.854166666666664</c:v>
                </c:pt>
                <c:pt idx="1">
                  <c:v>28.855537720706259</c:v>
                </c:pt>
                <c:pt idx="2">
                  <c:v>34.015267175572518</c:v>
                </c:pt>
                <c:pt idx="3">
                  <c:v>30.767857142857142</c:v>
                </c:pt>
                <c:pt idx="4">
                  <c:v>51.298474945533769</c:v>
                </c:pt>
                <c:pt idx="5">
                  <c:v>20.902777777777779</c:v>
                </c:pt>
                <c:pt idx="6">
                  <c:v>32.079646017699112</c:v>
                </c:pt>
                <c:pt idx="7">
                  <c:v>17.515151515151516</c:v>
                </c:pt>
                <c:pt idx="8">
                  <c:v>28.890859481582538</c:v>
                </c:pt>
                <c:pt idx="9">
                  <c:v>29.451149425287355</c:v>
                </c:pt>
                <c:pt idx="10">
                  <c:v>55.118738404452692</c:v>
                </c:pt>
              </c:numCache>
            </c:numRef>
          </c:val>
          <c:extLst>
            <c:ext xmlns:c16="http://schemas.microsoft.com/office/drawing/2014/chart" uri="{C3380CC4-5D6E-409C-BE32-E72D297353CC}">
              <c16:uniqueId val="{00000000-25B7-4951-9992-A8118809055C}"/>
            </c:ext>
          </c:extLst>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10.088141025641026</c:v>
                </c:pt>
                <c:pt idx="1">
                  <c:v>10.598715890850722</c:v>
                </c:pt>
                <c:pt idx="2">
                  <c:v>8.7114503816793896</c:v>
                </c:pt>
                <c:pt idx="3">
                  <c:v>7.5598739495798322</c:v>
                </c:pt>
                <c:pt idx="4">
                  <c:v>13.633986928104575</c:v>
                </c:pt>
                <c:pt idx="5">
                  <c:v>8.1984126984126977</c:v>
                </c:pt>
                <c:pt idx="6">
                  <c:v>11.153982300884955</c:v>
                </c:pt>
                <c:pt idx="7">
                  <c:v>8</c:v>
                </c:pt>
                <c:pt idx="8">
                  <c:v>8.5470668485675301</c:v>
                </c:pt>
                <c:pt idx="9">
                  <c:v>8.5675287356321839</c:v>
                </c:pt>
                <c:pt idx="10">
                  <c:v>10.79035250463822</c:v>
                </c:pt>
              </c:numCache>
            </c:numRef>
          </c:val>
          <c:extLst>
            <c:ext xmlns:c16="http://schemas.microsoft.com/office/drawing/2014/chart" uri="{C3380CC4-5D6E-409C-BE32-E72D297353CC}">
              <c16:uniqueId val="{00000001-25B7-4951-9992-A8118809055C}"/>
            </c:ext>
          </c:extLst>
        </c:ser>
        <c:dLbls>
          <c:showLegendKey val="0"/>
          <c:showVal val="0"/>
          <c:showCatName val="0"/>
          <c:showSerName val="0"/>
          <c:showPercent val="0"/>
          <c:showBubbleSize val="0"/>
        </c:dLbls>
        <c:gapWidth val="30"/>
        <c:axId val="412657056"/>
        <c:axId val="412653920"/>
      </c:barChart>
      <c:catAx>
        <c:axId val="412657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3920"/>
        <c:crossesAt val="0"/>
        <c:auto val="1"/>
        <c:lblAlgn val="ctr"/>
        <c:lblOffset val="100"/>
        <c:tickLblSkip val="1"/>
        <c:tickMarkSkip val="1"/>
        <c:noMultiLvlLbl val="0"/>
      </c:catAx>
      <c:valAx>
        <c:axId val="41265392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7056"/>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34412365202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グラフ!$I$7:$L$7</c:f>
              <c:numCache>
                <c:formatCode>#,##0_);[Red]\(#,##0\)</c:formatCode>
                <c:ptCount val="4"/>
                <c:pt idx="0">
                  <c:v>626</c:v>
                </c:pt>
                <c:pt idx="1">
                  <c:v>630</c:v>
                </c:pt>
                <c:pt idx="2">
                  <c:v>631</c:v>
                </c:pt>
                <c:pt idx="3">
                  <c:v>624</c:v>
                </c:pt>
              </c:numCache>
            </c:numRef>
          </c:val>
          <c:smooth val="0"/>
          <c:extLst>
            <c:ext xmlns:c16="http://schemas.microsoft.com/office/drawing/2014/chart" uri="{C3380CC4-5D6E-409C-BE32-E72D297353CC}">
              <c16:uniqueId val="{00000000-88E2-464C-86A2-B9E1F57649E9}"/>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グラフ!$I$8:$L$8</c:f>
              <c:numCache>
                <c:formatCode>#,##0_);[Red]\(#,##0\)</c:formatCode>
                <c:ptCount val="4"/>
                <c:pt idx="0">
                  <c:v>630</c:v>
                </c:pt>
                <c:pt idx="1">
                  <c:v>639</c:v>
                </c:pt>
                <c:pt idx="2">
                  <c:v>614</c:v>
                </c:pt>
                <c:pt idx="3">
                  <c:v>623</c:v>
                </c:pt>
              </c:numCache>
            </c:numRef>
          </c:val>
          <c:smooth val="0"/>
          <c:extLst>
            <c:ext xmlns:c16="http://schemas.microsoft.com/office/drawing/2014/chart" uri="{C3380CC4-5D6E-409C-BE32-E72D297353CC}">
              <c16:uniqueId val="{00000001-88E2-464C-86A2-B9E1F57649E9}"/>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グラフ!$I$9:$L$9</c:f>
              <c:numCache>
                <c:formatCode>#,##0_);[Red]\(#,##0\)</c:formatCode>
                <c:ptCount val="4"/>
                <c:pt idx="0">
                  <c:v>661</c:v>
                </c:pt>
                <c:pt idx="1">
                  <c:v>674</c:v>
                </c:pt>
                <c:pt idx="2">
                  <c:v>658</c:v>
                </c:pt>
                <c:pt idx="3">
                  <c:v>655</c:v>
                </c:pt>
              </c:numCache>
            </c:numRef>
          </c:val>
          <c:smooth val="0"/>
          <c:extLst>
            <c:ext xmlns:c16="http://schemas.microsoft.com/office/drawing/2014/chart" uri="{C3380CC4-5D6E-409C-BE32-E72D297353CC}">
              <c16:uniqueId val="{00000002-88E2-464C-86A2-B9E1F57649E9}"/>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グラフ!$I$10:$L$10</c:f>
              <c:numCache>
                <c:formatCode>#,##0_);[Red]\(#,##0\)</c:formatCode>
                <c:ptCount val="4"/>
                <c:pt idx="0">
                  <c:v>1034</c:v>
                </c:pt>
                <c:pt idx="1">
                  <c:v>1013</c:v>
                </c:pt>
                <c:pt idx="2">
                  <c:v>984</c:v>
                </c:pt>
                <c:pt idx="3">
                  <c:v>952</c:v>
                </c:pt>
              </c:numCache>
            </c:numRef>
          </c:val>
          <c:smooth val="0"/>
          <c:extLst>
            <c:ext xmlns:c16="http://schemas.microsoft.com/office/drawing/2014/chart" uri="{C3380CC4-5D6E-409C-BE32-E72D297353CC}">
              <c16:uniqueId val="{00000003-88E2-464C-86A2-B9E1F57649E9}"/>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グラフ!$I$11:$L$11</c:f>
              <c:numCache>
                <c:formatCode>#,##0_);[Red]\(#,##0\)</c:formatCode>
                <c:ptCount val="4"/>
                <c:pt idx="0">
                  <c:v>472</c:v>
                </c:pt>
                <c:pt idx="1">
                  <c:v>473</c:v>
                </c:pt>
                <c:pt idx="2">
                  <c:v>469</c:v>
                </c:pt>
                <c:pt idx="3">
                  <c:v>459</c:v>
                </c:pt>
              </c:numCache>
            </c:numRef>
          </c:val>
          <c:smooth val="0"/>
          <c:extLst>
            <c:ext xmlns:c16="http://schemas.microsoft.com/office/drawing/2014/chart" uri="{C3380CC4-5D6E-409C-BE32-E72D297353CC}">
              <c16:uniqueId val="{00000004-88E2-464C-86A2-B9E1F57649E9}"/>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グラフ!$I$12:$L$12</c:f>
              <c:numCache>
                <c:formatCode>#,##0_);[Red]\(#,##0\)</c:formatCode>
                <c:ptCount val="4"/>
                <c:pt idx="0">
                  <c:v>1091</c:v>
                </c:pt>
                <c:pt idx="1">
                  <c:v>1073</c:v>
                </c:pt>
                <c:pt idx="2">
                  <c:v>1037</c:v>
                </c:pt>
                <c:pt idx="3">
                  <c:v>1008</c:v>
                </c:pt>
              </c:numCache>
            </c:numRef>
          </c:val>
          <c:smooth val="0"/>
          <c:extLst>
            <c:ext xmlns:c16="http://schemas.microsoft.com/office/drawing/2014/chart" uri="{C3380CC4-5D6E-409C-BE32-E72D297353CC}">
              <c16:uniqueId val="{00000005-88E2-464C-86A2-B9E1F57649E9}"/>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グラフ!$I$13:$L$13</c:f>
              <c:numCache>
                <c:formatCode>#,##0_);[Red]\(#,##0\)</c:formatCode>
                <c:ptCount val="4"/>
                <c:pt idx="0">
                  <c:v>577</c:v>
                </c:pt>
                <c:pt idx="1">
                  <c:v>590</c:v>
                </c:pt>
                <c:pt idx="2">
                  <c:v>565</c:v>
                </c:pt>
                <c:pt idx="3">
                  <c:v>565</c:v>
                </c:pt>
              </c:numCache>
            </c:numRef>
          </c:val>
          <c:smooth val="0"/>
          <c:extLst>
            <c:ext xmlns:c16="http://schemas.microsoft.com/office/drawing/2014/chart" uri="{C3380CC4-5D6E-409C-BE32-E72D297353CC}">
              <c16:uniqueId val="{00000006-88E2-464C-86A2-B9E1F57649E9}"/>
            </c:ext>
          </c:extLst>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グラフ!$I$14:$L$14</c:f>
              <c:numCache>
                <c:formatCode>#,##0_);[Red]\(#,##0\)</c:formatCode>
                <c:ptCount val="4"/>
                <c:pt idx="0">
                  <c:v>917</c:v>
                </c:pt>
                <c:pt idx="1">
                  <c:v>939</c:v>
                </c:pt>
                <c:pt idx="2">
                  <c:v>965</c:v>
                </c:pt>
                <c:pt idx="3">
                  <c:v>990</c:v>
                </c:pt>
              </c:numCache>
            </c:numRef>
          </c:val>
          <c:smooth val="0"/>
          <c:extLst>
            <c:ext xmlns:c16="http://schemas.microsoft.com/office/drawing/2014/chart" uri="{C3380CC4-5D6E-409C-BE32-E72D297353CC}">
              <c16:uniqueId val="{00000007-88E2-464C-86A2-B9E1F57649E9}"/>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グラフ!$I$15:$L$15</c:f>
              <c:numCache>
                <c:formatCode>#,##0_);[Red]\(#,##0\)</c:formatCode>
                <c:ptCount val="4"/>
                <c:pt idx="0">
                  <c:v>808</c:v>
                </c:pt>
                <c:pt idx="1">
                  <c:v>798</c:v>
                </c:pt>
                <c:pt idx="2">
                  <c:v>783</c:v>
                </c:pt>
                <c:pt idx="3">
                  <c:v>733</c:v>
                </c:pt>
              </c:numCache>
            </c:numRef>
          </c:val>
          <c:smooth val="0"/>
          <c:extLst>
            <c:ext xmlns:c16="http://schemas.microsoft.com/office/drawing/2014/chart" uri="{C3380CC4-5D6E-409C-BE32-E72D297353CC}">
              <c16:uniqueId val="{00000008-88E2-464C-86A2-B9E1F57649E9}"/>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グラフ!$I$16:$L$16</c:f>
              <c:numCache>
                <c:formatCode>#,##0_);[Red]\(#,##0\)</c:formatCode>
                <c:ptCount val="4"/>
                <c:pt idx="0">
                  <c:v>703</c:v>
                </c:pt>
                <c:pt idx="1">
                  <c:v>715</c:v>
                </c:pt>
                <c:pt idx="2">
                  <c:v>716</c:v>
                </c:pt>
                <c:pt idx="3">
                  <c:v>696</c:v>
                </c:pt>
              </c:numCache>
            </c:numRef>
          </c:val>
          <c:smooth val="0"/>
          <c:extLst>
            <c:ext xmlns:c16="http://schemas.microsoft.com/office/drawing/2014/chart" uri="{C3380CC4-5D6E-409C-BE32-E72D297353CC}">
              <c16:uniqueId val="{00000009-88E2-464C-86A2-B9E1F57649E9}"/>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平成29年</c:v>
                </c:pt>
                <c:pt idx="1">
                  <c:v>30年</c:v>
                </c:pt>
                <c:pt idx="2">
                  <c:v>令和元年</c:v>
                </c:pt>
                <c:pt idx="3">
                  <c:v>2</c:v>
                </c:pt>
              </c:strCache>
            </c:strRef>
          </c:cat>
          <c:val>
            <c:numRef>
              <c:f>グラフ!$I$17:$L$17</c:f>
              <c:numCache>
                <c:formatCode>#,##0_);[Red]\(#,##0\)</c:formatCode>
                <c:ptCount val="4"/>
                <c:pt idx="0">
                  <c:v>506</c:v>
                </c:pt>
                <c:pt idx="1">
                  <c:v>527</c:v>
                </c:pt>
                <c:pt idx="2">
                  <c:v>547</c:v>
                </c:pt>
                <c:pt idx="3">
                  <c:v>539</c:v>
                </c:pt>
              </c:numCache>
            </c:numRef>
          </c:val>
          <c:smooth val="0"/>
          <c:extLst>
            <c:ext xmlns:c16="http://schemas.microsoft.com/office/drawing/2014/chart" uri="{C3380CC4-5D6E-409C-BE32-E72D297353CC}">
              <c16:uniqueId val="{0000000A-88E2-464C-86A2-B9E1F57649E9}"/>
            </c:ext>
          </c:extLst>
        </c:ser>
        <c:dLbls>
          <c:showLegendKey val="0"/>
          <c:showVal val="0"/>
          <c:showCatName val="0"/>
          <c:showSerName val="0"/>
          <c:showPercent val="0"/>
          <c:showBubbleSize val="0"/>
        </c:dLbls>
        <c:marker val="1"/>
        <c:smooth val="0"/>
        <c:axId val="412651176"/>
        <c:axId val="412655488"/>
      </c:lineChart>
      <c:catAx>
        <c:axId val="4126511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5488"/>
        <c:crossesAt val="0"/>
        <c:auto val="1"/>
        <c:lblAlgn val="ctr"/>
        <c:lblOffset val="100"/>
        <c:tickLblSkip val="1"/>
        <c:tickMarkSkip val="1"/>
        <c:noMultiLvlLbl val="0"/>
      </c:catAx>
      <c:valAx>
        <c:axId val="412655488"/>
        <c:scaling>
          <c:orientation val="minMax"/>
          <c:max val="1100"/>
          <c:min val="4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176"/>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Lbl>
              <c:idx val="0"/>
              <c:layout>
                <c:manualLayout>
                  <c:x val="-5.7736204199695905E-2"/>
                  <c:y val="2.3120238458839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EA-46FA-9137-C4ADCED9EB73}"/>
                </c:ext>
              </c:extLst>
            </c:dLbl>
            <c:dLbl>
              <c:idx val="1"/>
              <c:layout>
                <c:manualLayout>
                  <c:x val="-7.9674331286174793E-2"/>
                  <c:y val="2.7905482005827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EA-46FA-9137-C4ADCED9EB73}"/>
                </c:ext>
              </c:extLst>
            </c:dLbl>
            <c:dLbl>
              <c:idx val="2"/>
              <c:layout>
                <c:manualLayout>
                  <c:x val="-5.7004103503641983E-2"/>
                  <c:y val="2.16016267494337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A-46FA-9137-C4ADCED9EB73}"/>
                </c:ext>
              </c:extLst>
            </c:dLbl>
            <c:dLbl>
              <c:idx val="3"/>
              <c:layout>
                <c:manualLayout>
                  <c:x val="-6.833674890116119E-2"/>
                  <c:y val="2.4873986066964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A-46FA-9137-C4ADCED9EB73}"/>
                </c:ext>
              </c:extLst>
            </c:dLbl>
            <c:dLbl>
              <c:idx val="4"/>
              <c:layout>
                <c:manualLayout>
                  <c:x val="-6.0515829965266159E-2"/>
                  <c:y val="3.44460547515459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A-46FA-9137-C4ADCED9EB73}"/>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平成28年</c:v>
                </c:pt>
                <c:pt idx="1">
                  <c:v>29年</c:v>
                </c:pt>
                <c:pt idx="2">
                  <c:v>30年</c:v>
                </c:pt>
                <c:pt idx="3">
                  <c:v>令和元年</c:v>
                </c:pt>
                <c:pt idx="4">
                  <c:v>2</c:v>
                </c:pt>
              </c:strCache>
            </c:strRef>
          </c:cat>
          <c:val>
            <c:numRef>
              <c:f>グラフ!$I$21:$M$21</c:f>
              <c:numCache>
                <c:formatCode>#,##0_);[Red]\(#,##0\)</c:formatCode>
                <c:ptCount val="5"/>
                <c:pt idx="0">
                  <c:v>730</c:v>
                </c:pt>
                <c:pt idx="1">
                  <c:v>720</c:v>
                </c:pt>
                <c:pt idx="2">
                  <c:v>719</c:v>
                </c:pt>
                <c:pt idx="3">
                  <c:v>729</c:v>
                </c:pt>
                <c:pt idx="4">
                  <c:v>738</c:v>
                </c:pt>
              </c:numCache>
            </c:numRef>
          </c:val>
          <c:smooth val="0"/>
          <c:extLst>
            <c:ext xmlns:c16="http://schemas.microsoft.com/office/drawing/2014/chart" uri="{C3380CC4-5D6E-409C-BE32-E72D297353CC}">
              <c16:uniqueId val="{00000005-E0EA-46FA-9137-C4ADCED9EB73}"/>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0.10689988344318993"/>
                  <c:y val="8.542057867994240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EA-46FA-9137-C4ADCED9EB73}"/>
                </c:ext>
              </c:extLst>
            </c:dLbl>
            <c:dLbl>
              <c:idx val="1"/>
              <c:layout>
                <c:manualLayout>
                  <c:x val="-6.2260440344903412E-2"/>
                  <c:y val="3.1182677526393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EA-46FA-9137-C4ADCED9EB73}"/>
                </c:ext>
              </c:extLst>
            </c:dLbl>
            <c:dLbl>
              <c:idx val="2"/>
              <c:layout>
                <c:manualLayout>
                  <c:x val="-7.2083111522281931E-2"/>
                  <c:y val="2.3507211766915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EA-46FA-9137-C4ADCED9EB73}"/>
                </c:ext>
              </c:extLst>
            </c:dLbl>
            <c:dLbl>
              <c:idx val="3"/>
              <c:layout>
                <c:manualLayout>
                  <c:x val="-5.7453299034932813E-2"/>
                  <c:y val="-2.8758659218654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EA-46FA-9137-C4ADCED9EB73}"/>
                </c:ext>
              </c:extLst>
            </c:dLbl>
            <c:dLbl>
              <c:idx val="4"/>
              <c:layout>
                <c:manualLayout>
                  <c:x val="-3.8819417966594535E-2"/>
                  <c:y val="-3.6715017521938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0EA-46FA-9137-C4ADCED9EB73}"/>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平成28年</c:v>
                </c:pt>
                <c:pt idx="1">
                  <c:v>29年</c:v>
                </c:pt>
                <c:pt idx="2">
                  <c:v>30年</c:v>
                </c:pt>
                <c:pt idx="3">
                  <c:v>令和元年</c:v>
                </c:pt>
                <c:pt idx="4">
                  <c:v>2</c:v>
                </c:pt>
              </c:strCache>
            </c:strRef>
          </c:cat>
          <c:val>
            <c:numRef>
              <c:f>グラフ!$I$22:$M$22</c:f>
              <c:numCache>
                <c:formatCode>#,##0_);[Red]\(#,##0\)</c:formatCode>
                <c:ptCount val="5"/>
                <c:pt idx="0">
                  <c:v>930</c:v>
                </c:pt>
                <c:pt idx="1">
                  <c:v>888</c:v>
                </c:pt>
                <c:pt idx="2">
                  <c:v>833</c:v>
                </c:pt>
                <c:pt idx="3">
                  <c:v>859</c:v>
                </c:pt>
                <c:pt idx="4">
                  <c:v>927</c:v>
                </c:pt>
              </c:numCache>
            </c:numRef>
          </c:val>
          <c:smooth val="0"/>
          <c:extLst>
            <c:ext xmlns:c16="http://schemas.microsoft.com/office/drawing/2014/chart" uri="{C3380CC4-5D6E-409C-BE32-E72D297353CC}">
              <c16:uniqueId val="{0000000B-E0EA-46FA-9137-C4ADCED9EB73}"/>
            </c:ext>
          </c:extLst>
        </c:ser>
        <c:ser>
          <c:idx val="2"/>
          <c:order val="2"/>
          <c:tx>
            <c:strRef>
              <c:f>グラフ!$H$23</c:f>
              <c:strCache>
                <c:ptCount val="1"/>
                <c:pt idx="0">
                  <c:v>神森中</c:v>
                </c:pt>
              </c:strCache>
            </c:strRef>
          </c:tx>
          <c:spPr>
            <a:ln w="12700">
              <a:solidFill>
                <a:schemeClr val="bg1">
                  <a:lumMod val="50000"/>
                </a:schemeClr>
              </a:solidFill>
              <a:prstDash val="solid"/>
            </a:ln>
          </c:spPr>
          <c:marker>
            <c:symbol val="triangle"/>
            <c:size val="5"/>
            <c:spPr>
              <a:solidFill>
                <a:srgbClr val="000000"/>
              </a:solidFill>
              <a:ln>
                <a:solidFill>
                  <a:schemeClr val="bg1">
                    <a:lumMod val="50000"/>
                  </a:schemeClr>
                </a:solidFill>
                <a:prstDash val="solid"/>
              </a:ln>
            </c:spPr>
          </c:marker>
          <c:dLbls>
            <c:dLbl>
              <c:idx val="0"/>
              <c:layout>
                <c:manualLayout>
                  <c:x val="-9.1576992512928515E-2"/>
                  <c:y val="-2.50246487802175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0EA-46FA-9137-C4ADCED9EB73}"/>
                </c:ext>
              </c:extLst>
            </c:dLbl>
            <c:dLbl>
              <c:idx val="1"/>
              <c:layout>
                <c:manualLayout>
                  <c:x val="-3.1111473481019638E-2"/>
                  <c:y val="-2.50246487802175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0EA-46FA-9137-C4ADCED9EB73}"/>
                </c:ext>
              </c:extLst>
            </c:dLbl>
            <c:dLbl>
              <c:idx val="2"/>
              <c:layout>
                <c:manualLayout>
                  <c:x val="-3.106352368667456E-2"/>
                  <c:y val="-3.530778940650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0EA-46FA-9137-C4ADCED9EB73}"/>
                </c:ext>
              </c:extLst>
            </c:dLbl>
            <c:dLbl>
              <c:idx val="3"/>
              <c:layout>
                <c:manualLayout>
                  <c:x val="-2.7367093859843622E-2"/>
                  <c:y val="2.0591180740127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0EA-46FA-9137-C4ADCED9EB73}"/>
                </c:ext>
              </c:extLst>
            </c:dLbl>
            <c:dLbl>
              <c:idx val="4"/>
              <c:layout>
                <c:manualLayout>
                  <c:x val="-1.9817550726093657E-2"/>
                  <c:y val="1.4579157166367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0EA-46FA-9137-C4ADCED9EB73}"/>
                </c:ext>
              </c:extLst>
            </c:dLbl>
            <c:spPr>
              <a:noFill/>
              <a:ln>
                <a:noFill/>
              </a:ln>
              <a:effectLst/>
            </c:spPr>
            <c:txPr>
              <a:bodyPr wrap="square" lIns="38100" tIns="19050" rIns="38100" bIns="19050" anchor="ctr">
                <a:spAutoFit/>
              </a:bodyPr>
              <a:lstStyle/>
              <a:p>
                <a:pPr>
                  <a:defRPr sz="900" baseline="0">
                    <a:solidFill>
                      <a:sysClr val="windowText" lastClr="000000"/>
                    </a:solidFill>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平成28年</c:v>
                </c:pt>
                <c:pt idx="1">
                  <c:v>29年</c:v>
                </c:pt>
                <c:pt idx="2">
                  <c:v>30年</c:v>
                </c:pt>
                <c:pt idx="3">
                  <c:v>令和元年</c:v>
                </c:pt>
                <c:pt idx="4">
                  <c:v>2</c:v>
                </c:pt>
              </c:strCache>
            </c:strRef>
          </c:cat>
          <c:val>
            <c:numRef>
              <c:f>グラフ!$I$23:$M$23</c:f>
              <c:numCache>
                <c:formatCode>#,##0_);[Red]\(#,##0\)</c:formatCode>
                <c:ptCount val="5"/>
                <c:pt idx="0">
                  <c:v>932</c:v>
                </c:pt>
                <c:pt idx="1">
                  <c:v>888</c:v>
                </c:pt>
                <c:pt idx="2">
                  <c:v>824</c:v>
                </c:pt>
                <c:pt idx="3">
                  <c:v>832</c:v>
                </c:pt>
                <c:pt idx="4">
                  <c:v>839</c:v>
                </c:pt>
              </c:numCache>
            </c:numRef>
          </c:val>
          <c:smooth val="0"/>
          <c:extLst>
            <c:ext xmlns:c16="http://schemas.microsoft.com/office/drawing/2014/chart" uri="{C3380CC4-5D6E-409C-BE32-E72D297353CC}">
              <c16:uniqueId val="{00000011-E0EA-46FA-9137-C4ADCED9EB73}"/>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5.3790494827968501E-2"/>
                  <c:y val="2.0591180740127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EA-46FA-9137-C4ADCED9EB73}"/>
                </c:ext>
              </c:extLst>
            </c:dLbl>
            <c:dLbl>
              <c:idx val="1"/>
              <c:layout>
                <c:manualLayout>
                  <c:x val="-5.7565266394843481E-2"/>
                  <c:y val="2.6603204313887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0EA-46FA-9137-C4ADCED9EB73}"/>
                </c:ext>
              </c:extLst>
            </c:dLbl>
            <c:dLbl>
              <c:idx val="2"/>
              <c:layout>
                <c:manualLayout>
                  <c:x val="-5.7565266394843551E-2"/>
                  <c:y val="2.35971925270073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0EA-46FA-9137-C4ADCED9EB73}"/>
                </c:ext>
              </c:extLst>
            </c:dLbl>
            <c:dLbl>
              <c:idx val="3"/>
              <c:layout>
                <c:manualLayout>
                  <c:x val="-4.6275429922703518E-2"/>
                  <c:y val="2.0882787552838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0EA-46FA-9137-C4ADCED9EB73}"/>
                </c:ext>
              </c:extLst>
            </c:dLbl>
            <c:dLbl>
              <c:idx val="4"/>
              <c:layout>
                <c:manualLayout>
                  <c:x val="-2.3592322292968641E-2"/>
                  <c:y val="1.75851689532475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0EA-46FA-9137-C4ADCED9EB73}"/>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平成28年</c:v>
                </c:pt>
                <c:pt idx="1">
                  <c:v>29年</c:v>
                </c:pt>
                <c:pt idx="2">
                  <c:v>30年</c:v>
                </c:pt>
                <c:pt idx="3">
                  <c:v>令和元年</c:v>
                </c:pt>
                <c:pt idx="4">
                  <c:v>2</c:v>
                </c:pt>
              </c:strCache>
            </c:strRef>
          </c:cat>
          <c:val>
            <c:numRef>
              <c:f>グラフ!$I$24:$M$24</c:f>
              <c:numCache>
                <c:formatCode>#,##0_);[Red]\(#,##0\)</c:formatCode>
                <c:ptCount val="5"/>
                <c:pt idx="0">
                  <c:v>838</c:v>
                </c:pt>
                <c:pt idx="1">
                  <c:v>829</c:v>
                </c:pt>
                <c:pt idx="2">
                  <c:v>765</c:v>
                </c:pt>
                <c:pt idx="3">
                  <c:v>788</c:v>
                </c:pt>
                <c:pt idx="4">
                  <c:v>783</c:v>
                </c:pt>
              </c:numCache>
            </c:numRef>
          </c:val>
          <c:smooth val="0"/>
          <c:extLst>
            <c:ext xmlns:c16="http://schemas.microsoft.com/office/drawing/2014/chart" uri="{C3380CC4-5D6E-409C-BE32-E72D297353CC}">
              <c16:uniqueId val="{00000017-E0EA-46FA-9137-C4ADCED9EB73}"/>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平成28年</c:v>
                </c:pt>
                <c:pt idx="1">
                  <c:v>29年</c:v>
                </c:pt>
                <c:pt idx="2">
                  <c:v>30年</c:v>
                </c:pt>
                <c:pt idx="3">
                  <c:v>令和元年</c:v>
                </c:pt>
                <c:pt idx="4">
                  <c:v>2</c:v>
                </c:pt>
              </c:strCache>
            </c:strRef>
          </c:cat>
          <c:val>
            <c:numRef>
              <c:f>グラフ!$I$25:$M$25</c:f>
              <c:numCache>
                <c:formatCode>#,##0_);[Red]\(#,##0\)</c:formatCode>
                <c:ptCount val="5"/>
                <c:pt idx="0">
                  <c:v>449</c:v>
                </c:pt>
                <c:pt idx="1">
                  <c:v>425</c:v>
                </c:pt>
                <c:pt idx="2">
                  <c:v>427</c:v>
                </c:pt>
                <c:pt idx="3">
                  <c:v>456</c:v>
                </c:pt>
                <c:pt idx="4">
                  <c:v>511</c:v>
                </c:pt>
              </c:numCache>
            </c:numRef>
          </c:val>
          <c:smooth val="0"/>
          <c:extLst>
            <c:ext xmlns:c16="http://schemas.microsoft.com/office/drawing/2014/chart" uri="{C3380CC4-5D6E-409C-BE32-E72D297353CC}">
              <c16:uniqueId val="{00000018-E0EA-46FA-9137-C4ADCED9EB73}"/>
            </c:ext>
          </c:extLst>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平成28年</c:v>
                </c:pt>
                <c:pt idx="1">
                  <c:v>29年</c:v>
                </c:pt>
                <c:pt idx="2">
                  <c:v>30年</c:v>
                </c:pt>
                <c:pt idx="3">
                  <c:v>令和元年</c:v>
                </c:pt>
                <c:pt idx="4">
                  <c:v>2</c:v>
                </c:pt>
              </c:strCache>
            </c:strRef>
          </c:cat>
          <c:val>
            <c:numRef>
              <c:f>グラフ!$I$26:$M$26</c:f>
              <c:numCache>
                <c:formatCode>#,##0_);[Red]\(#,##0\)</c:formatCode>
                <c:ptCount val="5"/>
                <c:pt idx="0">
                  <c:v>628</c:v>
                </c:pt>
                <c:pt idx="1">
                  <c:v>629</c:v>
                </c:pt>
                <c:pt idx="2">
                  <c:v>627</c:v>
                </c:pt>
                <c:pt idx="3">
                  <c:v>625</c:v>
                </c:pt>
                <c:pt idx="4">
                  <c:v>634</c:v>
                </c:pt>
              </c:numCache>
            </c:numRef>
          </c:val>
          <c:smooth val="0"/>
          <c:extLst>
            <c:ext xmlns:c16="http://schemas.microsoft.com/office/drawing/2014/chart" uri="{C3380CC4-5D6E-409C-BE32-E72D297353CC}">
              <c16:uniqueId val="{00000019-E0EA-46FA-9137-C4ADCED9EB73}"/>
            </c:ext>
          </c:extLst>
        </c:ser>
        <c:dLbls>
          <c:showLegendKey val="0"/>
          <c:showVal val="1"/>
          <c:showCatName val="0"/>
          <c:showSerName val="0"/>
          <c:showPercent val="0"/>
          <c:showBubbleSize val="0"/>
        </c:dLbls>
        <c:marker val="1"/>
        <c:smooth val="0"/>
        <c:axId val="412651568"/>
        <c:axId val="412651960"/>
      </c:lineChart>
      <c:catAx>
        <c:axId val="4126515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960"/>
        <c:crossesAt val="0"/>
        <c:auto val="1"/>
        <c:lblAlgn val="ctr"/>
        <c:lblOffset val="100"/>
        <c:tickLblSkip val="1"/>
        <c:tickMarkSkip val="1"/>
        <c:noMultiLvlLbl val="0"/>
      </c:catAx>
      <c:valAx>
        <c:axId val="412651960"/>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568"/>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a:extLst>
            <a:ext uri="{FF2B5EF4-FFF2-40B4-BE49-F238E27FC236}">
              <a16:creationId xmlns:a16="http://schemas.microsoft.com/office/drawing/2014/main" id="{00000000-0008-0000-0D00-000001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a:extLst>
            <a:ext uri="{FF2B5EF4-FFF2-40B4-BE49-F238E27FC236}">
              <a16:creationId xmlns:a16="http://schemas.microsoft.com/office/drawing/2014/main" id="{00000000-0008-0000-0D00-000002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a:extLst>
            <a:ext uri="{FF2B5EF4-FFF2-40B4-BE49-F238E27FC236}">
              <a16:creationId xmlns:a16="http://schemas.microsoft.com/office/drawing/2014/main" id="{00000000-0008-0000-0D00-000003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a:extLst>
            <a:ext uri="{FF2B5EF4-FFF2-40B4-BE49-F238E27FC236}">
              <a16:creationId xmlns:a16="http://schemas.microsoft.com/office/drawing/2014/main" id="{00000000-0008-0000-0D00-000004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a:extLst>
            <a:ext uri="{FF2B5EF4-FFF2-40B4-BE49-F238E27FC236}">
              <a16:creationId xmlns:a16="http://schemas.microsoft.com/office/drawing/2014/main" id="{00000000-0008-0000-0D00-000005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a:extLst>
            <a:ext uri="{FF2B5EF4-FFF2-40B4-BE49-F238E27FC236}">
              <a16:creationId xmlns:a16="http://schemas.microsoft.com/office/drawing/2014/main" id="{00000000-0008-0000-0D00-000006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a:extLst>
            <a:ext uri="{FF2B5EF4-FFF2-40B4-BE49-F238E27FC236}">
              <a16:creationId xmlns:a16="http://schemas.microsoft.com/office/drawing/2014/main" id="{00000000-0008-0000-0D00-000007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a:extLst>
            <a:ext uri="{FF2B5EF4-FFF2-40B4-BE49-F238E27FC236}">
              <a16:creationId xmlns:a16="http://schemas.microsoft.com/office/drawing/2014/main" id="{00000000-0008-0000-0D00-0000085C0800}"/>
            </a:ext>
          </a:extLst>
        </xdr:cNvPr>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a:extLst>
            <a:ext uri="{FF2B5EF4-FFF2-40B4-BE49-F238E27FC236}">
              <a16:creationId xmlns:a16="http://schemas.microsoft.com/office/drawing/2014/main" id="{00000000-0008-0000-0D00-000009300000}"/>
            </a:ext>
          </a:extLst>
        </xdr:cNvPr>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a:extLst>
            <a:ext uri="{FF2B5EF4-FFF2-40B4-BE49-F238E27FC236}">
              <a16:creationId xmlns:a16="http://schemas.microsoft.com/office/drawing/2014/main" id="{00000000-0008-0000-0D00-00000A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a:extLst>
            <a:ext uri="{FF2B5EF4-FFF2-40B4-BE49-F238E27FC236}">
              <a16:creationId xmlns:a16="http://schemas.microsoft.com/office/drawing/2014/main" id="{00000000-0008-0000-0D00-00000B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a:extLst>
            <a:ext uri="{FF2B5EF4-FFF2-40B4-BE49-F238E27FC236}">
              <a16:creationId xmlns:a16="http://schemas.microsoft.com/office/drawing/2014/main" id="{00000000-0008-0000-0D00-00000C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547853" name="Chart 13">
          <a:extLst>
            <a:ext uri="{FF2B5EF4-FFF2-40B4-BE49-F238E27FC236}">
              <a16:creationId xmlns:a16="http://schemas.microsoft.com/office/drawing/2014/main" id="{00000000-0008-0000-0D00-00000D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42333</xdr:colOff>
      <xdr:row>72</xdr:row>
      <xdr:rowOff>7937</xdr:rowOff>
    </xdr:from>
    <xdr:to>
      <xdr:col>3</xdr:col>
      <xdr:colOff>9525</xdr:colOff>
      <xdr:row>93</xdr:row>
      <xdr:rowOff>126422</xdr:rowOff>
    </xdr:to>
    <xdr:graphicFrame macro="">
      <xdr:nvGraphicFramePr>
        <xdr:cNvPr id="547854" name="Chart 14">
          <a:extLst>
            <a:ext uri="{FF2B5EF4-FFF2-40B4-BE49-F238E27FC236}">
              <a16:creationId xmlns:a16="http://schemas.microsoft.com/office/drawing/2014/main" id="{00000000-0008-0000-0D00-00000E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a:extLst>
            <a:ext uri="{FF2B5EF4-FFF2-40B4-BE49-F238E27FC236}">
              <a16:creationId xmlns:a16="http://schemas.microsoft.com/office/drawing/2014/main" id="{00000000-0008-0000-0D00-000010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209551</xdr:colOff>
      <xdr:row>83</xdr:row>
      <xdr:rowOff>28574</xdr:rowOff>
    </xdr:from>
    <xdr:to>
      <xdr:col>4</xdr:col>
      <xdr:colOff>838201</xdr:colOff>
      <xdr:row>84</xdr:row>
      <xdr:rowOff>60614</xdr:rowOff>
    </xdr:to>
    <xdr:sp macro="" textlink="" fLocksText="0">
      <xdr:nvSpPr>
        <xdr:cNvPr id="862318" name="Text Box 28">
          <a:extLst>
            <a:ext uri="{FF2B5EF4-FFF2-40B4-BE49-F238E27FC236}">
              <a16:creationId xmlns:a16="http://schemas.microsoft.com/office/drawing/2014/main" id="{00000000-0008-0000-0D00-00006E280D00}"/>
            </a:ext>
          </a:extLst>
        </xdr:cNvPr>
        <xdr:cNvSpPr txBox="1">
          <a:spLocks noChangeArrowheads="1"/>
        </xdr:cNvSpPr>
      </xdr:nvSpPr>
      <xdr:spPr bwMode="auto">
        <a:xfrm>
          <a:off x="4608369" y="13008551"/>
          <a:ext cx="628650" cy="187904"/>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xdr:txBody>
    </xdr:sp>
    <xdr:clientData/>
  </xdr:twoCellAnchor>
  <xdr:twoCellAnchor>
    <xdr:from>
      <xdr:col>4</xdr:col>
      <xdr:colOff>190500</xdr:colOff>
      <xdr:row>84</xdr:row>
      <xdr:rowOff>34636</xdr:rowOff>
    </xdr:from>
    <xdr:to>
      <xdr:col>4</xdr:col>
      <xdr:colOff>805296</xdr:colOff>
      <xdr:row>85</xdr:row>
      <xdr:rowOff>103909</xdr:rowOff>
    </xdr:to>
    <xdr:sp macro="" textlink="">
      <xdr:nvSpPr>
        <xdr:cNvPr id="2" name="テキスト ボックス 1">
          <a:extLst>
            <a:ext uri="{FF2B5EF4-FFF2-40B4-BE49-F238E27FC236}">
              <a16:creationId xmlns:a16="http://schemas.microsoft.com/office/drawing/2014/main" id="{99E57A2E-0AEC-463D-BE3C-679F92A70143}"/>
            </a:ext>
          </a:extLst>
        </xdr:cNvPr>
        <xdr:cNvSpPr txBox="1"/>
      </xdr:nvSpPr>
      <xdr:spPr>
        <a:xfrm>
          <a:off x="4589318" y="13170477"/>
          <a:ext cx="614796" cy="225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9525</xdr:colOff>
      <xdr:row>72</xdr:row>
      <xdr:rowOff>7937</xdr:rowOff>
    </xdr:from>
    <xdr:to>
      <xdr:col>5</xdr:col>
      <xdr:colOff>1087583</xdr:colOff>
      <xdr:row>93</xdr:row>
      <xdr:rowOff>149802</xdr:rowOff>
    </xdr:to>
    <xdr:graphicFrame macro="">
      <xdr:nvGraphicFramePr>
        <xdr:cNvPr id="3" name="グラフ 2">
          <a:extLst>
            <a:ext uri="{FF2B5EF4-FFF2-40B4-BE49-F238E27FC236}">
              <a16:creationId xmlns:a16="http://schemas.microsoft.com/office/drawing/2014/main" id="{49C5E226-9554-460A-97CF-EDC6E095D6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88490</xdr:colOff>
      <xdr:row>81</xdr:row>
      <xdr:rowOff>137549</xdr:rowOff>
    </xdr:from>
    <xdr:to>
      <xdr:col>1</xdr:col>
      <xdr:colOff>896937</xdr:colOff>
      <xdr:row>86</xdr:row>
      <xdr:rowOff>115660</xdr:rowOff>
    </xdr:to>
    <xdr:sp macro="" textlink="">
      <xdr:nvSpPr>
        <xdr:cNvPr id="25" name="テキスト ボックス 1">
          <a:extLst>
            <a:ext uri="{FF2B5EF4-FFF2-40B4-BE49-F238E27FC236}">
              <a16:creationId xmlns:a16="http://schemas.microsoft.com/office/drawing/2014/main" id="{D38705E8-5C07-4185-B06F-138C76EAF8E1}"/>
            </a:ext>
          </a:extLst>
        </xdr:cNvPr>
        <xdr:cNvSpPr txBox="1">
          <a:spLocks/>
        </xdr:cNvSpPr>
      </xdr:nvSpPr>
      <xdr:spPr>
        <a:xfrm>
          <a:off x="1183865" y="12408924"/>
          <a:ext cx="808447" cy="732174"/>
        </a:xfrm>
        <a:prstGeom prst="rect">
          <a:avLst/>
        </a:prstGeom>
      </xdr:spPr>
      <xdr:txBody>
        <a:bodyPr wrap="square" rtlCol="0" anchor="t"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t>総額</a:t>
          </a:r>
          <a:endParaRPr lang="en-US" altLang="ja-JP" sz="1050"/>
        </a:p>
        <a:p>
          <a:pPr algn="ctr"/>
          <a:r>
            <a:rPr lang="en-US" altLang="ja-JP" sz="1050"/>
            <a:t>5,345,096</a:t>
          </a:r>
          <a:r>
            <a:rPr lang="ja-JP" altLang="en-US" sz="1050"/>
            <a:t>千円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0.37384</cdr:x>
      <cdr:y>0.4429</cdr:y>
    </cdr:from>
    <cdr:to>
      <cdr:x>0.65284</cdr:x>
      <cdr:y>0.51127</cdr:y>
    </cdr:to>
    <cdr:sp macro="" textlink="">
      <cdr:nvSpPr>
        <cdr:cNvPr id="2" name="テキスト ボックス 1">
          <a:extLst xmlns:a="http://schemas.openxmlformats.org/drawingml/2006/main">
            <a:ext uri="{FF2B5EF4-FFF2-40B4-BE49-F238E27FC236}">
              <a16:creationId xmlns:a16="http://schemas.microsoft.com/office/drawing/2014/main" id="{E2BECD8B-8B7C-45A9-924D-D51C7296FA4E}"/>
            </a:ext>
          </a:extLst>
        </cdr:cNvPr>
        <cdr:cNvSpPr txBox="1"/>
      </cdr:nvSpPr>
      <cdr:spPr>
        <a:xfrm xmlns:a="http://schemas.openxmlformats.org/drawingml/2006/main">
          <a:off x="1225262" y="1514475"/>
          <a:ext cx="914400" cy="2337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0.36177</cdr:x>
      <cdr:y>0.4519</cdr:y>
    </cdr:from>
    <cdr:to>
      <cdr:x>0.63086</cdr:x>
      <cdr:y>0.70347</cdr:y>
    </cdr:to>
    <cdr:sp macro="" textlink="">
      <cdr:nvSpPr>
        <cdr:cNvPr id="3" name="テキスト ボックス 2">
          <a:extLst xmlns:a="http://schemas.openxmlformats.org/drawingml/2006/main">
            <a:ext uri="{FF2B5EF4-FFF2-40B4-BE49-F238E27FC236}">
              <a16:creationId xmlns:a16="http://schemas.microsoft.com/office/drawing/2014/main" id="{367A3ABA-D663-4AC7-BE3B-75181D8BBE1D}"/>
            </a:ext>
          </a:extLst>
        </cdr:cNvPr>
        <cdr:cNvSpPr txBox="1"/>
      </cdr:nvSpPr>
      <cdr:spPr>
        <a:xfrm xmlns:a="http://schemas.openxmlformats.org/drawingml/2006/main">
          <a:off x="1186392" y="1470196"/>
          <a:ext cx="882445" cy="818451"/>
        </a:xfrm>
        <a:prstGeom xmlns:a="http://schemas.openxmlformats.org/drawingml/2006/main" prst="rect">
          <a:avLst/>
        </a:prstGeom>
      </cdr:spPr>
      <cdr:txBody>
        <a:bodyPr xmlns:a="http://schemas.openxmlformats.org/drawingml/2006/main" vertOverflow="clip" wrap="none" rtlCol="0">
          <a:noAutofit/>
        </a:bodyPr>
        <a:lstStyle xmlns:a="http://schemas.openxmlformats.org/drawingml/2006/main"/>
        <a:p xmlns:a="http://schemas.openxmlformats.org/drawingml/2006/main">
          <a:pPr algn="ctr"/>
          <a:r>
            <a:rPr lang="ja-JP" altLang="en-US" sz="1100"/>
            <a:t>総額</a:t>
          </a:r>
          <a:endParaRPr lang="en-US" altLang="ja-JP" sz="1050"/>
        </a:p>
        <a:p xmlns:a="http://schemas.openxmlformats.org/drawingml/2006/main">
          <a:pPr algn="ctr"/>
          <a:r>
            <a:rPr lang="en-US" altLang="ja-JP" sz="1050"/>
            <a:t>5,345,096</a:t>
          </a:r>
        </a:p>
        <a:p xmlns:a="http://schemas.openxmlformats.org/drawingml/2006/main">
          <a:pPr algn="ctr"/>
          <a:r>
            <a:rPr lang="ja-JP" altLang="en-US" sz="1050"/>
            <a:t>千円</a:t>
          </a:r>
        </a:p>
      </cdr:txBody>
    </cdr:sp>
  </cdr:relSizeAnchor>
  <cdr:relSizeAnchor xmlns:cdr="http://schemas.openxmlformats.org/drawingml/2006/chartDrawing">
    <cdr:from>
      <cdr:x>0.38362</cdr:x>
      <cdr:y>0.50114</cdr:y>
    </cdr:from>
    <cdr:to>
      <cdr:x>0.65522</cdr:x>
      <cdr:y>0.5923</cdr:y>
    </cdr:to>
    <cdr:sp macro="" textlink="">
      <cdr:nvSpPr>
        <cdr:cNvPr id="4" name="テキスト ボックス 3">
          <a:extLst xmlns:a="http://schemas.openxmlformats.org/drawingml/2006/main">
            <a:ext uri="{FF2B5EF4-FFF2-40B4-BE49-F238E27FC236}">
              <a16:creationId xmlns:a16="http://schemas.microsoft.com/office/drawing/2014/main" id="{FAE263E3-98DF-4C18-9718-5BBA56C062F5}"/>
            </a:ext>
          </a:extLst>
        </cdr:cNvPr>
        <cdr:cNvSpPr txBox="1"/>
      </cdr:nvSpPr>
      <cdr:spPr>
        <a:xfrm xmlns:a="http://schemas.openxmlformats.org/drawingml/2006/main">
          <a:off x="1257301" y="1713634"/>
          <a:ext cx="890154"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0.60159</cdr:x>
      <cdr:y>0.61762</cdr:y>
    </cdr:to>
    <cdr:sp macro="" textlink="">
      <cdr:nvSpPr>
        <cdr:cNvPr id="5" name="テキスト ボックス 4">
          <a:extLst xmlns:a="http://schemas.openxmlformats.org/drawingml/2006/main">
            <a:ext uri="{FF2B5EF4-FFF2-40B4-BE49-F238E27FC236}">
              <a16:creationId xmlns:a16="http://schemas.microsoft.com/office/drawing/2014/main" id="{6B058619-4AB7-42A5-8B0E-164BE1D9B7BD}"/>
            </a:ext>
          </a:extLst>
        </cdr:cNvPr>
        <cdr:cNvSpPr txBox="1"/>
      </cdr:nvSpPr>
      <cdr:spPr>
        <a:xfrm xmlns:a="http://schemas.openxmlformats.org/drawingml/2006/main">
          <a:off x="1304927" y="1852180"/>
          <a:ext cx="666749"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0.67715</cdr:x>
      <cdr:y>0.80907</cdr:y>
    </cdr:to>
    <cdr:sp macro="" textlink="">
      <cdr:nvSpPr>
        <cdr:cNvPr id="6" name="テキスト ボックス 5">
          <a:extLst xmlns:a="http://schemas.openxmlformats.org/drawingml/2006/main">
            <a:ext uri="{FF2B5EF4-FFF2-40B4-BE49-F238E27FC236}">
              <a16:creationId xmlns:a16="http://schemas.microsoft.com/office/drawing/2014/main" id="{718EBD9D-1D26-4054-A3E7-A52D23AB8060}"/>
            </a:ext>
          </a:extLst>
        </cdr:cNvPr>
        <cdr:cNvSpPr txBox="1"/>
      </cdr:nvSpPr>
      <cdr:spPr>
        <a:xfrm xmlns:a="http://schemas.openxmlformats.org/drawingml/2006/main">
          <a:off x="1304927" y="18521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L51"/>
  <sheetViews>
    <sheetView view="pageBreakPreview" zoomScale="115" zoomScaleNormal="115" zoomScaleSheetLayoutView="115" zoomScalePageLayoutView="115" workbookViewId="0">
      <selection activeCell="J19" sqref="J19"/>
    </sheetView>
  </sheetViews>
  <sheetFormatPr defaultColWidth="8.85546875" defaultRowHeight="15.95" customHeight="1" x14ac:dyDescent="0.15"/>
  <cols>
    <col min="1" max="1" width="15.7109375" style="1" customWidth="1"/>
    <col min="2" max="2" width="10.7109375" style="1" customWidth="1"/>
    <col min="3" max="8" width="12.42578125" style="1" customWidth="1"/>
    <col min="9" max="14" width="0" style="1" hidden="1" customWidth="1"/>
    <col min="15" max="16384" width="8.85546875" style="1"/>
  </cols>
  <sheetData>
    <row r="1" spans="1:12" ht="18" customHeight="1" x14ac:dyDescent="0.15">
      <c r="A1" s="456" t="s">
        <v>0</v>
      </c>
      <c r="B1" s="456"/>
      <c r="C1" s="456"/>
      <c r="D1" s="456"/>
      <c r="E1" s="456"/>
      <c r="F1" s="456"/>
      <c r="G1" s="456"/>
      <c r="H1" s="456"/>
      <c r="I1" s="2"/>
      <c r="J1" s="2"/>
      <c r="K1" s="2"/>
      <c r="L1" s="2"/>
    </row>
    <row r="2" spans="1:12" ht="13.5" customHeight="1" x14ac:dyDescent="0.15">
      <c r="A2" s="2"/>
      <c r="B2" s="2"/>
      <c r="C2" s="2"/>
      <c r="D2" s="2"/>
      <c r="E2" s="2"/>
      <c r="F2" s="2"/>
      <c r="G2" s="2"/>
      <c r="H2" s="2"/>
      <c r="I2" s="2"/>
      <c r="J2" s="2"/>
      <c r="K2" s="2"/>
      <c r="L2" s="2"/>
    </row>
    <row r="3" spans="1:12" ht="17.100000000000001" customHeight="1" thickBot="1" x14ac:dyDescent="0.2">
      <c r="A3" s="330" t="s">
        <v>367</v>
      </c>
      <c r="B3" s="330"/>
      <c r="C3" s="330"/>
      <c r="D3" s="330"/>
      <c r="E3" s="330"/>
      <c r="F3" s="330"/>
      <c r="G3" s="330"/>
      <c r="H3" s="337"/>
      <c r="I3" s="2"/>
      <c r="J3" s="2"/>
      <c r="K3" s="2"/>
      <c r="L3" s="2"/>
    </row>
    <row r="4" spans="1:12" ht="23.25" customHeight="1" x14ac:dyDescent="0.15">
      <c r="A4" s="392" t="s">
        <v>1</v>
      </c>
      <c r="B4" s="329" t="s">
        <v>2</v>
      </c>
      <c r="C4" s="119" t="s">
        <v>244</v>
      </c>
      <c r="D4" s="329" t="s">
        <v>3</v>
      </c>
      <c r="E4" s="329" t="s">
        <v>4</v>
      </c>
      <c r="F4" s="329" t="s">
        <v>5</v>
      </c>
      <c r="G4" s="119" t="s">
        <v>361</v>
      </c>
      <c r="H4" s="328" t="s">
        <v>6</v>
      </c>
      <c r="I4" s="2"/>
      <c r="J4" s="2"/>
      <c r="K4" s="2"/>
      <c r="L4" s="2"/>
    </row>
    <row r="5" spans="1:12" ht="17.100000000000001" customHeight="1" x14ac:dyDescent="0.15">
      <c r="A5" s="319" t="s">
        <v>433</v>
      </c>
      <c r="B5" s="120">
        <f t="shared" ref="B5:B8" si="0">SUM(C5:H5)</f>
        <v>44</v>
      </c>
      <c r="C5" s="331">
        <v>13</v>
      </c>
      <c r="D5" s="331">
        <v>11</v>
      </c>
      <c r="E5" s="331">
        <v>6</v>
      </c>
      <c r="F5" s="331">
        <v>6</v>
      </c>
      <c r="G5" s="343">
        <v>3</v>
      </c>
      <c r="H5" s="121">
        <v>5</v>
      </c>
      <c r="I5" s="2"/>
      <c r="J5" s="2" t="s">
        <v>429</v>
      </c>
      <c r="K5" s="2"/>
      <c r="L5" s="2"/>
    </row>
    <row r="6" spans="1:12" ht="17.100000000000001" customHeight="1" x14ac:dyDescent="0.15">
      <c r="A6" s="122">
        <v>27</v>
      </c>
      <c r="B6" s="396">
        <f t="shared" si="0"/>
        <v>44</v>
      </c>
      <c r="C6" s="331">
        <v>13</v>
      </c>
      <c r="D6" s="331">
        <v>11</v>
      </c>
      <c r="E6" s="331">
        <v>6</v>
      </c>
      <c r="F6" s="331">
        <v>6</v>
      </c>
      <c r="G6" s="343">
        <v>3</v>
      </c>
      <c r="H6" s="121">
        <v>5</v>
      </c>
      <c r="I6" s="2"/>
      <c r="J6" s="2" t="s">
        <v>430</v>
      </c>
      <c r="K6" s="2"/>
      <c r="L6" s="2"/>
    </row>
    <row r="7" spans="1:12" ht="17.100000000000001" customHeight="1" x14ac:dyDescent="0.15">
      <c r="A7" s="122">
        <v>28</v>
      </c>
      <c r="B7" s="343">
        <f t="shared" si="0"/>
        <v>44</v>
      </c>
      <c r="C7" s="331">
        <v>13</v>
      </c>
      <c r="D7" s="331">
        <v>11</v>
      </c>
      <c r="E7" s="331">
        <v>6</v>
      </c>
      <c r="F7" s="331">
        <v>6</v>
      </c>
      <c r="G7" s="343">
        <v>3</v>
      </c>
      <c r="H7" s="121">
        <v>5</v>
      </c>
      <c r="I7" s="2"/>
      <c r="J7" s="2" t="s">
        <v>431</v>
      </c>
      <c r="K7" s="2"/>
      <c r="L7" s="2"/>
    </row>
    <row r="8" spans="1:12" ht="17.100000000000001" customHeight="1" x14ac:dyDescent="0.15">
      <c r="A8" s="122">
        <v>29</v>
      </c>
      <c r="B8" s="343">
        <f t="shared" si="0"/>
        <v>46</v>
      </c>
      <c r="C8" s="331">
        <v>13</v>
      </c>
      <c r="D8" s="331">
        <v>11</v>
      </c>
      <c r="E8" s="331">
        <v>6</v>
      </c>
      <c r="F8" s="331">
        <v>6</v>
      </c>
      <c r="G8" s="343">
        <v>4</v>
      </c>
      <c r="H8" s="121">
        <v>6</v>
      </c>
      <c r="I8" s="2"/>
      <c r="J8" s="2" t="s">
        <v>432</v>
      </c>
      <c r="K8" s="2"/>
      <c r="L8" s="2"/>
    </row>
    <row r="9" spans="1:12" ht="17.100000000000001" customHeight="1" x14ac:dyDescent="0.15">
      <c r="A9" s="122">
        <v>30</v>
      </c>
      <c r="B9" s="343">
        <v>45</v>
      </c>
      <c r="C9" s="331">
        <v>12</v>
      </c>
      <c r="D9" s="331">
        <v>11</v>
      </c>
      <c r="E9" s="331">
        <v>6</v>
      </c>
      <c r="F9" s="331">
        <v>6</v>
      </c>
      <c r="G9" s="343">
        <v>4</v>
      </c>
      <c r="H9" s="121">
        <v>6</v>
      </c>
      <c r="I9" s="2"/>
      <c r="J9" s="114"/>
      <c r="K9" s="2"/>
      <c r="L9" s="2"/>
    </row>
    <row r="10" spans="1:12" ht="17.100000000000001" customHeight="1" x14ac:dyDescent="0.15">
      <c r="A10" s="122" t="s">
        <v>435</v>
      </c>
      <c r="B10" s="343">
        <f>SUM(C10:H10)</f>
        <v>43</v>
      </c>
      <c r="C10" s="331">
        <v>10</v>
      </c>
      <c r="D10" s="331">
        <v>11</v>
      </c>
      <c r="E10" s="331">
        <v>6</v>
      </c>
      <c r="F10" s="331">
        <v>6</v>
      </c>
      <c r="G10" s="380">
        <v>4</v>
      </c>
      <c r="H10" s="121">
        <v>6</v>
      </c>
      <c r="I10" s="2"/>
      <c r="J10" s="2"/>
      <c r="K10" s="2"/>
      <c r="L10" s="2"/>
    </row>
    <row r="11" spans="1:12" ht="17.100000000000001" customHeight="1" thickBot="1" x14ac:dyDescent="0.2">
      <c r="A11" s="277">
        <v>2</v>
      </c>
      <c r="B11" s="278">
        <f>SUM(C11:H11)</f>
        <v>39</v>
      </c>
      <c r="C11" s="278">
        <v>6</v>
      </c>
      <c r="D11" s="278">
        <v>11</v>
      </c>
      <c r="E11" s="278">
        <v>6</v>
      </c>
      <c r="F11" s="278">
        <v>6</v>
      </c>
      <c r="G11" s="397">
        <v>4</v>
      </c>
      <c r="H11" s="398">
        <v>6</v>
      </c>
      <c r="I11" s="2"/>
      <c r="J11" s="2"/>
      <c r="K11" s="2"/>
      <c r="L11" s="2"/>
    </row>
    <row r="12" spans="1:12" ht="17.100000000000001" customHeight="1" x14ac:dyDescent="0.15">
      <c r="A12" s="12"/>
      <c r="B12" s="330"/>
      <c r="C12" s="330"/>
      <c r="D12" s="330"/>
      <c r="E12" s="330"/>
      <c r="F12" s="330"/>
      <c r="G12" s="330"/>
      <c r="H12" s="337" t="s">
        <v>302</v>
      </c>
      <c r="I12" s="2"/>
      <c r="J12" s="2"/>
      <c r="K12" s="2"/>
      <c r="L12" s="2"/>
    </row>
    <row r="13" spans="1:12" ht="17.100000000000001" customHeight="1" x14ac:dyDescent="0.15">
      <c r="A13" s="330"/>
      <c r="B13" s="330"/>
      <c r="C13" s="330"/>
      <c r="D13" s="330"/>
      <c r="E13" s="330"/>
      <c r="F13" s="330"/>
      <c r="G13" s="330"/>
      <c r="H13" s="330"/>
      <c r="I13" s="2"/>
      <c r="J13" s="2"/>
      <c r="K13" s="2"/>
      <c r="L13" s="2"/>
    </row>
    <row r="14" spans="1:12" ht="17.100000000000001" customHeight="1" thickBot="1" x14ac:dyDescent="0.2">
      <c r="A14" s="330" t="s">
        <v>436</v>
      </c>
      <c r="B14" s="330"/>
      <c r="C14" s="330"/>
      <c r="D14" s="330"/>
      <c r="E14" s="330"/>
      <c r="F14" s="330"/>
      <c r="G14" s="330"/>
      <c r="H14" s="337" t="s">
        <v>8</v>
      </c>
      <c r="I14" s="2"/>
      <c r="J14" s="2"/>
      <c r="K14" s="2"/>
      <c r="L14" s="2"/>
    </row>
    <row r="15" spans="1:12" ht="17.100000000000001" customHeight="1" thickBot="1" x14ac:dyDescent="0.2">
      <c r="A15" s="457" t="s">
        <v>9</v>
      </c>
      <c r="B15" s="26"/>
      <c r="C15" s="459" t="s">
        <v>10</v>
      </c>
      <c r="D15" s="459" t="s">
        <v>11</v>
      </c>
      <c r="E15" s="461" t="s">
        <v>12</v>
      </c>
      <c r="F15" s="461"/>
      <c r="G15" s="462" t="s">
        <v>13</v>
      </c>
      <c r="H15" s="463"/>
    </row>
    <row r="16" spans="1:12" ht="17.100000000000001" customHeight="1" thickBot="1" x14ac:dyDescent="0.2">
      <c r="A16" s="458"/>
      <c r="B16" s="46" t="s">
        <v>362</v>
      </c>
      <c r="C16" s="460"/>
      <c r="D16" s="460"/>
      <c r="E16" s="466" t="s">
        <v>14</v>
      </c>
      <c r="F16" s="466"/>
      <c r="G16" s="464"/>
      <c r="H16" s="465"/>
    </row>
    <row r="17" spans="1:9" ht="17.100000000000001" customHeight="1" thickBot="1" x14ac:dyDescent="0.2">
      <c r="A17" s="458"/>
      <c r="B17" s="46" t="s">
        <v>363</v>
      </c>
      <c r="C17" s="460"/>
      <c r="D17" s="460"/>
      <c r="E17" s="340" t="s">
        <v>15</v>
      </c>
      <c r="F17" s="340" t="s">
        <v>16</v>
      </c>
      <c r="G17" s="467" t="s">
        <v>17</v>
      </c>
      <c r="H17" s="468" t="s">
        <v>18</v>
      </c>
    </row>
    <row r="18" spans="1:9" ht="17.100000000000001" customHeight="1" x14ac:dyDescent="0.15">
      <c r="A18" s="458"/>
      <c r="B18" s="123"/>
      <c r="C18" s="460"/>
      <c r="D18" s="460"/>
      <c r="E18" s="322" t="s">
        <v>19</v>
      </c>
      <c r="F18" s="322" t="s">
        <v>20</v>
      </c>
      <c r="G18" s="467"/>
      <c r="H18" s="468"/>
    </row>
    <row r="19" spans="1:9" ht="17.100000000000001" customHeight="1" x14ac:dyDescent="0.15">
      <c r="A19" s="319" t="s">
        <v>21</v>
      </c>
      <c r="B19" s="279">
        <f>SUM(B20:B30)</f>
        <v>7844</v>
      </c>
      <c r="C19" s="363">
        <f>SUM(C20:C30)</f>
        <v>246506</v>
      </c>
      <c r="D19" s="363">
        <f>SUM(D20:D30)</f>
        <v>72589</v>
      </c>
      <c r="E19" s="280">
        <f t="shared" ref="E19:E49" si="1">C19/B19</f>
        <v>31.426058133605302</v>
      </c>
      <c r="F19" s="280">
        <f t="shared" ref="F19:F49" si="2">D19/B19</f>
        <v>9.2540795512493634</v>
      </c>
      <c r="G19" s="363">
        <f>SUM(G20:G30)</f>
        <v>68907</v>
      </c>
      <c r="H19" s="281">
        <f>SUM(H20:H30)</f>
        <v>12701</v>
      </c>
    </row>
    <row r="20" spans="1:9" ht="17.100000000000001" customHeight="1" x14ac:dyDescent="0.15">
      <c r="A20" s="319" t="s">
        <v>22</v>
      </c>
      <c r="B20" s="98">
        <f>+‐133‐!H46</f>
        <v>624</v>
      </c>
      <c r="C20" s="335">
        <v>25493</v>
      </c>
      <c r="D20" s="335">
        <v>6295</v>
      </c>
      <c r="E20" s="97">
        <f t="shared" si="1"/>
        <v>40.854166666666664</v>
      </c>
      <c r="F20" s="97">
        <f t="shared" si="2"/>
        <v>10.088141025641026</v>
      </c>
      <c r="G20" s="335">
        <v>6367</v>
      </c>
      <c r="H20" s="127">
        <v>1215</v>
      </c>
      <c r="I20" s="1" t="s">
        <v>289</v>
      </c>
    </row>
    <row r="21" spans="1:9" ht="17.100000000000001" customHeight="1" x14ac:dyDescent="0.15">
      <c r="A21" s="319" t="s">
        <v>23</v>
      </c>
      <c r="B21" s="98">
        <f>+‐133‐!H47</f>
        <v>623</v>
      </c>
      <c r="C21" s="335">
        <v>17977</v>
      </c>
      <c r="D21" s="335">
        <v>6603</v>
      </c>
      <c r="E21" s="97">
        <f t="shared" si="1"/>
        <v>28.855537720706259</v>
      </c>
      <c r="F21" s="97">
        <f t="shared" si="2"/>
        <v>10.598715890850722</v>
      </c>
      <c r="G21" s="335">
        <v>5180</v>
      </c>
      <c r="H21" s="127">
        <v>1215</v>
      </c>
      <c r="I21" s="1" t="s">
        <v>290</v>
      </c>
    </row>
    <row r="22" spans="1:9" ht="17.100000000000001" customHeight="1" x14ac:dyDescent="0.15">
      <c r="A22" s="319" t="s">
        <v>24</v>
      </c>
      <c r="B22" s="98">
        <f>+‐133‐!H48</f>
        <v>655</v>
      </c>
      <c r="C22" s="335">
        <v>22280</v>
      </c>
      <c r="D22" s="335">
        <v>5706</v>
      </c>
      <c r="E22" s="97">
        <f>C22/B22</f>
        <v>34.015267175572518</v>
      </c>
      <c r="F22" s="97">
        <f>D22/B22</f>
        <v>8.7114503816793896</v>
      </c>
      <c r="G22" s="335">
        <v>7807</v>
      </c>
      <c r="H22" s="127">
        <v>1215</v>
      </c>
      <c r="I22" s="1" t="s">
        <v>291</v>
      </c>
    </row>
    <row r="23" spans="1:9" ht="17.100000000000001" customHeight="1" x14ac:dyDescent="0.15">
      <c r="A23" s="319" t="s">
        <v>25</v>
      </c>
      <c r="B23" s="98">
        <f>+‐133‐!H49</f>
        <v>952</v>
      </c>
      <c r="C23" s="335">
        <v>29291</v>
      </c>
      <c r="D23" s="335">
        <v>7197</v>
      </c>
      <c r="E23" s="97">
        <f t="shared" si="1"/>
        <v>30.767857142857142</v>
      </c>
      <c r="F23" s="97">
        <f t="shared" si="2"/>
        <v>7.5598739495798322</v>
      </c>
      <c r="G23" s="390">
        <v>3833</v>
      </c>
      <c r="H23" s="127">
        <v>1258</v>
      </c>
      <c r="I23" s="1" t="s">
        <v>292</v>
      </c>
    </row>
    <row r="24" spans="1:9" ht="17.100000000000001" customHeight="1" x14ac:dyDescent="0.15">
      <c r="A24" s="319" t="s">
        <v>26</v>
      </c>
      <c r="B24" s="98">
        <f>+‐133‐!H50</f>
        <v>459</v>
      </c>
      <c r="C24" s="335">
        <v>23546</v>
      </c>
      <c r="D24" s="335">
        <v>6258</v>
      </c>
      <c r="E24" s="97">
        <f t="shared" si="1"/>
        <v>51.298474945533769</v>
      </c>
      <c r="F24" s="97">
        <f t="shared" si="2"/>
        <v>13.633986928104575</v>
      </c>
      <c r="G24" s="335">
        <v>7597</v>
      </c>
      <c r="H24" s="127">
        <v>1215</v>
      </c>
    </row>
    <row r="25" spans="1:9" ht="17.100000000000001" customHeight="1" x14ac:dyDescent="0.15">
      <c r="A25" s="319" t="s">
        <v>27</v>
      </c>
      <c r="B25" s="98">
        <f>+‐133‐!H51</f>
        <v>1008</v>
      </c>
      <c r="C25" s="335">
        <v>21070</v>
      </c>
      <c r="D25" s="335">
        <v>8264</v>
      </c>
      <c r="E25" s="97">
        <f t="shared" si="1"/>
        <v>20.902777777777779</v>
      </c>
      <c r="F25" s="97">
        <f t="shared" si="2"/>
        <v>8.1984126984126977</v>
      </c>
      <c r="G25" s="335">
        <v>7114</v>
      </c>
      <c r="H25" s="127">
        <v>1215</v>
      </c>
    </row>
    <row r="26" spans="1:9" ht="17.100000000000001" customHeight="1" x14ac:dyDescent="0.15">
      <c r="A26" s="319" t="s">
        <v>28</v>
      </c>
      <c r="B26" s="98">
        <f>+‐133‐!H52</f>
        <v>565</v>
      </c>
      <c r="C26" s="335">
        <v>18125</v>
      </c>
      <c r="D26" s="335">
        <v>6302</v>
      </c>
      <c r="E26" s="97">
        <f t="shared" si="1"/>
        <v>32.079646017699112</v>
      </c>
      <c r="F26" s="97">
        <f t="shared" si="2"/>
        <v>11.153982300884955</v>
      </c>
      <c r="G26" s="335">
        <v>5241</v>
      </c>
      <c r="H26" s="127">
        <v>1215</v>
      </c>
    </row>
    <row r="27" spans="1:9" ht="17.100000000000001" customHeight="1" x14ac:dyDescent="0.15">
      <c r="A27" s="319" t="s">
        <v>29</v>
      </c>
      <c r="B27" s="98">
        <f>+‐133‐!H53</f>
        <v>990</v>
      </c>
      <c r="C27" s="335">
        <v>17340</v>
      </c>
      <c r="D27" s="335">
        <v>7920</v>
      </c>
      <c r="E27" s="97">
        <f t="shared" si="1"/>
        <v>17.515151515151516</v>
      </c>
      <c r="F27" s="97">
        <f t="shared" si="2"/>
        <v>8</v>
      </c>
      <c r="G27" s="335">
        <v>5965</v>
      </c>
      <c r="H27" s="127">
        <v>1215</v>
      </c>
    </row>
    <row r="28" spans="1:9" ht="17.100000000000001" customHeight="1" x14ac:dyDescent="0.15">
      <c r="A28" s="319" t="s">
        <v>30</v>
      </c>
      <c r="B28" s="98">
        <f>+‐133‐!H54</f>
        <v>733</v>
      </c>
      <c r="C28" s="335">
        <v>21177</v>
      </c>
      <c r="D28" s="335">
        <v>6265</v>
      </c>
      <c r="E28" s="97">
        <f t="shared" si="1"/>
        <v>28.890859481582538</v>
      </c>
      <c r="F28" s="97">
        <f t="shared" si="2"/>
        <v>8.5470668485675301</v>
      </c>
      <c r="G28" s="335">
        <v>6933</v>
      </c>
      <c r="H28" s="127">
        <v>949</v>
      </c>
    </row>
    <row r="29" spans="1:9" ht="17.100000000000001" customHeight="1" x14ac:dyDescent="0.15">
      <c r="A29" s="319" t="s">
        <v>31</v>
      </c>
      <c r="B29" s="98">
        <f>+‐133‐!H55</f>
        <v>696</v>
      </c>
      <c r="C29" s="335">
        <v>20498</v>
      </c>
      <c r="D29" s="335">
        <v>5963</v>
      </c>
      <c r="E29" s="97">
        <f t="shared" si="1"/>
        <v>29.451149425287355</v>
      </c>
      <c r="F29" s="97">
        <f t="shared" si="2"/>
        <v>8.5675287356321839</v>
      </c>
      <c r="G29" s="335">
        <v>6015</v>
      </c>
      <c r="H29" s="127">
        <v>949</v>
      </c>
    </row>
    <row r="30" spans="1:9" ht="17.100000000000001" customHeight="1" x14ac:dyDescent="0.15">
      <c r="A30" s="124" t="s">
        <v>32</v>
      </c>
      <c r="B30" s="98">
        <f>+‐133‐!H56</f>
        <v>539</v>
      </c>
      <c r="C30" s="335">
        <v>29709</v>
      </c>
      <c r="D30" s="335">
        <v>5816</v>
      </c>
      <c r="E30" s="97">
        <f t="shared" si="1"/>
        <v>55.118738404452692</v>
      </c>
      <c r="F30" s="97">
        <f t="shared" si="2"/>
        <v>10.79035250463822</v>
      </c>
      <c r="G30" s="335">
        <v>6855</v>
      </c>
      <c r="H30" s="127">
        <v>1040</v>
      </c>
    </row>
    <row r="31" spans="1:9" ht="17.100000000000001" customHeight="1" x14ac:dyDescent="0.15">
      <c r="A31" s="319" t="s">
        <v>33</v>
      </c>
      <c r="B31" s="98">
        <f>SUM(B32:B37)</f>
        <v>4432</v>
      </c>
      <c r="C31" s="335">
        <f>SUM(C32:C37)</f>
        <v>150145</v>
      </c>
      <c r="D31" s="335">
        <f>SUM(D32:D37)</f>
        <v>44257</v>
      </c>
      <c r="E31" s="97">
        <f t="shared" si="1"/>
        <v>33.877481949458485</v>
      </c>
      <c r="F31" s="97">
        <f t="shared" si="2"/>
        <v>9.9857851985559574</v>
      </c>
      <c r="G31" s="335">
        <f>SUM(G32:G37)</f>
        <v>51124</v>
      </c>
      <c r="H31" s="127">
        <f>SUM(H32:H37)</f>
        <v>7950</v>
      </c>
    </row>
    <row r="32" spans="1:9" ht="17.100000000000001" customHeight="1" x14ac:dyDescent="0.15">
      <c r="A32" s="319" t="s">
        <v>22</v>
      </c>
      <c r="B32" s="98">
        <f>+‐136‐!H13</f>
        <v>738</v>
      </c>
      <c r="C32" s="335">
        <v>22708</v>
      </c>
      <c r="D32" s="335">
        <v>7818</v>
      </c>
      <c r="E32" s="97">
        <f t="shared" si="1"/>
        <v>30.769647696476966</v>
      </c>
      <c r="F32" s="97">
        <f t="shared" si="2"/>
        <v>10.59349593495935</v>
      </c>
      <c r="G32" s="335">
        <v>9783</v>
      </c>
      <c r="H32" s="127">
        <v>1400</v>
      </c>
    </row>
    <row r="33" spans="1:8" ht="17.100000000000001" customHeight="1" x14ac:dyDescent="0.15">
      <c r="A33" s="319" t="s">
        <v>23</v>
      </c>
      <c r="B33" s="98">
        <f>+‐136‐!H14</f>
        <v>927</v>
      </c>
      <c r="C33" s="335">
        <v>25928</v>
      </c>
      <c r="D33" s="335">
        <v>8061</v>
      </c>
      <c r="E33" s="97">
        <f t="shared" si="1"/>
        <v>27.969795037756203</v>
      </c>
      <c r="F33" s="97">
        <f t="shared" si="2"/>
        <v>8.6957928802588995</v>
      </c>
      <c r="G33" s="335">
        <v>10480</v>
      </c>
      <c r="H33" s="127">
        <v>1400</v>
      </c>
    </row>
    <row r="34" spans="1:8" ht="17.100000000000001" customHeight="1" x14ac:dyDescent="0.15">
      <c r="A34" s="319" t="s">
        <v>24</v>
      </c>
      <c r="B34" s="98">
        <f>+‐136‐!H15</f>
        <v>839</v>
      </c>
      <c r="C34" s="335">
        <v>26023</v>
      </c>
      <c r="D34" s="335">
        <v>8337</v>
      </c>
      <c r="E34" s="97">
        <f t="shared" si="1"/>
        <v>31.016686531585222</v>
      </c>
      <c r="F34" s="97">
        <f t="shared" si="2"/>
        <v>9.9368295589988076</v>
      </c>
      <c r="G34" s="335">
        <v>10274</v>
      </c>
      <c r="H34" s="127">
        <v>1400</v>
      </c>
    </row>
    <row r="35" spans="1:8" ht="17.100000000000001" customHeight="1" x14ac:dyDescent="0.15">
      <c r="A35" s="319" t="s">
        <v>29</v>
      </c>
      <c r="B35" s="98">
        <f>+‐136‐!H16</f>
        <v>783</v>
      </c>
      <c r="C35" s="335">
        <v>22777</v>
      </c>
      <c r="D35" s="335">
        <v>7725</v>
      </c>
      <c r="E35" s="97">
        <f t="shared" si="1"/>
        <v>29.089399744572159</v>
      </c>
      <c r="F35" s="97">
        <f t="shared" si="2"/>
        <v>9.8659003831417618</v>
      </c>
      <c r="G35" s="335">
        <v>7169</v>
      </c>
      <c r="H35" s="127">
        <v>1201</v>
      </c>
    </row>
    <row r="36" spans="1:8" ht="17.100000000000001" customHeight="1" x14ac:dyDescent="0.15">
      <c r="A36" s="319" t="s">
        <v>34</v>
      </c>
      <c r="B36" s="98">
        <f>+‐136‐!H17</f>
        <v>511</v>
      </c>
      <c r="C36" s="335">
        <v>32291</v>
      </c>
      <c r="D36" s="335">
        <v>5066</v>
      </c>
      <c r="E36" s="97">
        <f t="shared" si="1"/>
        <v>63.19178082191781</v>
      </c>
      <c r="F36" s="97">
        <f t="shared" si="2"/>
        <v>9.9138943248532296</v>
      </c>
      <c r="G36" s="335">
        <v>9663</v>
      </c>
      <c r="H36" s="127">
        <v>1163</v>
      </c>
    </row>
    <row r="37" spans="1:8" ht="17.100000000000001" customHeight="1" x14ac:dyDescent="0.15">
      <c r="A37" s="109" t="s">
        <v>35</v>
      </c>
      <c r="B37" s="98">
        <f>+‐136‐!H18</f>
        <v>634</v>
      </c>
      <c r="C37" s="335">
        <v>20418</v>
      </c>
      <c r="D37" s="335">
        <v>7250</v>
      </c>
      <c r="E37" s="97">
        <f>C37/B37</f>
        <v>32.205047318611989</v>
      </c>
      <c r="F37" s="97">
        <f t="shared" si="2"/>
        <v>11.435331230283913</v>
      </c>
      <c r="G37" s="335">
        <v>3755</v>
      </c>
      <c r="H37" s="127">
        <v>1386</v>
      </c>
    </row>
    <row r="38" spans="1:8" ht="17.100000000000001" customHeight="1" x14ac:dyDescent="0.15">
      <c r="A38" s="319" t="s">
        <v>36</v>
      </c>
      <c r="B38" s="98">
        <f>SUM(B39:B44)</f>
        <v>4408</v>
      </c>
      <c r="C38" s="335">
        <f>SUM(C39:C44)</f>
        <v>263812</v>
      </c>
      <c r="D38" s="335">
        <f>SUM(D39:D44)</f>
        <v>82675</v>
      </c>
      <c r="E38" s="97">
        <f t="shared" si="1"/>
        <v>59.848457350272234</v>
      </c>
      <c r="F38" s="97">
        <f>D38/B38</f>
        <v>18.755671506352087</v>
      </c>
      <c r="G38" s="335">
        <f>SUM(G39:G44)</f>
        <v>76363</v>
      </c>
      <c r="H38" s="127">
        <f>SUM(H39:H44)</f>
        <v>15139.3</v>
      </c>
    </row>
    <row r="39" spans="1:8" ht="17.100000000000001" customHeight="1" x14ac:dyDescent="0.15">
      <c r="A39" s="319" t="s">
        <v>37</v>
      </c>
      <c r="B39" s="98">
        <f>'‐138‐ '!L11</f>
        <v>1113</v>
      </c>
      <c r="C39" s="335">
        <v>37663</v>
      </c>
      <c r="D39" s="335">
        <v>11081</v>
      </c>
      <c r="E39" s="97">
        <f>C39/B39</f>
        <v>33.839173405211142</v>
      </c>
      <c r="F39" s="97">
        <f t="shared" si="2"/>
        <v>9.9559748427672954</v>
      </c>
      <c r="G39" s="335">
        <v>16422</v>
      </c>
      <c r="H39" s="127">
        <v>2420</v>
      </c>
    </row>
    <row r="40" spans="1:8" s="94" customFormat="1" ht="17.100000000000001" customHeight="1" x14ac:dyDescent="0.15">
      <c r="A40" s="319" t="s">
        <v>38</v>
      </c>
      <c r="B40" s="98">
        <f>'‐138‐ '!L12</f>
        <v>725</v>
      </c>
      <c r="C40" s="335">
        <v>35544</v>
      </c>
      <c r="D40" s="335">
        <v>14967</v>
      </c>
      <c r="E40" s="97">
        <f>C40/B40</f>
        <v>49.026206896551727</v>
      </c>
      <c r="F40" s="97">
        <f t="shared" si="2"/>
        <v>20.644137931034482</v>
      </c>
      <c r="G40" s="335">
        <v>15750</v>
      </c>
      <c r="H40" s="128">
        <v>4505</v>
      </c>
    </row>
    <row r="41" spans="1:8" ht="17.100000000000001" customHeight="1" x14ac:dyDescent="0.15">
      <c r="A41" s="319" t="s">
        <v>39</v>
      </c>
      <c r="B41" s="98">
        <f>'‐138‐ '!L13</f>
        <v>570</v>
      </c>
      <c r="C41" s="335">
        <v>37843</v>
      </c>
      <c r="D41" s="335">
        <v>23487</v>
      </c>
      <c r="E41" s="97">
        <f>C41/B41</f>
        <v>66.391228070175444</v>
      </c>
      <c r="F41" s="97">
        <f t="shared" si="2"/>
        <v>41.205263157894734</v>
      </c>
      <c r="G41" s="335">
        <v>12497</v>
      </c>
      <c r="H41" s="129">
        <v>1876.3</v>
      </c>
    </row>
    <row r="42" spans="1:8" s="94" customFormat="1" ht="17.100000000000001" customHeight="1" x14ac:dyDescent="0.15">
      <c r="A42" s="319" t="s">
        <v>40</v>
      </c>
      <c r="B42" s="98">
        <f>'‐138‐ '!L14</f>
        <v>691</v>
      </c>
      <c r="C42" s="335">
        <v>38083</v>
      </c>
      <c r="D42" s="335">
        <v>11682</v>
      </c>
      <c r="E42" s="97">
        <f t="shared" si="1"/>
        <v>55.112879884225762</v>
      </c>
      <c r="F42" s="97">
        <f t="shared" si="2"/>
        <v>16.905933429811867</v>
      </c>
      <c r="G42" s="335">
        <v>9900</v>
      </c>
      <c r="H42" s="127">
        <v>2179</v>
      </c>
    </row>
    <row r="43" spans="1:8" ht="17.100000000000001" customHeight="1" x14ac:dyDescent="0.15">
      <c r="A43" s="319" t="s">
        <v>41</v>
      </c>
      <c r="B43" s="98">
        <f>'‐138‐ '!L15</f>
        <v>702</v>
      </c>
      <c r="C43" s="335">
        <v>73147</v>
      </c>
      <c r="D43" s="335">
        <v>13721</v>
      </c>
      <c r="E43" s="97">
        <f t="shared" si="1"/>
        <v>104.1980056980057</v>
      </c>
      <c r="F43" s="97">
        <f t="shared" si="2"/>
        <v>19.545584045584047</v>
      </c>
      <c r="G43" s="335">
        <v>14615</v>
      </c>
      <c r="H43" s="127">
        <v>1485</v>
      </c>
    </row>
    <row r="44" spans="1:8" ht="17.100000000000001" customHeight="1" x14ac:dyDescent="0.15">
      <c r="A44" s="110" t="s">
        <v>35</v>
      </c>
      <c r="B44" s="98">
        <f>'‐138‐ '!L16</f>
        <v>607</v>
      </c>
      <c r="C44" s="335">
        <v>41532</v>
      </c>
      <c r="D44" s="335">
        <v>7737</v>
      </c>
      <c r="E44" s="97">
        <f t="shared" si="1"/>
        <v>68.421746293245477</v>
      </c>
      <c r="F44" s="97">
        <f t="shared" si="2"/>
        <v>12.746293245469522</v>
      </c>
      <c r="G44" s="335">
        <v>7179</v>
      </c>
      <c r="H44" s="127">
        <v>2674</v>
      </c>
    </row>
    <row r="45" spans="1:8" ht="17.100000000000001" customHeight="1" x14ac:dyDescent="0.15">
      <c r="A45" s="319" t="s">
        <v>42</v>
      </c>
      <c r="B45" s="98">
        <f>SUM(B46:B49)</f>
        <v>530</v>
      </c>
      <c r="C45" s="335">
        <f>SUM(C46:C49)</f>
        <v>108704</v>
      </c>
      <c r="D45" s="335">
        <f>SUM(D46:D49)</f>
        <v>32347</v>
      </c>
      <c r="E45" s="97">
        <f t="shared" si="1"/>
        <v>205.10188679245283</v>
      </c>
      <c r="F45" s="97">
        <f t="shared" si="2"/>
        <v>61.032075471698114</v>
      </c>
      <c r="G45" s="335">
        <f>SUM(G46:G49)</f>
        <v>16068</v>
      </c>
      <c r="H45" s="127">
        <f>SUM(H46:H49)</f>
        <v>6320</v>
      </c>
    </row>
    <row r="46" spans="1:8" ht="17.100000000000001" customHeight="1" x14ac:dyDescent="0.15">
      <c r="A46" s="319" t="s">
        <v>43</v>
      </c>
      <c r="B46" s="98">
        <f>+‐140‐!H9</f>
        <v>332</v>
      </c>
      <c r="C46" s="335">
        <v>26441</v>
      </c>
      <c r="D46" s="335">
        <v>10955</v>
      </c>
      <c r="E46" s="97">
        <f t="shared" si="1"/>
        <v>79.641566265060234</v>
      </c>
      <c r="F46" s="97">
        <f t="shared" si="2"/>
        <v>32.996987951807228</v>
      </c>
      <c r="G46" s="335">
        <v>2490</v>
      </c>
      <c r="H46" s="127">
        <v>701</v>
      </c>
    </row>
    <row r="47" spans="1:8" ht="17.100000000000001" customHeight="1" x14ac:dyDescent="0.15">
      <c r="A47" s="319" t="s">
        <v>44</v>
      </c>
      <c r="B47" s="98">
        <f>+‐140‐!H10</f>
        <v>131</v>
      </c>
      <c r="C47" s="335">
        <v>39849</v>
      </c>
      <c r="D47" s="335">
        <v>7710</v>
      </c>
      <c r="E47" s="97">
        <f t="shared" si="1"/>
        <v>304.19083969465646</v>
      </c>
      <c r="F47" s="97">
        <f t="shared" si="2"/>
        <v>58.854961832061072</v>
      </c>
      <c r="G47" s="335">
        <v>3678</v>
      </c>
      <c r="H47" s="127">
        <v>965</v>
      </c>
    </row>
    <row r="48" spans="1:8" ht="17.100000000000001" customHeight="1" x14ac:dyDescent="0.15">
      <c r="A48" s="319" t="s">
        <v>45</v>
      </c>
      <c r="B48" s="98">
        <f>+‐140‐!H11</f>
        <v>8</v>
      </c>
      <c r="C48" s="335">
        <v>4331</v>
      </c>
      <c r="D48" s="335">
        <v>2000</v>
      </c>
      <c r="E48" s="97">
        <f t="shared" si="1"/>
        <v>541.375</v>
      </c>
      <c r="F48" s="97">
        <f t="shared" si="2"/>
        <v>250</v>
      </c>
      <c r="G48" s="391">
        <v>0</v>
      </c>
      <c r="H48" s="127">
        <v>2475</v>
      </c>
    </row>
    <row r="49" spans="1:12" ht="17.100000000000001" customHeight="1" thickBot="1" x14ac:dyDescent="0.2">
      <c r="A49" s="125" t="s">
        <v>351</v>
      </c>
      <c r="B49" s="98">
        <f>+‐140‐!H12</f>
        <v>59</v>
      </c>
      <c r="C49" s="130">
        <v>38083</v>
      </c>
      <c r="D49" s="130">
        <v>11682</v>
      </c>
      <c r="E49" s="126">
        <f t="shared" si="1"/>
        <v>645.47457627118649</v>
      </c>
      <c r="F49" s="126">
        <f t="shared" si="2"/>
        <v>198</v>
      </c>
      <c r="G49" s="131">
        <v>9900</v>
      </c>
      <c r="H49" s="132">
        <v>2179</v>
      </c>
    </row>
    <row r="50" spans="1:12" ht="17.100000000000001" customHeight="1" x14ac:dyDescent="0.15">
      <c r="A50" s="330" t="s">
        <v>46</v>
      </c>
      <c r="B50" s="20"/>
      <c r="C50" s="330"/>
      <c r="D50" s="330"/>
      <c r="E50" s="330"/>
      <c r="F50" s="12"/>
      <c r="G50" s="12"/>
      <c r="H50" s="337" t="s">
        <v>47</v>
      </c>
      <c r="I50" s="2"/>
      <c r="J50" s="2"/>
      <c r="K50" s="2"/>
      <c r="L50" s="2"/>
    </row>
    <row r="51" spans="1:12" ht="27.75" customHeight="1" x14ac:dyDescent="0.15">
      <c r="A51" s="455" t="s">
        <v>352</v>
      </c>
      <c r="B51" s="455"/>
      <c r="C51" s="455"/>
      <c r="D51" s="455"/>
      <c r="E51" s="455"/>
      <c r="F51" s="455"/>
      <c r="G51" s="469" t="s">
        <v>437</v>
      </c>
      <c r="H51" s="469"/>
      <c r="I51" s="2"/>
      <c r="J51" s="2"/>
      <c r="K51" s="2"/>
      <c r="L51" s="2"/>
    </row>
  </sheetData>
  <sheetProtection sheet="1" selectLockedCells="1" selectUnlockedCells="1"/>
  <mergeCells count="11">
    <mergeCell ref="A51:F51"/>
    <mergeCell ref="A1:H1"/>
    <mergeCell ref="A15:A18"/>
    <mergeCell ref="C15:C18"/>
    <mergeCell ref="D15:D18"/>
    <mergeCell ref="E15:F15"/>
    <mergeCell ref="G15:H16"/>
    <mergeCell ref="E16:F16"/>
    <mergeCell ref="G17:G18"/>
    <mergeCell ref="H17:H18"/>
    <mergeCell ref="G51:H51"/>
  </mergeCells>
  <phoneticPr fontId="2"/>
  <printOptions horizontalCentered="1"/>
  <pageMargins left="0.59055118110236227" right="0.59055118110236227" top="0.59055118110236227" bottom="0.59055118110236227" header="0.39370078740157483" footer="0.39370078740157483"/>
  <pageSetup paperSize="9" scale="91" firstPageNumber="132" orientation="portrait" useFirstPageNumber="1" verticalDpi="300" r:id="rId1"/>
  <headerFooter scaleWithDoc="0" alignWithMargins="0">
    <oddHeader>&amp;L教　育</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863-217B-4BF9-AA43-FA6989CACB4B}">
  <sheetPr>
    <tabColor theme="4" tint="0.59999389629810485"/>
  </sheetPr>
  <dimension ref="A1:AC52"/>
  <sheetViews>
    <sheetView view="pageBreakPreview" zoomScaleNormal="80" zoomScaleSheetLayoutView="100" zoomScalePageLayoutView="80" workbookViewId="0">
      <pane xSplit="1" topLeftCell="B1" activePane="topRight" state="frozen"/>
      <selection activeCell="J19" sqref="J19"/>
      <selection pane="topRight" activeCell="J19" sqref="J19"/>
    </sheetView>
  </sheetViews>
  <sheetFormatPr defaultColWidth="8.85546875" defaultRowHeight="17.45" customHeight="1" x14ac:dyDescent="0.15"/>
  <cols>
    <col min="1" max="1" width="26.42578125" style="12" hidden="1" customWidth="1"/>
    <col min="2" max="3" width="7.42578125" style="12" hidden="1" customWidth="1"/>
    <col min="4" max="5" width="7.7109375" style="12" hidden="1" customWidth="1"/>
    <col min="6" max="7" width="7.42578125" style="12" hidden="1" customWidth="1"/>
    <col min="8" max="11" width="7.28515625" style="12" hidden="1" customWidth="1"/>
    <col min="12" max="16" width="6.7109375" style="12" customWidth="1"/>
    <col min="17" max="17" width="6" style="12" customWidth="1"/>
    <col min="18" max="18" width="3.7109375" style="12" customWidth="1"/>
    <col min="19" max="19" width="3.42578125" style="12" customWidth="1"/>
    <col min="20" max="20" width="6.28515625" style="12" customWidth="1"/>
    <col min="21" max="21" width="7.140625" style="12" customWidth="1"/>
    <col min="22" max="23" width="6.7109375" style="12" customWidth="1"/>
    <col min="24" max="24" width="7.42578125" style="12" customWidth="1"/>
    <col min="25" max="25" width="4" style="12" customWidth="1"/>
    <col min="26" max="26" width="3" style="12" customWidth="1"/>
    <col min="27" max="27" width="6.7109375" style="12" customWidth="1"/>
    <col min="28" max="28" width="3.85546875" style="12" customWidth="1"/>
    <col min="29" max="16384" width="8.85546875" style="12"/>
  </cols>
  <sheetData>
    <row r="1" spans="1:29" ht="5.0999999999999996" customHeight="1" x14ac:dyDescent="0.15">
      <c r="A1" s="330"/>
      <c r="B1" s="330"/>
      <c r="C1" s="330"/>
      <c r="D1" s="330"/>
      <c r="E1" s="330"/>
      <c r="F1" s="330"/>
      <c r="G1" s="330"/>
      <c r="H1" s="330"/>
      <c r="I1" s="330"/>
      <c r="J1" s="330"/>
      <c r="K1" s="330"/>
      <c r="L1" s="330"/>
      <c r="M1" s="330"/>
      <c r="N1" s="330"/>
      <c r="O1" s="330"/>
      <c r="P1" s="330"/>
      <c r="Q1" s="330"/>
      <c r="R1" s="330"/>
      <c r="S1" s="330"/>
      <c r="T1" s="330"/>
      <c r="U1" s="330"/>
      <c r="V1" s="330"/>
      <c r="X1" s="330"/>
      <c r="Y1" s="330"/>
      <c r="Z1" s="330"/>
      <c r="AA1" s="337"/>
      <c r="AB1" s="337"/>
    </row>
    <row r="2" spans="1:29" ht="15" customHeight="1" thickBot="1" x14ac:dyDescent="0.2">
      <c r="A2" s="330" t="s">
        <v>378</v>
      </c>
      <c r="B2" s="330"/>
      <c r="C2" s="330"/>
      <c r="D2" s="330"/>
      <c r="E2" s="330"/>
      <c r="F2" s="330"/>
      <c r="G2" s="330"/>
      <c r="H2" s="330"/>
      <c r="I2" s="330"/>
      <c r="J2" s="330"/>
      <c r="K2" s="330"/>
      <c r="L2" s="330"/>
      <c r="M2" s="330"/>
      <c r="N2" s="330"/>
      <c r="O2" s="330"/>
      <c r="P2" s="330"/>
      <c r="Q2" s="330"/>
      <c r="R2" s="330"/>
      <c r="S2" s="330"/>
      <c r="T2" s="330"/>
      <c r="U2" s="330"/>
      <c r="V2" s="330"/>
      <c r="X2" s="330"/>
      <c r="Y2" s="330"/>
      <c r="Z2" s="330"/>
      <c r="AA2" s="337" t="s">
        <v>111</v>
      </c>
      <c r="AB2" s="337"/>
    </row>
    <row r="3" spans="1:29" ht="24.95" customHeight="1" thickBot="1" x14ac:dyDescent="0.2">
      <c r="A3" s="814" t="s">
        <v>112</v>
      </c>
      <c r="B3" s="534" t="s">
        <v>80</v>
      </c>
      <c r="C3" s="26" t="s">
        <v>146</v>
      </c>
      <c r="D3" s="21"/>
      <c r="E3" s="20"/>
      <c r="F3" s="27"/>
      <c r="G3" s="534" t="s">
        <v>51</v>
      </c>
      <c r="H3" s="534" t="s">
        <v>147</v>
      </c>
      <c r="I3" s="534"/>
      <c r="J3" s="534"/>
      <c r="K3" s="534"/>
      <c r="L3" s="534" t="s">
        <v>135</v>
      </c>
      <c r="M3" s="534"/>
      <c r="N3" s="534"/>
      <c r="O3" s="534"/>
      <c r="P3" s="493" t="s">
        <v>148</v>
      </c>
      <c r="Q3" s="493"/>
      <c r="R3" s="493"/>
      <c r="S3" s="493"/>
      <c r="T3" s="493"/>
      <c r="U3" s="493" t="s">
        <v>149</v>
      </c>
      <c r="V3" s="493"/>
      <c r="W3" s="493"/>
      <c r="X3" s="804" t="s">
        <v>150</v>
      </c>
      <c r="Y3" s="804"/>
      <c r="Z3" s="804"/>
      <c r="AA3" s="805"/>
      <c r="AB3" s="323"/>
      <c r="AC3" s="330"/>
    </row>
    <row r="4" spans="1:29" ht="24.95" customHeight="1" x14ac:dyDescent="0.15">
      <c r="A4" s="815"/>
      <c r="B4" s="460"/>
      <c r="C4" s="562" t="s">
        <v>151</v>
      </c>
      <c r="D4" s="562"/>
      <c r="E4" s="373" t="s">
        <v>87</v>
      </c>
      <c r="F4" s="373" t="s">
        <v>88</v>
      </c>
      <c r="G4" s="460"/>
      <c r="H4" s="495" t="s">
        <v>151</v>
      </c>
      <c r="I4" s="495"/>
      <c r="J4" s="334" t="s">
        <v>53</v>
      </c>
      <c r="K4" s="333" t="s">
        <v>54</v>
      </c>
      <c r="L4" s="563" t="s">
        <v>152</v>
      </c>
      <c r="M4" s="563"/>
      <c r="N4" s="333" t="s">
        <v>53</v>
      </c>
      <c r="O4" s="334" t="s">
        <v>54</v>
      </c>
      <c r="P4" s="563" t="s">
        <v>2</v>
      </c>
      <c r="Q4" s="563"/>
      <c r="R4" s="562" t="s">
        <v>53</v>
      </c>
      <c r="S4" s="562"/>
      <c r="T4" s="333" t="s">
        <v>54</v>
      </c>
      <c r="U4" s="495" t="s">
        <v>153</v>
      </c>
      <c r="V4" s="495"/>
      <c r="W4" s="495"/>
      <c r="X4" s="806" t="s">
        <v>153</v>
      </c>
      <c r="Y4" s="806"/>
      <c r="Z4" s="806"/>
      <c r="AA4" s="807"/>
      <c r="AB4" s="323"/>
      <c r="AC4" s="330"/>
    </row>
    <row r="5" spans="1:29" ht="18.95" customHeight="1" x14ac:dyDescent="0.15">
      <c r="A5" s="14" t="s">
        <v>455</v>
      </c>
      <c r="B5" s="81">
        <v>4</v>
      </c>
      <c r="C5" s="596">
        <v>214</v>
      </c>
      <c r="D5" s="596"/>
      <c r="E5" s="381">
        <v>142</v>
      </c>
      <c r="F5" s="381">
        <v>72</v>
      </c>
      <c r="G5" s="381">
        <v>126</v>
      </c>
      <c r="H5" s="761">
        <v>449</v>
      </c>
      <c r="I5" s="761"/>
      <c r="J5" s="381">
        <v>274</v>
      </c>
      <c r="K5" s="381">
        <v>155</v>
      </c>
      <c r="L5" s="794">
        <v>277</v>
      </c>
      <c r="M5" s="794"/>
      <c r="N5" s="381">
        <v>109</v>
      </c>
      <c r="O5" s="381">
        <v>168</v>
      </c>
      <c r="P5" s="794">
        <v>75</v>
      </c>
      <c r="Q5" s="794"/>
      <c r="R5" s="794">
        <v>30</v>
      </c>
      <c r="S5" s="794"/>
      <c r="T5" s="381">
        <v>45</v>
      </c>
      <c r="U5" s="799">
        <f t="shared" ref="U5:U8" si="0">H5/G5</f>
        <v>3.5634920634920637</v>
      </c>
      <c r="V5" s="799"/>
      <c r="W5" s="799"/>
      <c r="X5" s="797">
        <f t="shared" ref="X5:X7" si="1">H5/L5</f>
        <v>1.6209386281588447</v>
      </c>
      <c r="Y5" s="797"/>
      <c r="Z5" s="797"/>
      <c r="AA5" s="798"/>
      <c r="AB5" s="318"/>
      <c r="AC5" s="330"/>
    </row>
    <row r="6" spans="1:29" ht="18.95" customHeight="1" x14ac:dyDescent="0.15">
      <c r="A6" s="14">
        <v>30</v>
      </c>
      <c r="B6" s="81">
        <v>4</v>
      </c>
      <c r="C6" s="596">
        <v>197</v>
      </c>
      <c r="D6" s="596"/>
      <c r="E6" s="381">
        <v>118</v>
      </c>
      <c r="F6" s="381">
        <v>79</v>
      </c>
      <c r="G6" s="381">
        <v>114</v>
      </c>
      <c r="H6" s="761">
        <v>481</v>
      </c>
      <c r="I6" s="761"/>
      <c r="J6" s="381">
        <v>313</v>
      </c>
      <c r="K6" s="381">
        <v>168</v>
      </c>
      <c r="L6" s="761">
        <v>271</v>
      </c>
      <c r="M6" s="761"/>
      <c r="N6" s="381">
        <v>105</v>
      </c>
      <c r="O6" s="381">
        <v>166</v>
      </c>
      <c r="P6" s="761">
        <v>227</v>
      </c>
      <c r="Q6" s="761"/>
      <c r="R6" s="761">
        <v>86</v>
      </c>
      <c r="S6" s="761"/>
      <c r="T6" s="381">
        <v>141</v>
      </c>
      <c r="U6" s="799">
        <f t="shared" si="0"/>
        <v>4.2192982456140351</v>
      </c>
      <c r="V6" s="799"/>
      <c r="W6" s="799"/>
      <c r="X6" s="797">
        <f t="shared" si="1"/>
        <v>1.7749077490774907</v>
      </c>
      <c r="Y6" s="797"/>
      <c r="Z6" s="797"/>
      <c r="AA6" s="798"/>
      <c r="AB6" s="318"/>
      <c r="AC6" s="330"/>
    </row>
    <row r="7" spans="1:29" ht="18.95" customHeight="1" x14ac:dyDescent="0.15">
      <c r="A7" s="14" t="s">
        <v>387</v>
      </c>
      <c r="B7" s="81">
        <v>4</v>
      </c>
      <c r="C7" s="596">
        <v>167</v>
      </c>
      <c r="D7" s="596"/>
      <c r="E7" s="381">
        <v>102</v>
      </c>
      <c r="F7" s="381">
        <v>65</v>
      </c>
      <c r="G7" s="381">
        <v>132</v>
      </c>
      <c r="H7" s="761">
        <v>517</v>
      </c>
      <c r="I7" s="761"/>
      <c r="J7" s="381">
        <v>335</v>
      </c>
      <c r="K7" s="381">
        <v>182</v>
      </c>
      <c r="L7" s="761">
        <v>293</v>
      </c>
      <c r="M7" s="761"/>
      <c r="N7" s="381">
        <v>122</v>
      </c>
      <c r="O7" s="381">
        <v>171</v>
      </c>
      <c r="P7" s="761">
        <v>216</v>
      </c>
      <c r="Q7" s="761"/>
      <c r="R7" s="761">
        <v>95</v>
      </c>
      <c r="S7" s="761"/>
      <c r="T7" s="381">
        <v>121</v>
      </c>
      <c r="U7" s="799">
        <f t="shared" si="0"/>
        <v>3.9166666666666665</v>
      </c>
      <c r="V7" s="799"/>
      <c r="W7" s="799"/>
      <c r="X7" s="797">
        <f t="shared" si="1"/>
        <v>1.764505119453925</v>
      </c>
      <c r="Y7" s="797"/>
      <c r="Z7" s="797"/>
      <c r="AA7" s="798"/>
      <c r="AB7" s="318"/>
      <c r="AC7" s="330"/>
    </row>
    <row r="8" spans="1:29" ht="18.95" customHeight="1" x14ac:dyDescent="0.15">
      <c r="A8" s="14">
        <v>2</v>
      </c>
      <c r="B8" s="81">
        <f>SUM(B9:B12)</f>
        <v>4</v>
      </c>
      <c r="C8" s="596">
        <f>SUM(C9:D12)</f>
        <v>155</v>
      </c>
      <c r="D8" s="596"/>
      <c r="E8" s="381">
        <f>SUM(E9:E12)</f>
        <v>100</v>
      </c>
      <c r="F8" s="381">
        <f>SUM(F9:F12)</f>
        <v>55</v>
      </c>
      <c r="G8" s="381">
        <f>SUM(G9:G12)</f>
        <v>136</v>
      </c>
      <c r="H8" s="761">
        <f>SUM(H9:I12)</f>
        <v>530</v>
      </c>
      <c r="I8" s="761"/>
      <c r="J8" s="381">
        <f>SUM(J9:J12)</f>
        <v>343</v>
      </c>
      <c r="K8" s="381">
        <f>SUM(K9:K12)</f>
        <v>187</v>
      </c>
      <c r="L8" s="761">
        <f>SUM(L9:M12)</f>
        <v>305</v>
      </c>
      <c r="M8" s="761"/>
      <c r="N8" s="295">
        <f>SUM(N9:N12)</f>
        <v>121</v>
      </c>
      <c r="O8" s="295">
        <f>SUM(O9:O12)</f>
        <v>184</v>
      </c>
      <c r="P8" s="761">
        <f>SUM(P9:Q12)</f>
        <v>87</v>
      </c>
      <c r="Q8" s="761"/>
      <c r="R8" s="761">
        <f>SUM(R9:S12)</f>
        <v>35</v>
      </c>
      <c r="S8" s="761"/>
      <c r="T8" s="295">
        <f>SUM(T9:T12)</f>
        <v>52</v>
      </c>
      <c r="U8" s="799">
        <f t="shared" si="0"/>
        <v>3.8970588235294117</v>
      </c>
      <c r="V8" s="799"/>
      <c r="W8" s="799"/>
      <c r="X8" s="797">
        <f>H8/L8</f>
        <v>1.7377049180327868</v>
      </c>
      <c r="Y8" s="797"/>
      <c r="Z8" s="797"/>
      <c r="AA8" s="798"/>
      <c r="AB8" s="318"/>
      <c r="AC8" s="330"/>
    </row>
    <row r="9" spans="1:29" ht="18.95" customHeight="1" x14ac:dyDescent="0.15">
      <c r="A9" s="74" t="s">
        <v>154</v>
      </c>
      <c r="B9" s="81">
        <v>1</v>
      </c>
      <c r="C9" s="808">
        <f>SUM(E9:F9)</f>
        <v>84</v>
      </c>
      <c r="D9" s="808"/>
      <c r="E9" s="391">
        <v>55</v>
      </c>
      <c r="F9" s="391">
        <v>29</v>
      </c>
      <c r="G9" s="391">
        <v>76</v>
      </c>
      <c r="H9" s="809">
        <f>SUM(J9:K9)</f>
        <v>332</v>
      </c>
      <c r="I9" s="809"/>
      <c r="J9" s="391">
        <v>228</v>
      </c>
      <c r="K9" s="391">
        <v>104</v>
      </c>
      <c r="L9" s="761">
        <f>SUM(N9:O9)</f>
        <v>168</v>
      </c>
      <c r="M9" s="761"/>
      <c r="N9" s="381">
        <v>69</v>
      </c>
      <c r="O9" s="381">
        <v>99</v>
      </c>
      <c r="P9" s="761">
        <f>SUM(R9:T9)</f>
        <v>29</v>
      </c>
      <c r="Q9" s="761"/>
      <c r="R9" s="761">
        <v>15</v>
      </c>
      <c r="S9" s="761"/>
      <c r="T9" s="381">
        <v>14</v>
      </c>
      <c r="U9" s="799">
        <f>H9/G9</f>
        <v>4.3684210526315788</v>
      </c>
      <c r="V9" s="799"/>
      <c r="W9" s="799"/>
      <c r="X9" s="800">
        <f>H9/L9</f>
        <v>1.9761904761904763</v>
      </c>
      <c r="Y9" s="800"/>
      <c r="Z9" s="800"/>
      <c r="AA9" s="801"/>
      <c r="AB9" s="318"/>
      <c r="AC9" s="330"/>
    </row>
    <row r="10" spans="1:29" ht="18.95" customHeight="1" x14ac:dyDescent="0.15">
      <c r="A10" s="74" t="s">
        <v>155</v>
      </c>
      <c r="B10" s="81">
        <v>1</v>
      </c>
      <c r="C10" s="808">
        <f>SUM(E10:F10)</f>
        <v>55</v>
      </c>
      <c r="D10" s="808"/>
      <c r="E10" s="391">
        <v>34</v>
      </c>
      <c r="F10" s="391">
        <v>21</v>
      </c>
      <c r="G10" s="391">
        <v>50</v>
      </c>
      <c r="H10" s="809">
        <f>SUM(J10:K10)</f>
        <v>131</v>
      </c>
      <c r="I10" s="809"/>
      <c r="J10" s="391">
        <v>68</v>
      </c>
      <c r="K10" s="391">
        <v>63</v>
      </c>
      <c r="L10" s="761">
        <f>SUM(N10:O10)</f>
        <v>109</v>
      </c>
      <c r="M10" s="761"/>
      <c r="N10" s="381">
        <v>40</v>
      </c>
      <c r="O10" s="381">
        <v>69</v>
      </c>
      <c r="P10" s="761">
        <f>SUM(R10:T10)</f>
        <v>42</v>
      </c>
      <c r="Q10" s="761"/>
      <c r="R10" s="761">
        <v>15</v>
      </c>
      <c r="S10" s="761"/>
      <c r="T10" s="381">
        <v>27</v>
      </c>
      <c r="U10" s="799">
        <f>H10/G10</f>
        <v>2.62</v>
      </c>
      <c r="V10" s="799"/>
      <c r="W10" s="799"/>
      <c r="X10" s="795">
        <f>H10/L10</f>
        <v>1.201834862385321</v>
      </c>
      <c r="Y10" s="795"/>
      <c r="Z10" s="795"/>
      <c r="AA10" s="796"/>
      <c r="AB10" s="318"/>
      <c r="AC10" s="330"/>
    </row>
    <row r="11" spans="1:29" ht="18.95" customHeight="1" x14ac:dyDescent="0.15">
      <c r="A11" s="108" t="s">
        <v>156</v>
      </c>
      <c r="B11" s="81">
        <v>1</v>
      </c>
      <c r="C11" s="808">
        <f>SUM(E11:F11)</f>
        <v>9</v>
      </c>
      <c r="D11" s="808"/>
      <c r="E11" s="391">
        <v>5</v>
      </c>
      <c r="F11" s="391">
        <v>4</v>
      </c>
      <c r="G11" s="391">
        <v>4</v>
      </c>
      <c r="H11" s="809">
        <f>SUM(J11:K11)</f>
        <v>8</v>
      </c>
      <c r="I11" s="809"/>
      <c r="J11" s="391">
        <v>2</v>
      </c>
      <c r="K11" s="391">
        <v>6</v>
      </c>
      <c r="L11" s="761">
        <f>SUM(N11:O11)</f>
        <v>9</v>
      </c>
      <c r="M11" s="761"/>
      <c r="N11" s="381">
        <v>3</v>
      </c>
      <c r="O11" s="381">
        <v>6</v>
      </c>
      <c r="P11" s="761">
        <f>SUM(R11:T11)</f>
        <v>14</v>
      </c>
      <c r="Q11" s="761"/>
      <c r="R11" s="761">
        <v>4</v>
      </c>
      <c r="S11" s="761"/>
      <c r="T11" s="381">
        <v>10</v>
      </c>
      <c r="U11" s="799">
        <f>H11/G11</f>
        <v>2</v>
      </c>
      <c r="V11" s="799"/>
      <c r="W11" s="799"/>
      <c r="X11" s="795">
        <f>H11/L11</f>
        <v>0.88888888888888884</v>
      </c>
      <c r="Y11" s="795"/>
      <c r="Z11" s="795"/>
      <c r="AA11" s="796"/>
      <c r="AB11" s="318"/>
      <c r="AC11" s="330"/>
    </row>
    <row r="12" spans="1:29" ht="18.95" customHeight="1" thickBot="1" x14ac:dyDescent="0.2">
      <c r="A12" s="104" t="s">
        <v>469</v>
      </c>
      <c r="B12" s="252">
        <v>1</v>
      </c>
      <c r="C12" s="818">
        <f>SUM(E12:F12)</f>
        <v>7</v>
      </c>
      <c r="D12" s="554"/>
      <c r="E12" s="393">
        <v>6</v>
      </c>
      <c r="F12" s="393">
        <v>1</v>
      </c>
      <c r="G12" s="393">
        <v>6</v>
      </c>
      <c r="H12" s="816">
        <f>SUM(J12:K12)</f>
        <v>59</v>
      </c>
      <c r="I12" s="816"/>
      <c r="J12" s="393">
        <v>45</v>
      </c>
      <c r="K12" s="393">
        <v>14</v>
      </c>
      <c r="L12" s="764">
        <f>SUM(N12:O12)</f>
        <v>19</v>
      </c>
      <c r="M12" s="764"/>
      <c r="N12" s="382">
        <v>9</v>
      </c>
      <c r="O12" s="382">
        <v>10</v>
      </c>
      <c r="P12" s="764">
        <f>SUM(R12:T12)</f>
        <v>2</v>
      </c>
      <c r="Q12" s="764"/>
      <c r="R12" s="810">
        <v>1</v>
      </c>
      <c r="S12" s="810"/>
      <c r="T12" s="382">
        <v>1</v>
      </c>
      <c r="U12" s="802">
        <f>H12/G12</f>
        <v>9.8333333333333339</v>
      </c>
      <c r="V12" s="802"/>
      <c r="W12" s="802"/>
      <c r="X12" s="802">
        <f>H12/L12</f>
        <v>3.1052631578947367</v>
      </c>
      <c r="Y12" s="802"/>
      <c r="Z12" s="802"/>
      <c r="AA12" s="803"/>
      <c r="AB12" s="318"/>
      <c r="AC12" s="330"/>
    </row>
    <row r="13" spans="1:29" ht="25.5" customHeight="1" x14ac:dyDescent="0.15">
      <c r="A13" s="817" t="s">
        <v>423</v>
      </c>
      <c r="B13" s="817"/>
      <c r="C13" s="817"/>
      <c r="D13" s="817"/>
      <c r="E13" s="817"/>
      <c r="F13" s="817"/>
      <c r="G13" s="817"/>
      <c r="H13" s="817"/>
      <c r="I13" s="817"/>
      <c r="J13" s="817"/>
      <c r="K13" s="817"/>
      <c r="L13" s="330"/>
      <c r="M13" s="330"/>
      <c r="N13" s="330"/>
      <c r="O13" s="330"/>
      <c r="P13" s="330"/>
      <c r="Q13" s="330"/>
      <c r="R13" s="330"/>
      <c r="S13" s="330"/>
      <c r="T13" s="330"/>
      <c r="U13" s="330"/>
      <c r="V13" s="330"/>
      <c r="W13" s="330"/>
      <c r="Y13" s="330"/>
      <c r="Z13" s="330"/>
      <c r="AA13" s="337" t="s">
        <v>157</v>
      </c>
      <c r="AB13" s="337"/>
    </row>
    <row r="14" spans="1:29" ht="18.95" customHeight="1" x14ac:dyDescent="0.15">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row>
    <row r="15" spans="1:29" ht="18.95" customHeight="1" thickBot="1" x14ac:dyDescent="0.2">
      <c r="A15" s="330" t="s">
        <v>379</v>
      </c>
      <c r="O15" s="330"/>
      <c r="P15" s="330"/>
      <c r="Q15" s="330"/>
      <c r="R15" s="330"/>
      <c r="S15" s="330"/>
      <c r="T15" s="330"/>
      <c r="X15" s="330"/>
      <c r="Y15" s="330"/>
      <c r="Z15" s="330"/>
      <c r="AA15" s="337" t="s">
        <v>78</v>
      </c>
      <c r="AB15" s="337"/>
    </row>
    <row r="16" spans="1:29" ht="24.95" customHeight="1" thickBot="1" x14ac:dyDescent="0.2">
      <c r="A16" s="778" t="s">
        <v>112</v>
      </c>
      <c r="B16" s="781" t="s">
        <v>141</v>
      </c>
      <c r="C16" s="534"/>
      <c r="D16" s="534"/>
      <c r="E16" s="534"/>
      <c r="F16" s="534" t="s">
        <v>126</v>
      </c>
      <c r="G16" s="534"/>
      <c r="H16" s="534"/>
      <c r="I16" s="534"/>
      <c r="J16" s="26" t="s">
        <v>158</v>
      </c>
      <c r="K16" s="20"/>
      <c r="L16" s="386" t="s">
        <v>159</v>
      </c>
      <c r="M16" s="387"/>
      <c r="N16" s="534" t="s">
        <v>160</v>
      </c>
      <c r="O16" s="534"/>
      <c r="P16" s="534"/>
      <c r="Q16" s="534"/>
      <c r="R16" s="534" t="s">
        <v>161</v>
      </c>
      <c r="S16" s="534"/>
      <c r="T16" s="534"/>
      <c r="U16" s="534"/>
      <c r="V16" s="534"/>
      <c r="W16" s="793" t="s">
        <v>162</v>
      </c>
      <c r="X16" s="793"/>
      <c r="Y16" s="793"/>
      <c r="Z16" s="793"/>
      <c r="AA16" s="535"/>
      <c r="AB16" s="323"/>
    </row>
    <row r="17" spans="1:28" ht="24.95" customHeight="1" x14ac:dyDescent="0.15">
      <c r="A17" s="779"/>
      <c r="B17" s="317" t="s">
        <v>51</v>
      </c>
      <c r="C17" s="373" t="s">
        <v>86</v>
      </c>
      <c r="D17" s="334" t="s">
        <v>53</v>
      </c>
      <c r="E17" s="334" t="s">
        <v>54</v>
      </c>
      <c r="F17" s="334" t="s">
        <v>51</v>
      </c>
      <c r="G17" s="373" t="s">
        <v>86</v>
      </c>
      <c r="H17" s="334" t="s">
        <v>53</v>
      </c>
      <c r="I17" s="334" t="s">
        <v>54</v>
      </c>
      <c r="J17" s="334" t="s">
        <v>51</v>
      </c>
      <c r="K17" s="360" t="s">
        <v>86</v>
      </c>
      <c r="L17" s="334" t="s">
        <v>53</v>
      </c>
      <c r="M17" s="334" t="s">
        <v>54</v>
      </c>
      <c r="N17" s="334" t="s">
        <v>51</v>
      </c>
      <c r="O17" s="373" t="s">
        <v>86</v>
      </c>
      <c r="P17" s="373" t="s">
        <v>53</v>
      </c>
      <c r="Q17" s="333" t="s">
        <v>54</v>
      </c>
      <c r="R17" s="562" t="s">
        <v>51</v>
      </c>
      <c r="S17" s="562"/>
      <c r="T17" s="333" t="s">
        <v>52</v>
      </c>
      <c r="U17" s="333" t="s">
        <v>53</v>
      </c>
      <c r="V17" s="333" t="s">
        <v>54</v>
      </c>
      <c r="W17" s="28" t="s">
        <v>51</v>
      </c>
      <c r="X17" s="333" t="s">
        <v>52</v>
      </c>
      <c r="Y17" s="562" t="s">
        <v>53</v>
      </c>
      <c r="Z17" s="562"/>
      <c r="AA17" s="389" t="s">
        <v>54</v>
      </c>
      <c r="AB17" s="323"/>
    </row>
    <row r="18" spans="1:28" ht="18.95" customHeight="1" x14ac:dyDescent="0.15">
      <c r="A18" s="14" t="s">
        <v>455</v>
      </c>
      <c r="B18" s="390">
        <v>123</v>
      </c>
      <c r="C18" s="390">
        <v>429</v>
      </c>
      <c r="D18" s="390">
        <v>274</v>
      </c>
      <c r="E18" s="390">
        <v>155</v>
      </c>
      <c r="F18" s="343">
        <v>9</v>
      </c>
      <c r="G18" s="343">
        <v>27</v>
      </c>
      <c r="H18" s="343">
        <v>15</v>
      </c>
      <c r="I18" s="343">
        <v>12</v>
      </c>
      <c r="J18" s="343">
        <v>6</v>
      </c>
      <c r="K18" s="343">
        <v>23</v>
      </c>
      <c r="L18" s="343">
        <v>16</v>
      </c>
      <c r="M18" s="343">
        <v>7</v>
      </c>
      <c r="N18" s="343">
        <v>5</v>
      </c>
      <c r="O18" s="343">
        <v>20</v>
      </c>
      <c r="P18" s="343">
        <v>14</v>
      </c>
      <c r="Q18" s="343">
        <v>6</v>
      </c>
      <c r="R18" s="758">
        <v>8</v>
      </c>
      <c r="S18" s="758"/>
      <c r="T18" s="357">
        <v>24</v>
      </c>
      <c r="U18" s="357">
        <v>16</v>
      </c>
      <c r="V18" s="357">
        <v>8</v>
      </c>
      <c r="W18" s="343">
        <v>8</v>
      </c>
      <c r="X18" s="343">
        <v>32</v>
      </c>
      <c r="Y18" s="776">
        <v>19</v>
      </c>
      <c r="Z18" s="776"/>
      <c r="AA18" s="96">
        <v>13</v>
      </c>
      <c r="AB18" s="29"/>
    </row>
    <row r="19" spans="1:28" ht="18.95" customHeight="1" x14ac:dyDescent="0.15">
      <c r="A19" s="14">
        <v>30</v>
      </c>
      <c r="B19" s="390">
        <v>114</v>
      </c>
      <c r="C19" s="390">
        <v>481</v>
      </c>
      <c r="D19" s="390">
        <v>313</v>
      </c>
      <c r="E19" s="390">
        <v>168</v>
      </c>
      <c r="F19" s="343">
        <v>7</v>
      </c>
      <c r="G19" s="343">
        <v>35</v>
      </c>
      <c r="H19" s="343">
        <v>25</v>
      </c>
      <c r="I19" s="343">
        <v>10</v>
      </c>
      <c r="J19" s="343">
        <v>7</v>
      </c>
      <c r="K19" s="343">
        <v>28</v>
      </c>
      <c r="L19" s="343">
        <v>16</v>
      </c>
      <c r="M19" s="343">
        <v>12</v>
      </c>
      <c r="N19" s="343">
        <v>5</v>
      </c>
      <c r="O19" s="343">
        <v>23</v>
      </c>
      <c r="P19" s="343">
        <v>16</v>
      </c>
      <c r="Q19" s="343">
        <v>7</v>
      </c>
      <c r="R19" s="597">
        <v>5</v>
      </c>
      <c r="S19" s="597"/>
      <c r="T19" s="357">
        <v>20</v>
      </c>
      <c r="U19" s="357">
        <v>13</v>
      </c>
      <c r="V19" s="357">
        <v>7</v>
      </c>
      <c r="W19" s="343">
        <v>6</v>
      </c>
      <c r="X19" s="343">
        <v>25</v>
      </c>
      <c r="Y19" s="596">
        <v>16</v>
      </c>
      <c r="Z19" s="596"/>
      <c r="AA19" s="96">
        <v>9</v>
      </c>
      <c r="AB19" s="343"/>
    </row>
    <row r="20" spans="1:28" ht="18.95" customHeight="1" x14ac:dyDescent="0.15">
      <c r="A20" s="14" t="s">
        <v>443</v>
      </c>
      <c r="B20" s="390">
        <v>132</v>
      </c>
      <c r="C20" s="390">
        <v>517</v>
      </c>
      <c r="D20" s="390">
        <v>335</v>
      </c>
      <c r="E20" s="390">
        <v>182</v>
      </c>
      <c r="F20" s="343">
        <v>9</v>
      </c>
      <c r="G20" s="343">
        <v>36</v>
      </c>
      <c r="H20" s="343">
        <v>26</v>
      </c>
      <c r="I20" s="343">
        <v>10</v>
      </c>
      <c r="J20" s="343">
        <v>10</v>
      </c>
      <c r="K20" s="343">
        <v>35</v>
      </c>
      <c r="L20" s="343">
        <v>25</v>
      </c>
      <c r="M20" s="343">
        <v>10</v>
      </c>
      <c r="N20" s="343">
        <v>10</v>
      </c>
      <c r="O20" s="343">
        <v>31</v>
      </c>
      <c r="P20" s="343">
        <v>18</v>
      </c>
      <c r="Q20" s="343">
        <v>13</v>
      </c>
      <c r="R20" s="597">
        <v>7</v>
      </c>
      <c r="S20" s="597"/>
      <c r="T20" s="357">
        <v>26</v>
      </c>
      <c r="U20" s="357">
        <v>18</v>
      </c>
      <c r="V20" s="357">
        <v>8</v>
      </c>
      <c r="W20" s="343">
        <v>5</v>
      </c>
      <c r="X20" s="343">
        <v>18</v>
      </c>
      <c r="Y20" s="596">
        <v>11</v>
      </c>
      <c r="Z20" s="596"/>
      <c r="AA20" s="96">
        <v>7</v>
      </c>
      <c r="AB20" s="343"/>
    </row>
    <row r="21" spans="1:28" ht="18.95" customHeight="1" x14ac:dyDescent="0.15">
      <c r="A21" s="14">
        <v>2</v>
      </c>
      <c r="B21" s="390">
        <f t="shared" ref="B21:Q21" si="2">SUM(B22:B25)</f>
        <v>137</v>
      </c>
      <c r="C21" s="390">
        <f t="shared" si="2"/>
        <v>530</v>
      </c>
      <c r="D21" s="390">
        <f t="shared" si="2"/>
        <v>343</v>
      </c>
      <c r="E21" s="390">
        <f t="shared" si="2"/>
        <v>187</v>
      </c>
      <c r="F21" s="343">
        <f t="shared" si="2"/>
        <v>13</v>
      </c>
      <c r="G21" s="343">
        <f t="shared" si="2"/>
        <v>44</v>
      </c>
      <c r="H21" s="343">
        <f t="shared" si="2"/>
        <v>26</v>
      </c>
      <c r="I21" s="343">
        <f t="shared" si="2"/>
        <v>18</v>
      </c>
      <c r="J21" s="343">
        <f t="shared" si="2"/>
        <v>10</v>
      </c>
      <c r="K21" s="343">
        <f t="shared" si="2"/>
        <v>36</v>
      </c>
      <c r="L21" s="343">
        <f t="shared" si="2"/>
        <v>25</v>
      </c>
      <c r="M21" s="343">
        <f t="shared" si="2"/>
        <v>11</v>
      </c>
      <c r="N21" s="343">
        <f t="shared" si="2"/>
        <v>10</v>
      </c>
      <c r="O21" s="343">
        <f t="shared" si="2"/>
        <v>35</v>
      </c>
      <c r="P21" s="343">
        <f t="shared" si="2"/>
        <v>25</v>
      </c>
      <c r="Q21" s="343">
        <f t="shared" si="2"/>
        <v>10</v>
      </c>
      <c r="R21" s="597">
        <f>SUM(R22:S25)</f>
        <v>10</v>
      </c>
      <c r="S21" s="597"/>
      <c r="T21" s="357">
        <f>SUM(T22:T25)</f>
        <v>33</v>
      </c>
      <c r="U21" s="357">
        <f>SUM(U22:U25)</f>
        <v>19</v>
      </c>
      <c r="V21" s="357">
        <f>SUM(V22:V25)</f>
        <v>14</v>
      </c>
      <c r="W21" s="343">
        <f>SUM(W22:W25)</f>
        <v>7</v>
      </c>
      <c r="X21" s="343">
        <f>SUM(X22:X25)</f>
        <v>25</v>
      </c>
      <c r="Y21" s="596">
        <f>SUM(Y22:Z25)</f>
        <v>18</v>
      </c>
      <c r="Z21" s="596"/>
      <c r="AA21" s="96">
        <f>SUM(AA22:AA25)</f>
        <v>7</v>
      </c>
      <c r="AB21" s="343"/>
    </row>
    <row r="22" spans="1:28" ht="18.95" customHeight="1" x14ac:dyDescent="0.15">
      <c r="A22" s="30" t="s">
        <v>154</v>
      </c>
      <c r="B22" s="343">
        <f>SUM(F22,J22,N22,R22,W22,B35,F35,J35,N35,U35)</f>
        <v>76</v>
      </c>
      <c r="C22" s="343">
        <v>332</v>
      </c>
      <c r="D22" s="343">
        <v>228</v>
      </c>
      <c r="E22" s="343">
        <v>104</v>
      </c>
      <c r="F22" s="366">
        <v>7</v>
      </c>
      <c r="G22" s="381">
        <f>SUM(H22:I22)</f>
        <v>28</v>
      </c>
      <c r="H22" s="343">
        <v>19</v>
      </c>
      <c r="I22" s="343">
        <v>9</v>
      </c>
      <c r="J22" s="343">
        <v>7</v>
      </c>
      <c r="K22" s="381">
        <f>SUM(L22:M22)</f>
        <v>28</v>
      </c>
      <c r="L22" s="343">
        <v>20</v>
      </c>
      <c r="M22" s="366">
        <v>8</v>
      </c>
      <c r="N22" s="366">
        <v>8</v>
      </c>
      <c r="O22" s="381">
        <f>SUM(P22:Q22)</f>
        <v>29</v>
      </c>
      <c r="P22" s="343">
        <v>22</v>
      </c>
      <c r="Q22" s="344">
        <v>7</v>
      </c>
      <c r="R22" s="597">
        <v>4</v>
      </c>
      <c r="S22" s="597"/>
      <c r="T22" s="381">
        <f>SUM(U22:V22)</f>
        <v>16</v>
      </c>
      <c r="U22" s="343">
        <v>12</v>
      </c>
      <c r="V22" s="343">
        <v>4</v>
      </c>
      <c r="W22" s="343">
        <v>5</v>
      </c>
      <c r="X22" s="381">
        <f>SUM(Y22:AA22)</f>
        <v>19</v>
      </c>
      <c r="Y22" s="596">
        <v>13</v>
      </c>
      <c r="Z22" s="596"/>
      <c r="AA22" s="96">
        <v>6</v>
      </c>
      <c r="AB22" s="390"/>
    </row>
    <row r="23" spans="1:28" ht="18.95" customHeight="1" x14ac:dyDescent="0.15">
      <c r="A23" s="101" t="s">
        <v>155</v>
      </c>
      <c r="B23" s="343">
        <f t="shared" ref="B23" si="3">SUM(F23,J23,N23,R23,W23,B36,F36,J36,N36,U36)</f>
        <v>50</v>
      </c>
      <c r="C23" s="343">
        <f>SUM(G23,K23,O23,T23,X23,C36,G36,K36,O36,V36)</f>
        <v>131</v>
      </c>
      <c r="D23" s="343">
        <v>68</v>
      </c>
      <c r="E23" s="343">
        <v>63</v>
      </c>
      <c r="F23" s="366">
        <v>6</v>
      </c>
      <c r="G23" s="381">
        <f t="shared" ref="G23" si="4">SUM(H23:I23)</f>
        <v>16</v>
      </c>
      <c r="H23" s="343">
        <v>7</v>
      </c>
      <c r="I23" s="343">
        <v>9</v>
      </c>
      <c r="J23" s="343">
        <v>3</v>
      </c>
      <c r="K23" s="381">
        <f t="shared" ref="K23" si="5">SUM(L23:M23)</f>
        <v>8</v>
      </c>
      <c r="L23" s="343">
        <v>5</v>
      </c>
      <c r="M23" s="366">
        <v>3</v>
      </c>
      <c r="N23" s="366">
        <v>2</v>
      </c>
      <c r="O23" s="381">
        <f t="shared" ref="O23" si="6">SUM(P23:Q23)</f>
        <v>6</v>
      </c>
      <c r="P23" s="343">
        <v>3</v>
      </c>
      <c r="Q23" s="344">
        <v>3</v>
      </c>
      <c r="R23" s="597">
        <v>6</v>
      </c>
      <c r="S23" s="597"/>
      <c r="T23" s="381">
        <f t="shared" ref="T23" si="7">SUM(U23:V23)</f>
        <v>17</v>
      </c>
      <c r="U23" s="343">
        <v>7</v>
      </c>
      <c r="V23" s="343">
        <v>10</v>
      </c>
      <c r="W23" s="343">
        <v>2</v>
      </c>
      <c r="X23" s="381">
        <f t="shared" ref="X23" si="8">SUM(Y23:AA23)</f>
        <v>6</v>
      </c>
      <c r="Y23" s="596">
        <v>5</v>
      </c>
      <c r="Z23" s="596"/>
      <c r="AA23" s="412">
        <v>1</v>
      </c>
      <c r="AB23" s="390"/>
    </row>
    <row r="24" spans="1:28" ht="18.95" customHeight="1" x14ac:dyDescent="0.15">
      <c r="A24" s="108" t="s">
        <v>156</v>
      </c>
      <c r="B24" s="253">
        <f>SUM(F24,J24,N24,R24,W24,B37,F37,J37,N37,U37)</f>
        <v>5</v>
      </c>
      <c r="C24" s="343">
        <f>SUM(G24,K24,O24,T24,X24,C37,G37,K37,O37,V37)</f>
        <v>8</v>
      </c>
      <c r="D24" s="343">
        <v>2</v>
      </c>
      <c r="E24" s="343">
        <v>6</v>
      </c>
      <c r="F24" s="254">
        <v>0</v>
      </c>
      <c r="G24" s="254">
        <f>SUM(H24:I24)</f>
        <v>0</v>
      </c>
      <c r="H24" s="254">
        <v>0</v>
      </c>
      <c r="I24" s="254">
        <v>0</v>
      </c>
      <c r="J24" s="254">
        <v>0</v>
      </c>
      <c r="K24" s="276">
        <f t="shared" ref="K24:K25" si="9">SUM(L24:M24)</f>
        <v>0</v>
      </c>
      <c r="L24" s="366">
        <v>0</v>
      </c>
      <c r="M24" s="276">
        <v>0</v>
      </c>
      <c r="N24" s="366">
        <v>0</v>
      </c>
      <c r="O24" s="381">
        <f>SUM(P24:Q24)</f>
        <v>0</v>
      </c>
      <c r="P24" s="254">
        <v>0</v>
      </c>
      <c r="Q24" s="366">
        <v>0</v>
      </c>
      <c r="R24" s="813">
        <v>0</v>
      </c>
      <c r="S24" s="813"/>
      <c r="T24" s="381">
        <f t="shared" ref="T24" si="10">SUM(U24:V24)</f>
        <v>0</v>
      </c>
      <c r="U24" s="276">
        <v>0</v>
      </c>
      <c r="V24" s="381">
        <v>0</v>
      </c>
      <c r="W24" s="276">
        <v>0</v>
      </c>
      <c r="X24" s="381">
        <f t="shared" ref="X24:X25" si="11">SUM(Y24:AA24)</f>
        <v>0</v>
      </c>
      <c r="Y24" s="775">
        <v>0</v>
      </c>
      <c r="Z24" s="775"/>
      <c r="AA24" s="413">
        <v>0</v>
      </c>
      <c r="AB24" s="361"/>
    </row>
    <row r="25" spans="1:28" ht="18.95" customHeight="1" thickBot="1" x14ac:dyDescent="0.2">
      <c r="A25" s="104" t="s">
        <v>469</v>
      </c>
      <c r="B25" s="255">
        <f>SUM(F25,J25,N25,R25,W25,B38,F38,J38,N38,U38)</f>
        <v>6</v>
      </c>
      <c r="C25" s="383">
        <f>SUM(G25,K25,O25,T25,X25,C38,G38,K38,O38,V38)</f>
        <v>59</v>
      </c>
      <c r="D25" s="383">
        <v>45</v>
      </c>
      <c r="E25" s="383">
        <v>14</v>
      </c>
      <c r="F25" s="256">
        <v>0</v>
      </c>
      <c r="G25" s="256">
        <f t="shared" ref="G25" si="12">SUM(H25:I25)</f>
        <v>0</v>
      </c>
      <c r="H25" s="256">
        <v>0</v>
      </c>
      <c r="I25" s="256">
        <v>0</v>
      </c>
      <c r="J25" s="256">
        <v>0</v>
      </c>
      <c r="K25" s="275">
        <f t="shared" si="9"/>
        <v>0</v>
      </c>
      <c r="L25" s="257">
        <v>0</v>
      </c>
      <c r="M25" s="275">
        <v>0</v>
      </c>
      <c r="N25" s="257">
        <v>0</v>
      </c>
      <c r="O25" s="256">
        <f>SUM(P25:Q25)</f>
        <v>0</v>
      </c>
      <c r="P25" s="256">
        <v>0</v>
      </c>
      <c r="Q25" s="257">
        <v>0</v>
      </c>
      <c r="R25" s="811">
        <v>0</v>
      </c>
      <c r="S25" s="812"/>
      <c r="T25" s="382">
        <v>0</v>
      </c>
      <c r="U25" s="275">
        <v>0</v>
      </c>
      <c r="V25" s="256">
        <v>0</v>
      </c>
      <c r="W25" s="275">
        <v>0</v>
      </c>
      <c r="X25" s="275">
        <f t="shared" si="11"/>
        <v>0</v>
      </c>
      <c r="Y25" s="765">
        <v>0</v>
      </c>
      <c r="Z25" s="766"/>
      <c r="AA25" s="414">
        <v>0</v>
      </c>
      <c r="AB25" s="361"/>
    </row>
    <row r="26" spans="1:28" ht="18.95" customHeight="1" x14ac:dyDescent="0.15">
      <c r="A26" s="330" t="s">
        <v>305</v>
      </c>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Z26" s="330"/>
      <c r="AA26" s="337"/>
      <c r="AB26" s="337"/>
    </row>
    <row r="27" spans="1:28" ht="18.95" customHeight="1" x14ac:dyDescent="0.15">
      <c r="A27" s="330" t="s">
        <v>403</v>
      </c>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row>
    <row r="28" spans="1:28" ht="18.95" customHeight="1" thickBot="1" x14ac:dyDescent="0.2">
      <c r="A28" s="330" t="s">
        <v>404</v>
      </c>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7" t="s">
        <v>78</v>
      </c>
      <c r="AB28" s="337"/>
    </row>
    <row r="29" spans="1:28" ht="24.95" customHeight="1" thickBot="1" x14ac:dyDescent="0.2">
      <c r="A29" s="778" t="s">
        <v>112</v>
      </c>
      <c r="B29" s="781" t="s">
        <v>405</v>
      </c>
      <c r="C29" s="534"/>
      <c r="D29" s="534"/>
      <c r="E29" s="534"/>
      <c r="F29" s="534" t="s">
        <v>163</v>
      </c>
      <c r="G29" s="534"/>
      <c r="H29" s="534"/>
      <c r="I29" s="534"/>
      <c r="J29" s="26" t="s">
        <v>164</v>
      </c>
      <c r="K29" s="386" t="s">
        <v>165</v>
      </c>
      <c r="L29" s="31" t="s">
        <v>166</v>
      </c>
      <c r="M29" s="385" t="s">
        <v>167</v>
      </c>
      <c r="N29" s="534" t="s">
        <v>168</v>
      </c>
      <c r="O29" s="534"/>
      <c r="P29" s="534"/>
      <c r="Q29" s="534"/>
      <c r="R29" s="534"/>
      <c r="S29" s="534"/>
      <c r="T29" s="534"/>
      <c r="U29" s="793" t="s">
        <v>169</v>
      </c>
      <c r="V29" s="793"/>
      <c r="W29" s="793"/>
      <c r="X29" s="793"/>
      <c r="Y29" s="793"/>
      <c r="Z29" s="793"/>
      <c r="AA29" s="535"/>
      <c r="AB29" s="323"/>
    </row>
    <row r="30" spans="1:28" ht="24.95" customHeight="1" x14ac:dyDescent="0.15">
      <c r="A30" s="779"/>
      <c r="B30" s="317" t="s">
        <v>51</v>
      </c>
      <c r="C30" s="373" t="s">
        <v>86</v>
      </c>
      <c r="D30" s="334" t="s">
        <v>53</v>
      </c>
      <c r="E30" s="334" t="s">
        <v>54</v>
      </c>
      <c r="F30" s="334" t="s">
        <v>51</v>
      </c>
      <c r="G30" s="373" t="s">
        <v>86</v>
      </c>
      <c r="H30" s="334" t="s">
        <v>53</v>
      </c>
      <c r="I30" s="334" t="s">
        <v>54</v>
      </c>
      <c r="J30" s="334" t="s">
        <v>51</v>
      </c>
      <c r="K30" s="360" t="s">
        <v>86</v>
      </c>
      <c r="L30" s="334" t="s">
        <v>53</v>
      </c>
      <c r="M30" s="333" t="s">
        <v>54</v>
      </c>
      <c r="N30" s="334" t="s">
        <v>51</v>
      </c>
      <c r="O30" s="563" t="s">
        <v>170</v>
      </c>
      <c r="P30" s="563"/>
      <c r="Q30" s="786" t="s">
        <v>53</v>
      </c>
      <c r="R30" s="786"/>
      <c r="S30" s="562" t="s">
        <v>54</v>
      </c>
      <c r="T30" s="562"/>
      <c r="U30" s="334" t="s">
        <v>51</v>
      </c>
      <c r="V30" s="563" t="s">
        <v>2</v>
      </c>
      <c r="W30" s="563"/>
      <c r="X30" s="562" t="s">
        <v>53</v>
      </c>
      <c r="Y30" s="562"/>
      <c r="Z30" s="789" t="s">
        <v>54</v>
      </c>
      <c r="AA30" s="790"/>
      <c r="AB30" s="323"/>
    </row>
    <row r="31" spans="1:28" ht="18.95" customHeight="1" x14ac:dyDescent="0.15">
      <c r="A31" s="14" t="s">
        <v>455</v>
      </c>
      <c r="B31" s="343">
        <v>10</v>
      </c>
      <c r="C31" s="343">
        <v>25</v>
      </c>
      <c r="D31" s="343">
        <v>14</v>
      </c>
      <c r="E31" s="343">
        <v>5</v>
      </c>
      <c r="F31" s="343">
        <v>2</v>
      </c>
      <c r="G31" s="343">
        <v>14</v>
      </c>
      <c r="H31" s="343">
        <v>30</v>
      </c>
      <c r="I31" s="343">
        <v>17</v>
      </c>
      <c r="J31" s="343">
        <v>13</v>
      </c>
      <c r="K31" s="343">
        <v>40</v>
      </c>
      <c r="L31" s="343">
        <v>23</v>
      </c>
      <c r="M31" s="343">
        <v>17</v>
      </c>
      <c r="N31" s="343">
        <v>7</v>
      </c>
      <c r="O31" s="787">
        <v>24</v>
      </c>
      <c r="P31" s="787"/>
      <c r="Q31" s="791">
        <v>14</v>
      </c>
      <c r="R31" s="791"/>
      <c r="S31" s="791">
        <v>10</v>
      </c>
      <c r="T31" s="791"/>
      <c r="U31" s="343">
        <v>42</v>
      </c>
      <c r="V31" s="787">
        <v>167</v>
      </c>
      <c r="W31" s="787"/>
      <c r="X31" s="791">
        <v>110</v>
      </c>
      <c r="Y31" s="791"/>
      <c r="Z31" s="791">
        <v>57</v>
      </c>
      <c r="AA31" s="792"/>
      <c r="AB31" s="344"/>
    </row>
    <row r="32" spans="1:28" ht="18.95" customHeight="1" x14ac:dyDescent="0.15">
      <c r="A32" s="14">
        <v>30</v>
      </c>
      <c r="B32" s="343">
        <v>9</v>
      </c>
      <c r="C32" s="343">
        <v>32</v>
      </c>
      <c r="D32" s="343">
        <v>19</v>
      </c>
      <c r="E32" s="343">
        <v>13</v>
      </c>
      <c r="F32" s="343">
        <v>9</v>
      </c>
      <c r="G32" s="343">
        <v>35</v>
      </c>
      <c r="H32" s="343">
        <v>22</v>
      </c>
      <c r="I32" s="343">
        <v>13</v>
      </c>
      <c r="J32" s="343">
        <v>13</v>
      </c>
      <c r="K32" s="343">
        <v>47</v>
      </c>
      <c r="L32" s="343">
        <v>30</v>
      </c>
      <c r="M32" s="343">
        <v>17</v>
      </c>
      <c r="N32" s="343">
        <v>13</v>
      </c>
      <c r="O32" s="596">
        <v>41</v>
      </c>
      <c r="P32" s="596"/>
      <c r="Q32" s="597">
        <v>24</v>
      </c>
      <c r="R32" s="597"/>
      <c r="S32" s="597">
        <v>17</v>
      </c>
      <c r="T32" s="597"/>
      <c r="U32" s="343">
        <v>36</v>
      </c>
      <c r="V32" s="596">
        <v>195</v>
      </c>
      <c r="W32" s="596"/>
      <c r="X32" s="597">
        <v>132</v>
      </c>
      <c r="Y32" s="597"/>
      <c r="Z32" s="609">
        <v>65</v>
      </c>
      <c r="AA32" s="788"/>
      <c r="AB32" s="15"/>
    </row>
    <row r="33" spans="1:28" ht="18.95" customHeight="1" x14ac:dyDescent="0.15">
      <c r="A33" s="14" t="s">
        <v>443</v>
      </c>
      <c r="B33" s="343">
        <v>9</v>
      </c>
      <c r="C33" s="343">
        <v>26</v>
      </c>
      <c r="D33" s="343">
        <v>17</v>
      </c>
      <c r="E33" s="343">
        <v>9</v>
      </c>
      <c r="F33" s="343">
        <v>9</v>
      </c>
      <c r="G33" s="343">
        <v>38</v>
      </c>
      <c r="H33" s="343">
        <v>20</v>
      </c>
      <c r="I33" s="343">
        <v>18</v>
      </c>
      <c r="J33" s="343">
        <v>11</v>
      </c>
      <c r="K33" s="343">
        <v>35</v>
      </c>
      <c r="L33" s="343">
        <v>22</v>
      </c>
      <c r="M33" s="343">
        <v>13</v>
      </c>
      <c r="N33" s="343">
        <v>15</v>
      </c>
      <c r="O33" s="596">
        <v>47</v>
      </c>
      <c r="P33" s="596"/>
      <c r="Q33" s="597">
        <v>30</v>
      </c>
      <c r="R33" s="597"/>
      <c r="S33" s="597">
        <v>17</v>
      </c>
      <c r="T33" s="597"/>
      <c r="U33" s="343">
        <v>47</v>
      </c>
      <c r="V33" s="596">
        <v>225</v>
      </c>
      <c r="W33" s="596"/>
      <c r="X33" s="597">
        <v>148</v>
      </c>
      <c r="Y33" s="597"/>
      <c r="Z33" s="609">
        <v>77</v>
      </c>
      <c r="AA33" s="788"/>
      <c r="AB33" s="15"/>
    </row>
    <row r="34" spans="1:28" ht="18.95" customHeight="1" x14ac:dyDescent="0.15">
      <c r="A34" s="14">
        <v>2</v>
      </c>
      <c r="B34" s="343">
        <f t="shared" ref="B34:N34" si="13">SUM(B35:B38)</f>
        <v>7</v>
      </c>
      <c r="C34" s="343">
        <f t="shared" si="13"/>
        <v>20</v>
      </c>
      <c r="D34" s="343">
        <f t="shared" si="13"/>
        <v>13</v>
      </c>
      <c r="E34" s="343">
        <f t="shared" si="13"/>
        <v>7</v>
      </c>
      <c r="F34" s="343">
        <f t="shared" si="13"/>
        <v>11</v>
      </c>
      <c r="G34" s="343">
        <f t="shared" si="13"/>
        <v>38</v>
      </c>
      <c r="H34" s="343">
        <f t="shared" si="13"/>
        <v>22</v>
      </c>
      <c r="I34" s="343">
        <f t="shared" si="13"/>
        <v>16</v>
      </c>
      <c r="J34" s="343">
        <f t="shared" si="13"/>
        <v>10</v>
      </c>
      <c r="K34" s="343">
        <f t="shared" si="13"/>
        <v>38</v>
      </c>
      <c r="L34" s="343">
        <f t="shared" si="13"/>
        <v>20</v>
      </c>
      <c r="M34" s="343">
        <f t="shared" si="13"/>
        <v>18</v>
      </c>
      <c r="N34" s="343">
        <f t="shared" si="13"/>
        <v>11</v>
      </c>
      <c r="O34" s="596">
        <f>SUM(O35:P38)</f>
        <v>35</v>
      </c>
      <c r="P34" s="596"/>
      <c r="Q34" s="597">
        <f>SUM(Q35:R38)</f>
        <v>22</v>
      </c>
      <c r="R34" s="597"/>
      <c r="S34" s="597">
        <f>SUM(S35:T38)</f>
        <v>13</v>
      </c>
      <c r="T34" s="597"/>
      <c r="U34" s="343">
        <f>SUM(U35:U38)</f>
        <v>48</v>
      </c>
      <c r="V34" s="596">
        <f>SUM(V35:W38)</f>
        <v>225</v>
      </c>
      <c r="W34" s="596"/>
      <c r="X34" s="597">
        <f>SUM(X35:Y38)</f>
        <v>152</v>
      </c>
      <c r="Y34" s="597"/>
      <c r="Z34" s="609">
        <f>SUM(Z35:AA38)</f>
        <v>73</v>
      </c>
      <c r="AA34" s="788"/>
      <c r="AB34" s="15"/>
    </row>
    <row r="35" spans="1:28" ht="18.95" customHeight="1" x14ac:dyDescent="0.15">
      <c r="A35" s="30" t="s">
        <v>154</v>
      </c>
      <c r="B35" s="343">
        <v>4</v>
      </c>
      <c r="C35" s="343">
        <f>SUM(D35:E35)</f>
        <v>15</v>
      </c>
      <c r="D35" s="343">
        <v>11</v>
      </c>
      <c r="E35" s="343">
        <v>4</v>
      </c>
      <c r="F35" s="343">
        <v>5</v>
      </c>
      <c r="G35" s="381">
        <f>SUM(H35:I35)</f>
        <v>24</v>
      </c>
      <c r="H35" s="343">
        <v>15</v>
      </c>
      <c r="I35" s="343">
        <v>9</v>
      </c>
      <c r="J35" s="343">
        <v>6</v>
      </c>
      <c r="K35" s="381">
        <f>SUM(L35:M35)</f>
        <v>25</v>
      </c>
      <c r="L35" s="343">
        <v>17</v>
      </c>
      <c r="M35" s="343">
        <v>8</v>
      </c>
      <c r="N35" s="343">
        <v>6</v>
      </c>
      <c r="O35" s="761">
        <f>SUM(Q35:T35)</f>
        <v>25</v>
      </c>
      <c r="P35" s="761"/>
      <c r="Q35" s="597">
        <v>18</v>
      </c>
      <c r="R35" s="597"/>
      <c r="S35" s="557">
        <v>7</v>
      </c>
      <c r="T35" s="557"/>
      <c r="U35" s="343">
        <v>24</v>
      </c>
      <c r="V35" s="761">
        <f>SUM(X35:AA35)</f>
        <v>122</v>
      </c>
      <c r="W35" s="761"/>
      <c r="X35" s="597">
        <v>80</v>
      </c>
      <c r="Y35" s="597"/>
      <c r="Z35" s="609">
        <v>42</v>
      </c>
      <c r="AA35" s="788"/>
      <c r="AB35" s="344"/>
    </row>
    <row r="36" spans="1:28" ht="18.95" customHeight="1" x14ac:dyDescent="0.15">
      <c r="A36" s="101" t="s">
        <v>155</v>
      </c>
      <c r="B36" s="343">
        <v>2</v>
      </c>
      <c r="C36" s="343">
        <f>SUM(D36:E36)</f>
        <v>4</v>
      </c>
      <c r="D36" s="343">
        <v>2</v>
      </c>
      <c r="E36" s="343">
        <v>2</v>
      </c>
      <c r="F36" s="343">
        <v>5</v>
      </c>
      <c r="G36" s="381">
        <f>SUM(H36:I36)</f>
        <v>11</v>
      </c>
      <c r="H36" s="343">
        <v>7</v>
      </c>
      <c r="I36" s="343">
        <v>4</v>
      </c>
      <c r="J36" s="343">
        <v>3</v>
      </c>
      <c r="K36" s="381">
        <f>SUM(L36:M36)</f>
        <v>11</v>
      </c>
      <c r="L36" s="343">
        <v>1</v>
      </c>
      <c r="M36" s="343">
        <v>10</v>
      </c>
      <c r="N36" s="343">
        <v>4</v>
      </c>
      <c r="O36" s="761">
        <f>SUM(Q36:T36)</f>
        <v>9</v>
      </c>
      <c r="P36" s="761"/>
      <c r="Q36" s="597">
        <v>4</v>
      </c>
      <c r="R36" s="597"/>
      <c r="S36" s="557">
        <v>5</v>
      </c>
      <c r="T36" s="557"/>
      <c r="U36" s="343">
        <v>17</v>
      </c>
      <c r="V36" s="761">
        <f>SUM(X36:AA36)</f>
        <v>43</v>
      </c>
      <c r="W36" s="761"/>
      <c r="X36" s="597">
        <v>27</v>
      </c>
      <c r="Y36" s="597"/>
      <c r="Z36" s="762">
        <v>16</v>
      </c>
      <c r="AA36" s="763"/>
      <c r="AB36" s="344"/>
    </row>
    <row r="37" spans="1:28" ht="18.95" customHeight="1" x14ac:dyDescent="0.15">
      <c r="A37" s="108" t="s">
        <v>156</v>
      </c>
      <c r="B37" s="276">
        <v>1</v>
      </c>
      <c r="C37" s="276">
        <f>SUM(D37:E37)</f>
        <v>1</v>
      </c>
      <c r="D37" s="276">
        <v>0</v>
      </c>
      <c r="E37" s="276">
        <v>1</v>
      </c>
      <c r="F37" s="276">
        <v>1</v>
      </c>
      <c r="G37" s="381">
        <f>SUM(H37:I37)</f>
        <v>3</v>
      </c>
      <c r="H37" s="366">
        <v>0</v>
      </c>
      <c r="I37" s="366">
        <v>3</v>
      </c>
      <c r="J37" s="366">
        <v>1</v>
      </c>
      <c r="K37" s="381">
        <f>SUM(L37:M37)</f>
        <v>2</v>
      </c>
      <c r="L37" s="366">
        <v>2</v>
      </c>
      <c r="M37" s="366">
        <v>0</v>
      </c>
      <c r="N37" s="381">
        <v>1</v>
      </c>
      <c r="O37" s="761">
        <f t="shared" ref="O37" si="14">SUM(Q37:T37)</f>
        <v>1</v>
      </c>
      <c r="P37" s="761"/>
      <c r="Q37" s="761">
        <v>0</v>
      </c>
      <c r="R37" s="761"/>
      <c r="S37" s="775">
        <v>1</v>
      </c>
      <c r="T37" s="775"/>
      <c r="U37" s="344">
        <v>1</v>
      </c>
      <c r="V37" s="761">
        <f>SUM(X37:AA37)</f>
        <v>1</v>
      </c>
      <c r="W37" s="761"/>
      <c r="X37" s="775">
        <v>0</v>
      </c>
      <c r="Y37" s="775"/>
      <c r="Z37" s="762">
        <v>1</v>
      </c>
      <c r="AA37" s="763"/>
      <c r="AB37" s="32"/>
    </row>
    <row r="38" spans="1:28" ht="18.95" customHeight="1" thickBot="1" x14ac:dyDescent="0.2">
      <c r="A38" s="107" t="s">
        <v>469</v>
      </c>
      <c r="B38" s="275">
        <v>0</v>
      </c>
      <c r="C38" s="275">
        <f>SUM(D38:E38)</f>
        <v>0</v>
      </c>
      <c r="D38" s="275">
        <v>0</v>
      </c>
      <c r="E38" s="275">
        <v>0</v>
      </c>
      <c r="F38" s="275">
        <v>0</v>
      </c>
      <c r="G38" s="275">
        <f>SUM(H38:I38)</f>
        <v>0</v>
      </c>
      <c r="H38" s="257">
        <v>0</v>
      </c>
      <c r="I38" s="257">
        <v>0</v>
      </c>
      <c r="J38" s="257">
        <v>0</v>
      </c>
      <c r="K38" s="257">
        <f>SUM(L38:M38)</f>
        <v>0</v>
      </c>
      <c r="L38" s="257">
        <v>0</v>
      </c>
      <c r="M38" s="257">
        <v>0</v>
      </c>
      <c r="N38" s="382">
        <v>0</v>
      </c>
      <c r="O38" s="764">
        <f t="shared" ref="O38" si="15">SUM(Q38:T38)</f>
        <v>0</v>
      </c>
      <c r="P38" s="764"/>
      <c r="Q38" s="764">
        <v>0</v>
      </c>
      <c r="R38" s="764"/>
      <c r="S38" s="765">
        <v>0</v>
      </c>
      <c r="T38" s="766"/>
      <c r="U38" s="384">
        <v>6</v>
      </c>
      <c r="V38" s="764">
        <f>SUM(X38:AA38)</f>
        <v>59</v>
      </c>
      <c r="W38" s="764"/>
      <c r="X38" s="765">
        <v>45</v>
      </c>
      <c r="Y38" s="766"/>
      <c r="Z38" s="767">
        <v>14</v>
      </c>
      <c r="AA38" s="768"/>
      <c r="AB38" s="32"/>
    </row>
    <row r="39" spans="1:28" ht="18.95" customHeight="1" x14ac:dyDescent="0.15">
      <c r="A39" s="330" t="s">
        <v>353</v>
      </c>
      <c r="B39" s="330"/>
      <c r="C39" s="330"/>
      <c r="D39" s="330"/>
      <c r="E39" s="330"/>
      <c r="F39" s="330"/>
      <c r="G39" s="330"/>
      <c r="H39" s="330"/>
      <c r="I39" s="330"/>
      <c r="J39" s="330"/>
      <c r="K39" s="330"/>
      <c r="L39" s="330"/>
      <c r="M39" s="330"/>
      <c r="N39" s="330"/>
      <c r="O39" s="330"/>
      <c r="P39" s="330"/>
      <c r="Q39" s="330"/>
      <c r="S39" s="330"/>
      <c r="T39" s="330"/>
      <c r="U39" s="330"/>
      <c r="V39" s="330"/>
      <c r="Y39" s="330"/>
      <c r="AA39" s="337" t="s">
        <v>157</v>
      </c>
      <c r="AB39" s="337"/>
    </row>
    <row r="40" spans="1:28" ht="18.95" customHeight="1" x14ac:dyDescent="0.15">
      <c r="A40" s="330"/>
      <c r="B40" s="330"/>
      <c r="C40" s="330"/>
      <c r="D40" s="330"/>
      <c r="E40" s="330"/>
      <c r="F40" s="330"/>
      <c r="G40" s="330"/>
      <c r="H40" s="330"/>
      <c r="I40" s="330"/>
      <c r="J40" s="330"/>
      <c r="K40" s="330"/>
      <c r="L40" s="330"/>
      <c r="M40" s="330"/>
      <c r="N40" s="330"/>
      <c r="O40" s="15"/>
      <c r="P40" s="15"/>
      <c r="Q40" s="330"/>
      <c r="R40" s="330"/>
      <c r="S40" s="330"/>
      <c r="T40" s="330"/>
      <c r="U40" s="330"/>
      <c r="V40" s="330"/>
      <c r="W40" s="330"/>
      <c r="X40" s="330"/>
      <c r="Y40" s="330"/>
      <c r="Z40" s="330"/>
      <c r="AA40" s="330"/>
      <c r="AB40" s="330"/>
    </row>
    <row r="41" spans="1:28" ht="18.95" customHeight="1" thickBot="1" x14ac:dyDescent="0.2">
      <c r="A41" s="330" t="s">
        <v>380</v>
      </c>
      <c r="B41" s="330"/>
      <c r="C41" s="330"/>
      <c r="D41" s="330"/>
      <c r="E41" s="330"/>
      <c r="F41" s="330"/>
      <c r="G41" s="330"/>
      <c r="H41" s="330"/>
      <c r="I41" s="330"/>
      <c r="J41" s="330"/>
      <c r="K41" s="330"/>
      <c r="L41" s="330"/>
      <c r="M41" s="330"/>
      <c r="N41" s="330"/>
      <c r="O41" s="330"/>
      <c r="P41" s="330"/>
      <c r="Q41" s="330"/>
      <c r="R41" s="330"/>
      <c r="U41" s="330"/>
      <c r="V41" s="330"/>
      <c r="X41" s="330"/>
      <c r="Y41" s="330"/>
      <c r="Z41" s="337"/>
      <c r="AA41" s="337" t="s">
        <v>78</v>
      </c>
      <c r="AB41" s="337"/>
    </row>
    <row r="42" spans="1:28" ht="24.95" customHeight="1" thickBot="1" x14ac:dyDescent="0.2">
      <c r="A42" s="778" t="s">
        <v>131</v>
      </c>
      <c r="B42" s="757" t="s">
        <v>389</v>
      </c>
      <c r="C42" s="780"/>
      <c r="D42" s="780"/>
      <c r="E42" s="781"/>
      <c r="F42" s="782" t="s">
        <v>390</v>
      </c>
      <c r="G42" s="783"/>
      <c r="H42" s="783" t="s">
        <v>280</v>
      </c>
      <c r="I42" s="784"/>
      <c r="J42" s="782" t="s">
        <v>456</v>
      </c>
      <c r="K42" s="783"/>
      <c r="L42" s="783" t="s">
        <v>280</v>
      </c>
      <c r="M42" s="784"/>
      <c r="N42" s="534" t="s">
        <v>451</v>
      </c>
      <c r="O42" s="534"/>
      <c r="P42" s="534"/>
      <c r="Q42" s="534"/>
      <c r="R42" s="534"/>
      <c r="S42" s="534"/>
      <c r="T42" s="534"/>
      <c r="U42" s="459" t="s">
        <v>452</v>
      </c>
      <c r="V42" s="459"/>
      <c r="W42" s="459"/>
      <c r="X42" s="459"/>
      <c r="Y42" s="459"/>
      <c r="Z42" s="459"/>
      <c r="AA42" s="542"/>
      <c r="AB42" s="323"/>
    </row>
    <row r="43" spans="1:28" ht="24.95" customHeight="1" x14ac:dyDescent="0.15">
      <c r="A43" s="779"/>
      <c r="B43" s="563" t="s">
        <v>133</v>
      </c>
      <c r="C43" s="675"/>
      <c r="D43" s="333" t="s">
        <v>53</v>
      </c>
      <c r="E43" s="317" t="s">
        <v>54</v>
      </c>
      <c r="F43" s="563" t="s">
        <v>133</v>
      </c>
      <c r="G43" s="675"/>
      <c r="H43" s="333" t="s">
        <v>53</v>
      </c>
      <c r="I43" s="317" t="s">
        <v>54</v>
      </c>
      <c r="J43" s="563" t="s">
        <v>133</v>
      </c>
      <c r="K43" s="675"/>
      <c r="L43" s="333" t="s">
        <v>53</v>
      </c>
      <c r="M43" s="317" t="s">
        <v>54</v>
      </c>
      <c r="N43" s="562" t="s">
        <v>2</v>
      </c>
      <c r="O43" s="562"/>
      <c r="P43" s="467" t="s">
        <v>53</v>
      </c>
      <c r="Q43" s="467"/>
      <c r="R43" s="467" t="s">
        <v>54</v>
      </c>
      <c r="S43" s="467"/>
      <c r="T43" s="467"/>
      <c r="U43" s="482" t="s">
        <v>2</v>
      </c>
      <c r="V43" s="467"/>
      <c r="W43" s="467" t="s">
        <v>53</v>
      </c>
      <c r="X43" s="467"/>
      <c r="Y43" s="467" t="s">
        <v>54</v>
      </c>
      <c r="Z43" s="467"/>
      <c r="AA43" s="468"/>
      <c r="AB43" s="323"/>
    </row>
    <row r="44" spans="1:28" ht="18.95" customHeight="1" x14ac:dyDescent="0.15">
      <c r="A44" s="30" t="s">
        <v>154</v>
      </c>
      <c r="B44" s="657">
        <f>+D44+E44</f>
        <v>278</v>
      </c>
      <c r="C44" s="657"/>
      <c r="D44" s="273">
        <v>185</v>
      </c>
      <c r="E44" s="273">
        <v>93</v>
      </c>
      <c r="F44" s="657">
        <f>+H44+I44</f>
        <v>281</v>
      </c>
      <c r="G44" s="657"/>
      <c r="H44" s="273">
        <v>190</v>
      </c>
      <c r="I44" s="273">
        <v>91</v>
      </c>
      <c r="J44" s="657">
        <f>+L44+M44</f>
        <v>299</v>
      </c>
      <c r="K44" s="657"/>
      <c r="L44" s="273">
        <v>204</v>
      </c>
      <c r="M44" s="273">
        <v>95</v>
      </c>
      <c r="N44" s="758">
        <f>SUM(P44:T44)</f>
        <v>314</v>
      </c>
      <c r="O44" s="758"/>
      <c r="P44" s="776">
        <v>212</v>
      </c>
      <c r="Q44" s="776"/>
      <c r="R44" s="772">
        <v>102</v>
      </c>
      <c r="S44" s="772"/>
      <c r="T44" s="785"/>
      <c r="U44" s="758">
        <f>SUM(W44:AA44)</f>
        <v>332</v>
      </c>
      <c r="V44" s="758"/>
      <c r="W44" s="776">
        <f>D22</f>
        <v>228</v>
      </c>
      <c r="X44" s="776"/>
      <c r="Y44" s="772">
        <f>E22</f>
        <v>104</v>
      </c>
      <c r="Z44" s="772"/>
      <c r="AA44" s="773"/>
      <c r="AB44" s="318"/>
    </row>
    <row r="45" spans="1:28" ht="18.95" customHeight="1" x14ac:dyDescent="0.15">
      <c r="A45" s="30" t="s">
        <v>155</v>
      </c>
      <c r="B45" s="557">
        <f>+D45+E45</f>
        <v>130</v>
      </c>
      <c r="C45" s="557"/>
      <c r="D45" s="357">
        <v>77</v>
      </c>
      <c r="E45" s="357">
        <v>53</v>
      </c>
      <c r="F45" s="557">
        <f>+H45+I45</f>
        <v>139</v>
      </c>
      <c r="G45" s="557"/>
      <c r="H45" s="357">
        <v>80</v>
      </c>
      <c r="I45" s="357">
        <v>59</v>
      </c>
      <c r="J45" s="557">
        <f>+L45+M45</f>
        <v>133</v>
      </c>
      <c r="K45" s="557"/>
      <c r="L45" s="357">
        <v>73</v>
      </c>
      <c r="M45" s="357">
        <v>60</v>
      </c>
      <c r="N45" s="597">
        <f>SUM(P45:T45)</f>
        <v>136</v>
      </c>
      <c r="O45" s="597"/>
      <c r="P45" s="596">
        <v>74</v>
      </c>
      <c r="Q45" s="596"/>
      <c r="R45" s="777">
        <v>62</v>
      </c>
      <c r="S45" s="777"/>
      <c r="T45" s="759"/>
      <c r="U45" s="597">
        <f>SUM(W45:AA45)</f>
        <v>131</v>
      </c>
      <c r="V45" s="597"/>
      <c r="W45" s="596">
        <f t="shared" ref="W45:W47" si="16">D23</f>
        <v>68</v>
      </c>
      <c r="X45" s="596"/>
      <c r="Y45" s="759">
        <f t="shared" ref="Y45:Y47" si="17">E23</f>
        <v>63</v>
      </c>
      <c r="Z45" s="759"/>
      <c r="AA45" s="760"/>
      <c r="AB45" s="318"/>
    </row>
    <row r="46" spans="1:28" ht="18.95" customHeight="1" x14ac:dyDescent="0.15">
      <c r="A46" s="108" t="s">
        <v>156</v>
      </c>
      <c r="B46" s="557">
        <f>+D46+E46</f>
        <v>9</v>
      </c>
      <c r="C46" s="557"/>
      <c r="D46" s="357">
        <v>4</v>
      </c>
      <c r="E46" s="357">
        <v>5</v>
      </c>
      <c r="F46" s="557">
        <f>+H46+I46</f>
        <v>9</v>
      </c>
      <c r="G46" s="557"/>
      <c r="H46" s="357">
        <v>4</v>
      </c>
      <c r="I46" s="357">
        <v>5</v>
      </c>
      <c r="J46" s="557">
        <f>+L46+M46</f>
        <v>9</v>
      </c>
      <c r="K46" s="557"/>
      <c r="L46" s="357">
        <v>4</v>
      </c>
      <c r="M46" s="357">
        <v>5</v>
      </c>
      <c r="N46" s="597">
        <f>SUM(P46:T46)</f>
        <v>7</v>
      </c>
      <c r="O46" s="597"/>
      <c r="P46" s="596">
        <v>3</v>
      </c>
      <c r="Q46" s="596"/>
      <c r="R46" s="777">
        <v>4</v>
      </c>
      <c r="S46" s="777"/>
      <c r="T46" s="759"/>
      <c r="U46" s="597">
        <f>SUM(W46:AA46)</f>
        <v>8</v>
      </c>
      <c r="V46" s="597"/>
      <c r="W46" s="596">
        <f t="shared" si="16"/>
        <v>2</v>
      </c>
      <c r="X46" s="596"/>
      <c r="Y46" s="759">
        <f t="shared" si="17"/>
        <v>6</v>
      </c>
      <c r="Z46" s="759"/>
      <c r="AA46" s="760"/>
      <c r="AB46" s="318"/>
    </row>
    <row r="47" spans="1:28" ht="18.95" customHeight="1" thickBot="1" x14ac:dyDescent="0.2">
      <c r="A47" s="107" t="s">
        <v>349</v>
      </c>
      <c r="B47" s="764">
        <v>0</v>
      </c>
      <c r="C47" s="764"/>
      <c r="D47" s="382" t="s">
        <v>124</v>
      </c>
      <c r="E47" s="382" t="s">
        <v>124</v>
      </c>
      <c r="F47" s="764">
        <f>SUM(H47:I47)</f>
        <v>20</v>
      </c>
      <c r="G47" s="764"/>
      <c r="H47" s="106">
        <v>14</v>
      </c>
      <c r="I47" s="106">
        <v>6</v>
      </c>
      <c r="J47" s="764">
        <f>SUM(L47:M47)</f>
        <v>40</v>
      </c>
      <c r="K47" s="764"/>
      <c r="L47" s="106">
        <v>32</v>
      </c>
      <c r="M47" s="106">
        <v>8</v>
      </c>
      <c r="N47" s="774">
        <f>SUM(P47:T47)</f>
        <v>60</v>
      </c>
      <c r="O47" s="774"/>
      <c r="P47" s="769">
        <v>46</v>
      </c>
      <c r="Q47" s="766"/>
      <c r="R47" s="770">
        <v>14</v>
      </c>
      <c r="S47" s="766"/>
      <c r="T47" s="766"/>
      <c r="U47" s="767">
        <f>SUM(W47:AA47)</f>
        <v>59</v>
      </c>
      <c r="V47" s="767"/>
      <c r="W47" s="769">
        <f t="shared" si="16"/>
        <v>45</v>
      </c>
      <c r="X47" s="769"/>
      <c r="Y47" s="770">
        <f t="shared" si="17"/>
        <v>14</v>
      </c>
      <c r="Z47" s="770"/>
      <c r="AA47" s="771"/>
      <c r="AB47" s="318"/>
    </row>
    <row r="48" spans="1:28" ht="18.95" customHeight="1" x14ac:dyDescent="0.15">
      <c r="A48" s="330" t="s">
        <v>353</v>
      </c>
      <c r="K48" s="330"/>
      <c r="L48" s="330"/>
      <c r="M48" s="330"/>
      <c r="N48" s="330"/>
      <c r="O48" s="330"/>
      <c r="P48" s="330"/>
      <c r="R48" s="330"/>
      <c r="U48" s="330"/>
      <c r="V48" s="330"/>
      <c r="X48" s="330"/>
      <c r="Z48" s="15"/>
      <c r="AA48" s="337" t="s">
        <v>157</v>
      </c>
      <c r="AB48" s="337"/>
    </row>
    <row r="49" spans="12:28" ht="17.45" customHeight="1" x14ac:dyDescent="0.15">
      <c r="L49" s="330"/>
      <c r="M49" s="330"/>
      <c r="N49" s="330"/>
      <c r="O49" s="330"/>
      <c r="P49" s="330"/>
      <c r="Q49" s="330"/>
      <c r="R49" s="330"/>
      <c r="S49" s="330"/>
      <c r="T49" s="330"/>
      <c r="U49" s="330"/>
      <c r="V49" s="330"/>
      <c r="W49" s="330"/>
      <c r="X49" s="330"/>
      <c r="Y49" s="330"/>
      <c r="Z49" s="330"/>
      <c r="AA49" s="330"/>
      <c r="AB49" s="330"/>
    </row>
    <row r="52" spans="12:28" ht="17.45" customHeight="1" x14ac:dyDescent="0.15">
      <c r="Q52" s="323"/>
      <c r="R52" s="33"/>
      <c r="U52" s="327"/>
      <c r="V52" s="327"/>
    </row>
  </sheetData>
  <sheetProtection sheet="1" selectLockedCells="1" selectUnlockedCells="1"/>
  <mergeCells count="208">
    <mergeCell ref="A3:A4"/>
    <mergeCell ref="B3:B4"/>
    <mergeCell ref="G3:G4"/>
    <mergeCell ref="H3:K3"/>
    <mergeCell ref="L3:O3"/>
    <mergeCell ref="P3:T3"/>
    <mergeCell ref="U3:W3"/>
    <mergeCell ref="X3:AA3"/>
    <mergeCell ref="C4:D4"/>
    <mergeCell ref="H4:I4"/>
    <mergeCell ref="L4:M4"/>
    <mergeCell ref="P4:Q4"/>
    <mergeCell ref="R4:S4"/>
    <mergeCell ref="U4:W4"/>
    <mergeCell ref="X4:AA4"/>
    <mergeCell ref="X5:AA5"/>
    <mergeCell ref="C6:D6"/>
    <mergeCell ref="H6:I6"/>
    <mergeCell ref="L6:M6"/>
    <mergeCell ref="P6:Q6"/>
    <mergeCell ref="R6:S6"/>
    <mergeCell ref="U6:W6"/>
    <mergeCell ref="X6:AA6"/>
    <mergeCell ref="C5:D5"/>
    <mergeCell ref="H5:I5"/>
    <mergeCell ref="L5:M5"/>
    <mergeCell ref="P5:Q5"/>
    <mergeCell ref="R5:S5"/>
    <mergeCell ref="U5:W5"/>
    <mergeCell ref="X7:AA7"/>
    <mergeCell ref="C8:D8"/>
    <mergeCell ref="H8:I8"/>
    <mergeCell ref="L8:M8"/>
    <mergeCell ref="P8:Q8"/>
    <mergeCell ref="R8:S8"/>
    <mergeCell ref="U8:W8"/>
    <mergeCell ref="X8:AA8"/>
    <mergeCell ref="C7:D7"/>
    <mergeCell ref="H7:I7"/>
    <mergeCell ref="L7:M7"/>
    <mergeCell ref="P7:Q7"/>
    <mergeCell ref="R7:S7"/>
    <mergeCell ref="U7:W7"/>
    <mergeCell ref="X9:AA9"/>
    <mergeCell ref="C10:D10"/>
    <mergeCell ref="H10:I10"/>
    <mergeCell ref="L10:M10"/>
    <mergeCell ref="P10:Q10"/>
    <mergeCell ref="R10:S10"/>
    <mergeCell ref="U10:W10"/>
    <mergeCell ref="X10:AA10"/>
    <mergeCell ref="C9:D9"/>
    <mergeCell ref="H9:I9"/>
    <mergeCell ref="L9:M9"/>
    <mergeCell ref="P9:Q9"/>
    <mergeCell ref="R9:S9"/>
    <mergeCell ref="U9:W9"/>
    <mergeCell ref="X11:AA11"/>
    <mergeCell ref="C12:D12"/>
    <mergeCell ref="H12:I12"/>
    <mergeCell ref="L12:M12"/>
    <mergeCell ref="P12:Q12"/>
    <mergeCell ref="R12:S12"/>
    <mergeCell ref="U12:W12"/>
    <mergeCell ref="X12:AA12"/>
    <mergeCell ref="C11:D11"/>
    <mergeCell ref="H11:I11"/>
    <mergeCell ref="L11:M11"/>
    <mergeCell ref="P11:Q11"/>
    <mergeCell ref="R11:S11"/>
    <mergeCell ref="U11:W11"/>
    <mergeCell ref="W16:AA16"/>
    <mergeCell ref="R17:S17"/>
    <mergeCell ref="Y17:Z17"/>
    <mergeCell ref="R18:S18"/>
    <mergeCell ref="Y18:Z18"/>
    <mergeCell ref="R19:S19"/>
    <mergeCell ref="Y19:Z19"/>
    <mergeCell ref="A13:K13"/>
    <mergeCell ref="A16:A17"/>
    <mergeCell ref="B16:E16"/>
    <mergeCell ref="F16:I16"/>
    <mergeCell ref="N16:Q16"/>
    <mergeCell ref="R16:V16"/>
    <mergeCell ref="R23:S23"/>
    <mergeCell ref="Y23:Z23"/>
    <mergeCell ref="R24:S24"/>
    <mergeCell ref="Y24:Z24"/>
    <mergeCell ref="R25:S25"/>
    <mergeCell ref="Y25:Z25"/>
    <mergeCell ref="R20:S20"/>
    <mergeCell ref="Y20:Z20"/>
    <mergeCell ref="R21:S21"/>
    <mergeCell ref="Y21:Z21"/>
    <mergeCell ref="R22:S22"/>
    <mergeCell ref="Y22:Z22"/>
    <mergeCell ref="A29:A30"/>
    <mergeCell ref="B29:E29"/>
    <mergeCell ref="F29:I29"/>
    <mergeCell ref="N29:T29"/>
    <mergeCell ref="U29:AA29"/>
    <mergeCell ref="O30:P30"/>
    <mergeCell ref="Q30:R30"/>
    <mergeCell ref="S30:T30"/>
    <mergeCell ref="V30:W30"/>
    <mergeCell ref="X30:Y30"/>
    <mergeCell ref="O32:P32"/>
    <mergeCell ref="Q32:R32"/>
    <mergeCell ref="S32:T32"/>
    <mergeCell ref="V32:W32"/>
    <mergeCell ref="X32:Y32"/>
    <mergeCell ref="Z32:AA32"/>
    <mergeCell ref="Z30:AA30"/>
    <mergeCell ref="O31:P31"/>
    <mergeCell ref="Q31:R31"/>
    <mergeCell ref="S31:T31"/>
    <mergeCell ref="V31:W31"/>
    <mergeCell ref="X31:Y31"/>
    <mergeCell ref="Z31:AA31"/>
    <mergeCell ref="O34:P34"/>
    <mergeCell ref="Q34:R34"/>
    <mergeCell ref="S34:T34"/>
    <mergeCell ref="V34:W34"/>
    <mergeCell ref="X34:Y34"/>
    <mergeCell ref="Z34:AA34"/>
    <mergeCell ref="O33:P33"/>
    <mergeCell ref="Q33:R33"/>
    <mergeCell ref="S33:T33"/>
    <mergeCell ref="V33:W33"/>
    <mergeCell ref="X33:Y33"/>
    <mergeCell ref="Z33:AA33"/>
    <mergeCell ref="O36:P36"/>
    <mergeCell ref="Q36:R36"/>
    <mergeCell ref="S36:T36"/>
    <mergeCell ref="V36:W36"/>
    <mergeCell ref="X36:Y36"/>
    <mergeCell ref="Z36:AA36"/>
    <mergeCell ref="O35:P35"/>
    <mergeCell ref="Q35:R35"/>
    <mergeCell ref="S35:T35"/>
    <mergeCell ref="V35:W35"/>
    <mergeCell ref="X35:Y35"/>
    <mergeCell ref="Z35:AA35"/>
    <mergeCell ref="V38:W38"/>
    <mergeCell ref="X38:Y38"/>
    <mergeCell ref="Z38:AA38"/>
    <mergeCell ref="O37:P37"/>
    <mergeCell ref="Q37:R37"/>
    <mergeCell ref="S37:T37"/>
    <mergeCell ref="V37:W37"/>
    <mergeCell ref="X37:Y37"/>
    <mergeCell ref="Z37:AA37"/>
    <mergeCell ref="A42:A43"/>
    <mergeCell ref="B42:E42"/>
    <mergeCell ref="F42:G42"/>
    <mergeCell ref="H42:I42"/>
    <mergeCell ref="J42:K42"/>
    <mergeCell ref="L42:M42"/>
    <mergeCell ref="O38:P38"/>
    <mergeCell ref="Q38:R38"/>
    <mergeCell ref="S38:T38"/>
    <mergeCell ref="N42:T42"/>
    <mergeCell ref="U42:AA42"/>
    <mergeCell ref="B43:C43"/>
    <mergeCell ref="F43:G43"/>
    <mergeCell ref="J43:K43"/>
    <mergeCell ref="N43:O43"/>
    <mergeCell ref="P43:Q43"/>
    <mergeCell ref="R43:T43"/>
    <mergeCell ref="U43:V43"/>
    <mergeCell ref="W43:X43"/>
    <mergeCell ref="Y43:AA43"/>
    <mergeCell ref="B44:C44"/>
    <mergeCell ref="F44:G44"/>
    <mergeCell ref="J44:K44"/>
    <mergeCell ref="N44:O44"/>
    <mergeCell ref="P44:Q44"/>
    <mergeCell ref="R44:T44"/>
    <mergeCell ref="U44:V44"/>
    <mergeCell ref="W44:X44"/>
    <mergeCell ref="Y44:AA44"/>
    <mergeCell ref="U45:V45"/>
    <mergeCell ref="W45:X45"/>
    <mergeCell ref="Y45:AA45"/>
    <mergeCell ref="B46:C46"/>
    <mergeCell ref="F46:G46"/>
    <mergeCell ref="J46:K46"/>
    <mergeCell ref="N46:O46"/>
    <mergeCell ref="P46:Q46"/>
    <mergeCell ref="R46:T46"/>
    <mergeCell ref="U46:V46"/>
    <mergeCell ref="B45:C45"/>
    <mergeCell ref="F45:G45"/>
    <mergeCell ref="J45:K45"/>
    <mergeCell ref="N45:O45"/>
    <mergeCell ref="P45:Q45"/>
    <mergeCell ref="R45:T45"/>
    <mergeCell ref="Y47:AA47"/>
    <mergeCell ref="W46:X46"/>
    <mergeCell ref="Y46:AA46"/>
    <mergeCell ref="B47:C47"/>
    <mergeCell ref="F47:G47"/>
    <mergeCell ref="J47:K47"/>
    <mergeCell ref="N47:O47"/>
    <mergeCell ref="P47:Q47"/>
    <mergeCell ref="R47:T47"/>
    <mergeCell ref="U47:V47"/>
    <mergeCell ref="W47:X47"/>
  </mergeCells>
  <phoneticPr fontId="2"/>
  <printOptions horizontalCentered="1" verticalCentered="1"/>
  <pageMargins left="0" right="7.874015748031496E-2" top="0.19685039370078741" bottom="0.19685039370078741" header="0.39370078740157483" footer="0.39370078740157483"/>
  <pageSetup paperSize="9" scale="87" firstPageNumber="140" orientation="portrait" useFirstPageNumber="1" verticalDpi="300" r:id="rId1"/>
  <headerFooter scaleWithDoc="0" alignWithMargins="0">
    <oddHeader>&amp;L教　育</oddHeader>
    <oddFooter>&amp;C&amp;12&amp;A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outlinePr summaryBelow="0" summaryRight="0"/>
    <pageSetUpPr fitToPage="1"/>
  </sheetPr>
  <dimension ref="A1:AE42"/>
  <sheetViews>
    <sheetView showOutlineSymbols="0" view="pageBreakPreview" zoomScaleNormal="90" zoomScaleSheetLayoutView="100" zoomScalePageLayoutView="90" workbookViewId="0">
      <selection activeCell="J19" sqref="J19"/>
    </sheetView>
  </sheetViews>
  <sheetFormatPr defaultColWidth="8.85546875" defaultRowHeight="21" customHeight="1" outlineLevelCol="1" x14ac:dyDescent="0.15"/>
  <cols>
    <col min="1" max="1" width="0.7109375" style="12" customWidth="1"/>
    <col min="2" max="2" width="13.42578125" style="12" customWidth="1"/>
    <col min="3" max="3" width="3.7109375" style="12" customWidth="1"/>
    <col min="4" max="4" width="5.42578125" style="12" customWidth="1"/>
    <col min="5" max="5" width="7.7109375" style="12" customWidth="1" outlineLevel="1"/>
    <col min="6" max="6" width="6.85546875" style="12" customWidth="1" outlineLevel="1"/>
    <col min="7" max="7" width="8.28515625" style="12" customWidth="1"/>
    <col min="8" max="8" width="6.42578125" style="12" customWidth="1" outlineLevel="1"/>
    <col min="9" max="9" width="7.42578125" style="12" customWidth="1" outlineLevel="1"/>
    <col min="10" max="10" width="6.140625" style="12" customWidth="1"/>
    <col min="11" max="11" width="6.140625" style="12" customWidth="1" outlineLevel="1"/>
    <col min="12" max="12" width="6.42578125" style="12" customWidth="1" outlineLevel="1"/>
    <col min="13" max="13" width="8.7109375" style="12" customWidth="1"/>
    <col min="14" max="14" width="8" style="12" customWidth="1" outlineLevel="1"/>
    <col min="15" max="15" width="6.85546875" style="12" customWidth="1" outlineLevel="1"/>
    <col min="16" max="16" width="8.85546875" style="12" customWidth="1"/>
    <col min="17" max="31" width="5.85546875" style="425" customWidth="1"/>
    <col min="32" max="16384" width="8.85546875" style="12"/>
  </cols>
  <sheetData>
    <row r="1" spans="1:30" ht="5.0999999999999996" customHeight="1" x14ac:dyDescent="0.15">
      <c r="A1" s="330"/>
      <c r="C1" s="330"/>
      <c r="D1" s="330"/>
      <c r="E1" s="330"/>
      <c r="F1" s="330"/>
      <c r="G1" s="330"/>
      <c r="H1" s="330"/>
      <c r="I1" s="330"/>
      <c r="J1" s="330"/>
      <c r="K1" s="330"/>
      <c r="L1" s="330"/>
      <c r="M1" s="330"/>
      <c r="N1" s="330"/>
      <c r="O1" s="337"/>
      <c r="P1" s="330"/>
      <c r="Q1" s="401"/>
      <c r="R1" s="401"/>
      <c r="S1" s="401"/>
      <c r="T1" s="401"/>
      <c r="U1" s="401"/>
      <c r="V1" s="401"/>
      <c r="W1" s="401"/>
      <c r="X1" s="401"/>
    </row>
    <row r="2" spans="1:30" ht="15" customHeight="1" thickBot="1" x14ac:dyDescent="0.2">
      <c r="A2" s="330" t="s">
        <v>381</v>
      </c>
      <c r="C2" s="330"/>
      <c r="D2" s="330"/>
      <c r="E2" s="330"/>
      <c r="F2" s="330"/>
      <c r="G2" s="330"/>
      <c r="H2" s="330"/>
      <c r="I2" s="330"/>
      <c r="J2" s="330"/>
      <c r="K2" s="330"/>
      <c r="L2" s="330"/>
      <c r="M2" s="330"/>
      <c r="N2" s="330"/>
      <c r="O2" s="337" t="s">
        <v>171</v>
      </c>
      <c r="P2" s="330"/>
      <c r="Q2" s="401"/>
      <c r="R2" s="401"/>
      <c r="S2" s="401"/>
      <c r="T2" s="401"/>
      <c r="U2" s="401"/>
      <c r="V2" s="401"/>
      <c r="W2" s="401"/>
      <c r="X2" s="401"/>
    </row>
    <row r="3" spans="1:30" ht="24.95" customHeight="1" thickBot="1" x14ac:dyDescent="0.2">
      <c r="A3" s="34"/>
      <c r="B3" s="821" t="s">
        <v>1</v>
      </c>
      <c r="C3" s="831" t="s">
        <v>80</v>
      </c>
      <c r="D3" s="534" t="s">
        <v>172</v>
      </c>
      <c r="E3" s="534"/>
      <c r="F3" s="534"/>
      <c r="G3" s="534"/>
      <c r="H3" s="534"/>
      <c r="I3" s="534"/>
      <c r="J3" s="534" t="s">
        <v>173</v>
      </c>
      <c r="K3" s="534"/>
      <c r="L3" s="534"/>
      <c r="M3" s="793" t="s">
        <v>174</v>
      </c>
      <c r="N3" s="793"/>
      <c r="O3" s="535"/>
      <c r="P3" s="15"/>
      <c r="Q3" s="427"/>
      <c r="R3" s="851" t="s">
        <v>324</v>
      </c>
      <c r="S3" s="851" t="s">
        <v>313</v>
      </c>
      <c r="T3" s="851"/>
      <c r="U3" s="851"/>
      <c r="V3" s="851"/>
      <c r="W3" s="851"/>
      <c r="X3" s="851"/>
      <c r="Y3" s="851" t="s">
        <v>322</v>
      </c>
      <c r="Z3" s="851"/>
      <c r="AA3" s="851"/>
      <c r="AB3" s="851" t="s">
        <v>323</v>
      </c>
      <c r="AC3" s="851"/>
      <c r="AD3" s="851"/>
    </row>
    <row r="4" spans="1:30" ht="24.95" customHeight="1" thickBot="1" x14ac:dyDescent="0.2">
      <c r="A4" s="35"/>
      <c r="B4" s="664"/>
      <c r="C4" s="832"/>
      <c r="D4" s="562" t="s">
        <v>175</v>
      </c>
      <c r="E4" s="562"/>
      <c r="F4" s="562"/>
      <c r="G4" s="562" t="s">
        <v>176</v>
      </c>
      <c r="H4" s="562"/>
      <c r="I4" s="562"/>
      <c r="J4" s="562" t="s">
        <v>177</v>
      </c>
      <c r="K4" s="562" t="s">
        <v>53</v>
      </c>
      <c r="L4" s="562" t="s">
        <v>54</v>
      </c>
      <c r="M4" s="637" t="s">
        <v>177</v>
      </c>
      <c r="N4" s="562" t="s">
        <v>53</v>
      </c>
      <c r="O4" s="790" t="s">
        <v>54</v>
      </c>
      <c r="P4" s="15"/>
      <c r="Q4" s="426"/>
      <c r="R4" s="851"/>
      <c r="S4" s="851" t="s">
        <v>314</v>
      </c>
      <c r="T4" s="851"/>
      <c r="U4" s="851"/>
      <c r="V4" s="851" t="s">
        <v>321</v>
      </c>
      <c r="W4" s="851"/>
      <c r="X4" s="851"/>
      <c r="Y4" s="851"/>
      <c r="Z4" s="851"/>
      <c r="AA4" s="851"/>
      <c r="AB4" s="851"/>
      <c r="AC4" s="851"/>
      <c r="AD4" s="851"/>
    </row>
    <row r="5" spans="1:30" ht="24.95" customHeight="1" x14ac:dyDescent="0.15">
      <c r="A5" s="36"/>
      <c r="B5" s="664"/>
      <c r="C5" s="833"/>
      <c r="D5" s="334" t="s">
        <v>177</v>
      </c>
      <c r="E5" s="334" t="s">
        <v>53</v>
      </c>
      <c r="F5" s="334" t="s">
        <v>54</v>
      </c>
      <c r="G5" s="334" t="s">
        <v>177</v>
      </c>
      <c r="H5" s="334" t="s">
        <v>53</v>
      </c>
      <c r="I5" s="334" t="s">
        <v>54</v>
      </c>
      <c r="J5" s="562"/>
      <c r="K5" s="562"/>
      <c r="L5" s="562"/>
      <c r="M5" s="637"/>
      <c r="N5" s="562"/>
      <c r="O5" s="790"/>
      <c r="P5" s="15"/>
      <c r="Q5" s="427"/>
      <c r="R5" s="851"/>
      <c r="S5" s="428" t="s">
        <v>315</v>
      </c>
      <c r="T5" s="428" t="s">
        <v>316</v>
      </c>
      <c r="U5" s="428" t="s">
        <v>317</v>
      </c>
      <c r="V5" s="428" t="s">
        <v>315</v>
      </c>
      <c r="W5" s="428" t="s">
        <v>316</v>
      </c>
      <c r="X5" s="428" t="s">
        <v>317</v>
      </c>
      <c r="Y5" s="428" t="s">
        <v>315</v>
      </c>
      <c r="Z5" s="428" t="s">
        <v>316</v>
      </c>
      <c r="AA5" s="428" t="s">
        <v>317</v>
      </c>
      <c r="AB5" s="428" t="s">
        <v>315</v>
      </c>
      <c r="AC5" s="428" t="s">
        <v>316</v>
      </c>
      <c r="AD5" s="428" t="s">
        <v>317</v>
      </c>
    </row>
    <row r="6" spans="1:30" ht="20.100000000000001" customHeight="1" x14ac:dyDescent="0.15">
      <c r="A6" s="35"/>
      <c r="B6" s="37" t="s">
        <v>442</v>
      </c>
      <c r="C6" s="344">
        <v>6</v>
      </c>
      <c r="D6" s="366">
        <v>69</v>
      </c>
      <c r="E6" s="366">
        <v>25</v>
      </c>
      <c r="F6" s="366">
        <v>44</v>
      </c>
      <c r="G6" s="366">
        <v>320</v>
      </c>
      <c r="H6" s="366">
        <v>204</v>
      </c>
      <c r="I6" s="366">
        <v>116</v>
      </c>
      <c r="J6" s="366">
        <v>30</v>
      </c>
      <c r="K6" s="366">
        <v>10</v>
      </c>
      <c r="L6" s="366">
        <v>20</v>
      </c>
      <c r="M6" s="343">
        <v>946</v>
      </c>
      <c r="N6" s="366">
        <v>283</v>
      </c>
      <c r="O6" s="388">
        <v>663</v>
      </c>
      <c r="P6" s="15"/>
      <c r="Q6" s="426" t="s">
        <v>318</v>
      </c>
      <c r="R6" s="426">
        <v>6</v>
      </c>
      <c r="S6" s="427">
        <f>SUM(T6:U6)</f>
        <v>96</v>
      </c>
      <c r="T6" s="427">
        <v>45</v>
      </c>
      <c r="U6" s="427">
        <v>51</v>
      </c>
      <c r="V6" s="427">
        <f>SUM(W6:X6)</f>
        <v>279</v>
      </c>
      <c r="W6" s="427">
        <v>231</v>
      </c>
      <c r="X6" s="427">
        <v>48</v>
      </c>
      <c r="Y6" s="427">
        <f>SUM(Z6:AA6)</f>
        <v>41</v>
      </c>
      <c r="Z6" s="427">
        <v>14</v>
      </c>
      <c r="AA6" s="427">
        <v>27</v>
      </c>
      <c r="AB6" s="427">
        <f>SUM(AC6:AD6)</f>
        <v>1440</v>
      </c>
      <c r="AC6" s="427">
        <v>603</v>
      </c>
      <c r="AD6" s="427">
        <v>837</v>
      </c>
    </row>
    <row r="7" spans="1:30" ht="20.100000000000001" customHeight="1" x14ac:dyDescent="0.15">
      <c r="A7" s="35"/>
      <c r="B7" s="320">
        <v>29</v>
      </c>
      <c r="C7" s="79">
        <v>7</v>
      </c>
      <c r="D7" s="344">
        <v>78</v>
      </c>
      <c r="E7" s="366">
        <v>32</v>
      </c>
      <c r="F7" s="366">
        <v>46</v>
      </c>
      <c r="G7" s="366">
        <v>342</v>
      </c>
      <c r="H7" s="366">
        <v>222</v>
      </c>
      <c r="I7" s="366">
        <v>120</v>
      </c>
      <c r="J7" s="366">
        <v>38</v>
      </c>
      <c r="K7" s="366">
        <v>10</v>
      </c>
      <c r="L7" s="366">
        <v>28</v>
      </c>
      <c r="M7" s="366">
        <v>1266</v>
      </c>
      <c r="N7" s="366">
        <v>470</v>
      </c>
      <c r="O7" s="388">
        <v>796</v>
      </c>
      <c r="P7" s="15"/>
      <c r="Q7" s="426" t="s">
        <v>319</v>
      </c>
      <c r="R7" s="426">
        <v>1</v>
      </c>
      <c r="S7" s="427">
        <f>SUM(T7:U7)</f>
        <v>3</v>
      </c>
      <c r="T7" s="427">
        <v>1</v>
      </c>
      <c r="U7" s="427">
        <v>2</v>
      </c>
      <c r="V7" s="427">
        <f>SUM(W7:X7)</f>
        <v>11</v>
      </c>
      <c r="W7" s="427">
        <v>5</v>
      </c>
      <c r="X7" s="427">
        <v>6</v>
      </c>
      <c r="Y7" s="427">
        <f>SUM(Z7:AA7)</f>
        <v>4</v>
      </c>
      <c r="Z7" s="427">
        <v>0</v>
      </c>
      <c r="AA7" s="427">
        <v>4</v>
      </c>
      <c r="AB7" s="427">
        <f>SUM(AC7:AD7)</f>
        <v>28</v>
      </c>
      <c r="AC7" s="427">
        <v>5</v>
      </c>
      <c r="AD7" s="427">
        <v>23</v>
      </c>
    </row>
    <row r="8" spans="1:30" ht="20.100000000000001" customHeight="1" x14ac:dyDescent="0.15">
      <c r="A8" s="35"/>
      <c r="B8" s="320">
        <v>30</v>
      </c>
      <c r="C8" s="79">
        <v>7</v>
      </c>
      <c r="D8" s="344">
        <f>SUM(E8:F8)</f>
        <v>83</v>
      </c>
      <c r="E8" s="366">
        <v>35</v>
      </c>
      <c r="F8" s="366">
        <v>48</v>
      </c>
      <c r="G8" s="366">
        <f>SUM(H8:I8)</f>
        <v>358</v>
      </c>
      <c r="H8" s="366">
        <v>224</v>
      </c>
      <c r="I8" s="366">
        <v>134</v>
      </c>
      <c r="J8" s="366">
        <f>SUM(K8:L8)</f>
        <v>37</v>
      </c>
      <c r="K8" s="366">
        <v>10</v>
      </c>
      <c r="L8" s="366">
        <v>27</v>
      </c>
      <c r="M8" s="366">
        <f>SUM(N8:O8)</f>
        <v>1345</v>
      </c>
      <c r="N8" s="366">
        <v>493</v>
      </c>
      <c r="O8" s="388">
        <v>852</v>
      </c>
      <c r="P8" s="115"/>
      <c r="Q8" s="426" t="s">
        <v>320</v>
      </c>
      <c r="R8" s="426">
        <f>SUM(R6:R7)</f>
        <v>7</v>
      </c>
      <c r="S8" s="427">
        <f>SUM(S6:S7)</f>
        <v>99</v>
      </c>
      <c r="T8" s="427">
        <f t="shared" ref="T8:AD8" si="0">SUM(T6:T7)</f>
        <v>46</v>
      </c>
      <c r="U8" s="427">
        <f t="shared" si="0"/>
        <v>53</v>
      </c>
      <c r="V8" s="427">
        <f t="shared" si="0"/>
        <v>290</v>
      </c>
      <c r="W8" s="427">
        <f t="shared" si="0"/>
        <v>236</v>
      </c>
      <c r="X8" s="427">
        <f t="shared" si="0"/>
        <v>54</v>
      </c>
      <c r="Y8" s="427">
        <f t="shared" si="0"/>
        <v>45</v>
      </c>
      <c r="Z8" s="427">
        <f t="shared" si="0"/>
        <v>14</v>
      </c>
      <c r="AA8" s="427">
        <f t="shared" si="0"/>
        <v>31</v>
      </c>
      <c r="AB8" s="427">
        <f t="shared" si="0"/>
        <v>1468</v>
      </c>
      <c r="AC8" s="427">
        <f t="shared" si="0"/>
        <v>608</v>
      </c>
      <c r="AD8" s="427">
        <f t="shared" si="0"/>
        <v>860</v>
      </c>
    </row>
    <row r="9" spans="1:30" ht="20.100000000000001" customHeight="1" x14ac:dyDescent="0.15">
      <c r="A9" s="115"/>
      <c r="B9" s="320" t="s">
        <v>434</v>
      </c>
      <c r="C9" s="344">
        <v>7</v>
      </c>
      <c r="D9" s="344">
        <f>SUM(E9:F9)</f>
        <v>95</v>
      </c>
      <c r="E9" s="366">
        <v>45</v>
      </c>
      <c r="F9" s="366">
        <v>50</v>
      </c>
      <c r="G9" s="366">
        <f>SUM(H9:I9)</f>
        <v>368</v>
      </c>
      <c r="H9" s="366">
        <v>226</v>
      </c>
      <c r="I9" s="366">
        <v>142</v>
      </c>
      <c r="J9" s="366">
        <f>SUM(K9:L9)</f>
        <v>42</v>
      </c>
      <c r="K9" s="366">
        <v>14</v>
      </c>
      <c r="L9" s="366">
        <v>28</v>
      </c>
      <c r="M9" s="366">
        <f>SUM(N9:O9)</f>
        <v>1399</v>
      </c>
      <c r="N9" s="366">
        <v>552</v>
      </c>
      <c r="O9" s="270">
        <v>847</v>
      </c>
      <c r="P9" s="15"/>
      <c r="Q9" s="426"/>
      <c r="R9" s="426"/>
      <c r="S9" s="427"/>
      <c r="T9" s="427"/>
      <c r="U9" s="427"/>
      <c r="V9" s="427"/>
      <c r="W9" s="427"/>
      <c r="X9" s="427"/>
      <c r="Y9" s="427"/>
      <c r="Z9" s="427"/>
      <c r="AA9" s="427"/>
      <c r="AB9" s="427"/>
      <c r="AC9" s="427"/>
      <c r="AD9" s="427"/>
    </row>
    <row r="10" spans="1:30" ht="19.5" customHeight="1" collapsed="1" thickBot="1" x14ac:dyDescent="0.2">
      <c r="A10" s="73"/>
      <c r="B10" s="296">
        <v>2</v>
      </c>
      <c r="C10" s="415">
        <v>7</v>
      </c>
      <c r="D10" s="384">
        <f>SUM(E10:F10)</f>
        <v>99</v>
      </c>
      <c r="E10" s="416">
        <v>46</v>
      </c>
      <c r="F10" s="416">
        <v>53</v>
      </c>
      <c r="G10" s="257">
        <f>SUM(H10:I10)</f>
        <v>290</v>
      </c>
      <c r="H10" s="416">
        <v>236</v>
      </c>
      <c r="I10" s="416">
        <v>54</v>
      </c>
      <c r="J10" s="257">
        <f>SUM(K10:L10)</f>
        <v>45</v>
      </c>
      <c r="K10" s="416">
        <v>14</v>
      </c>
      <c r="L10" s="416">
        <v>31</v>
      </c>
      <c r="M10" s="257">
        <f>SUM(N10:O10)</f>
        <v>1468</v>
      </c>
      <c r="N10" s="416">
        <v>608</v>
      </c>
      <c r="O10" s="417">
        <v>860</v>
      </c>
      <c r="P10" s="15"/>
      <c r="Q10" s="401"/>
      <c r="R10" s="401"/>
    </row>
    <row r="11" spans="1:30" ht="12" x14ac:dyDescent="0.15">
      <c r="A11" s="12" t="s">
        <v>281</v>
      </c>
      <c r="B11" s="274"/>
      <c r="C11" s="330"/>
      <c r="D11" s="330"/>
      <c r="E11" s="330"/>
      <c r="F11" s="330"/>
      <c r="G11" s="330"/>
      <c r="H11" s="330"/>
      <c r="I11" s="330"/>
      <c r="J11" s="330"/>
      <c r="K11" s="38" t="s">
        <v>275</v>
      </c>
      <c r="L11" s="38"/>
      <c r="M11" s="33"/>
      <c r="N11" s="38"/>
      <c r="O11" s="38" t="s">
        <v>261</v>
      </c>
      <c r="P11" s="330"/>
      <c r="Q11" s="401"/>
      <c r="R11" s="401"/>
    </row>
    <row r="12" spans="1:30" ht="15.75" customHeight="1" x14ac:dyDescent="0.15">
      <c r="B12" s="274"/>
      <c r="C12" s="330"/>
      <c r="D12" s="330"/>
      <c r="E12" s="330"/>
      <c r="F12" s="330"/>
      <c r="G12" s="330"/>
      <c r="H12" s="330"/>
      <c r="I12" s="330"/>
      <c r="J12" s="330"/>
      <c r="K12" s="33"/>
      <c r="L12" s="33"/>
      <c r="M12" s="33"/>
      <c r="N12" s="33"/>
      <c r="O12" s="33"/>
      <c r="P12" s="330"/>
      <c r="Q12" s="401"/>
      <c r="R12" s="401"/>
      <c r="S12" s="401"/>
      <c r="T12" s="401"/>
      <c r="U12" s="401"/>
      <c r="V12" s="401"/>
      <c r="W12" s="401"/>
      <c r="X12" s="401"/>
    </row>
    <row r="13" spans="1:30" ht="12" x14ac:dyDescent="0.15">
      <c r="B13" s="330"/>
      <c r="C13" s="330"/>
      <c r="D13" s="330"/>
      <c r="E13" s="330"/>
      <c r="F13" s="330"/>
      <c r="G13" s="330"/>
      <c r="H13" s="330"/>
      <c r="I13" s="330"/>
      <c r="J13" s="330"/>
      <c r="K13" s="330"/>
      <c r="L13" s="330"/>
      <c r="M13" s="330"/>
      <c r="N13" s="330"/>
      <c r="O13" s="337"/>
      <c r="P13" s="330"/>
      <c r="Q13" s="401" t="s">
        <v>406</v>
      </c>
      <c r="R13" s="401"/>
      <c r="S13" s="401"/>
      <c r="T13" s="401"/>
      <c r="U13" s="401"/>
      <c r="V13" s="401"/>
      <c r="W13" s="401"/>
      <c r="X13" s="401"/>
    </row>
    <row r="14" spans="1:30" ht="15" hidden="1" customHeight="1" thickBot="1" x14ac:dyDescent="0.2">
      <c r="A14" s="330" t="s">
        <v>282</v>
      </c>
      <c r="C14" s="330"/>
      <c r="D14" s="330"/>
      <c r="E14" s="330"/>
      <c r="F14" s="330"/>
      <c r="G14" s="330"/>
      <c r="H14" s="330"/>
      <c r="I14" s="330"/>
      <c r="J14" s="330"/>
      <c r="K14" s="330"/>
      <c r="L14" s="330"/>
      <c r="M14" s="330"/>
      <c r="N14" s="330"/>
      <c r="O14" s="337" t="s">
        <v>171</v>
      </c>
      <c r="P14" s="330"/>
      <c r="Q14" s="401"/>
      <c r="R14" s="401"/>
      <c r="S14" s="401"/>
      <c r="T14" s="401"/>
      <c r="U14" s="401"/>
      <c r="V14" s="401"/>
      <c r="W14" s="401"/>
      <c r="X14" s="401"/>
    </row>
    <row r="15" spans="1:30" ht="24.95" hidden="1" customHeight="1" x14ac:dyDescent="0.15">
      <c r="A15" s="39"/>
      <c r="B15" s="40"/>
      <c r="C15" s="41"/>
      <c r="D15" s="460" t="s">
        <v>172</v>
      </c>
      <c r="E15" s="460"/>
      <c r="F15" s="460"/>
      <c r="G15" s="460"/>
      <c r="H15" s="460"/>
      <c r="I15" s="460"/>
      <c r="J15" s="42"/>
      <c r="K15" s="339" t="s">
        <v>173</v>
      </c>
      <c r="L15" s="43"/>
      <c r="M15" s="42"/>
      <c r="N15" s="339" t="s">
        <v>174</v>
      </c>
      <c r="O15" s="44"/>
      <c r="P15" s="15"/>
      <c r="Q15" s="401"/>
      <c r="R15" s="401"/>
      <c r="S15" s="401"/>
      <c r="T15" s="401"/>
      <c r="U15" s="401"/>
      <c r="V15" s="401"/>
      <c r="W15" s="401"/>
      <c r="X15" s="401"/>
    </row>
    <row r="16" spans="1:30" ht="24.95" hidden="1" customHeight="1" x14ac:dyDescent="0.15">
      <c r="A16" s="45"/>
      <c r="B16" s="323" t="s">
        <v>1</v>
      </c>
      <c r="C16" s="46" t="s">
        <v>80</v>
      </c>
      <c r="D16" s="47"/>
      <c r="E16" s="325" t="s">
        <v>175</v>
      </c>
      <c r="F16" s="48"/>
      <c r="G16" s="47"/>
      <c r="H16" s="325" t="s">
        <v>176</v>
      </c>
      <c r="I16" s="49"/>
      <c r="J16" s="562" t="s">
        <v>177</v>
      </c>
      <c r="K16" s="562" t="s">
        <v>53</v>
      </c>
      <c r="L16" s="562" t="s">
        <v>54</v>
      </c>
      <c r="M16" s="562" t="s">
        <v>177</v>
      </c>
      <c r="N16" s="562" t="s">
        <v>53</v>
      </c>
      <c r="O16" s="789" t="s">
        <v>54</v>
      </c>
      <c r="P16" s="15"/>
    </row>
    <row r="17" spans="1:24" ht="24.95" hidden="1" customHeight="1" x14ac:dyDescent="0.15">
      <c r="A17" s="50"/>
      <c r="B17" s="51"/>
      <c r="C17" s="52"/>
      <c r="D17" s="334" t="s">
        <v>177</v>
      </c>
      <c r="E17" s="334" t="s">
        <v>53</v>
      </c>
      <c r="F17" s="334" t="s">
        <v>54</v>
      </c>
      <c r="G17" s="334" t="s">
        <v>177</v>
      </c>
      <c r="H17" s="334" t="s">
        <v>53</v>
      </c>
      <c r="I17" s="334" t="s">
        <v>54</v>
      </c>
      <c r="J17" s="562"/>
      <c r="K17" s="562"/>
      <c r="L17" s="562"/>
      <c r="M17" s="562"/>
      <c r="N17" s="562"/>
      <c r="O17" s="789"/>
      <c r="P17" s="15"/>
    </row>
    <row r="18" spans="1:24" ht="27" hidden="1" customHeight="1" x14ac:dyDescent="0.15">
      <c r="A18" s="45"/>
      <c r="B18" s="323" t="s">
        <v>269</v>
      </c>
      <c r="C18" s="53">
        <v>1</v>
      </c>
      <c r="D18" s="366">
        <f>SUM(E18:F18)</f>
        <v>3</v>
      </c>
      <c r="E18" s="366">
        <v>0</v>
      </c>
      <c r="F18" s="366">
        <v>3</v>
      </c>
      <c r="G18" s="54">
        <v>2</v>
      </c>
      <c r="H18" s="54">
        <v>1</v>
      </c>
      <c r="I18" s="271">
        <v>1</v>
      </c>
      <c r="J18" s="55">
        <f>SUM(K18:L18)</f>
        <v>5</v>
      </c>
      <c r="K18" s="271">
        <v>1</v>
      </c>
      <c r="L18" s="366">
        <v>4</v>
      </c>
      <c r="M18" s="366">
        <f>SUM(N18:O18)</f>
        <v>44</v>
      </c>
      <c r="N18" s="366">
        <v>0</v>
      </c>
      <c r="O18" s="66">
        <v>44</v>
      </c>
      <c r="P18" s="15"/>
    </row>
    <row r="19" spans="1:24" ht="24" hidden="1" customHeight="1" x14ac:dyDescent="0.15">
      <c r="A19" s="45"/>
      <c r="B19" s="323">
        <v>23</v>
      </c>
      <c r="C19" s="53">
        <v>1</v>
      </c>
      <c r="D19" s="366">
        <f>SUM(E19:F19)</f>
        <v>3</v>
      </c>
      <c r="E19" s="366">
        <v>0</v>
      </c>
      <c r="F19" s="366">
        <v>3</v>
      </c>
      <c r="G19" s="271">
        <v>2</v>
      </c>
      <c r="H19" s="271">
        <v>1</v>
      </c>
      <c r="I19" s="271">
        <v>1</v>
      </c>
      <c r="J19" s="366">
        <f>SUM(K19:L19)</f>
        <v>3</v>
      </c>
      <c r="K19" s="366">
        <v>0</v>
      </c>
      <c r="L19" s="366">
        <v>3</v>
      </c>
      <c r="M19" s="366">
        <f>SUM(N19:O19)</f>
        <v>46</v>
      </c>
      <c r="N19" s="366">
        <v>0</v>
      </c>
      <c r="O19" s="66">
        <v>46</v>
      </c>
      <c r="P19" s="15"/>
    </row>
    <row r="20" spans="1:24" ht="26.25" hidden="1" customHeight="1" thickBot="1" x14ac:dyDescent="0.2">
      <c r="A20" s="56"/>
      <c r="P20" s="15"/>
    </row>
    <row r="21" spans="1:24" ht="15" hidden="1" customHeight="1" x14ac:dyDescent="0.15">
      <c r="A21" s="330"/>
      <c r="C21" s="330"/>
      <c r="D21" s="330"/>
      <c r="E21" s="330"/>
      <c r="F21" s="330"/>
      <c r="G21" s="330"/>
      <c r="H21" s="330"/>
      <c r="I21" s="330"/>
      <c r="J21" s="330"/>
      <c r="K21" s="330"/>
      <c r="L21" s="330"/>
      <c r="M21" s="330"/>
      <c r="N21" s="330"/>
      <c r="O21" s="337" t="s">
        <v>7</v>
      </c>
      <c r="P21" s="330"/>
    </row>
    <row r="22" spans="1:24" ht="15" hidden="1" customHeight="1" x14ac:dyDescent="0.15">
      <c r="B22" s="330"/>
      <c r="C22" s="330"/>
      <c r="D22" s="330"/>
      <c r="E22" s="330"/>
      <c r="F22" s="330"/>
      <c r="G22" s="330"/>
      <c r="H22" s="330"/>
      <c r="I22" s="330"/>
      <c r="J22" s="330"/>
      <c r="K22" s="330"/>
      <c r="L22" s="330"/>
      <c r="M22" s="330"/>
      <c r="N22" s="330"/>
      <c r="O22" s="330"/>
      <c r="P22" s="330"/>
      <c r="Q22" s="401"/>
      <c r="R22" s="401"/>
      <c r="S22" s="401"/>
      <c r="T22" s="401"/>
      <c r="U22" s="401"/>
      <c r="V22" s="401"/>
      <c r="W22" s="401"/>
      <c r="X22" s="401"/>
    </row>
    <row r="23" spans="1:24" ht="15" customHeight="1" thickBot="1" x14ac:dyDescent="0.2">
      <c r="A23" s="330" t="s">
        <v>382</v>
      </c>
      <c r="C23" s="330"/>
      <c r="D23" s="330"/>
      <c r="E23" s="330"/>
      <c r="F23" s="330"/>
      <c r="G23" s="330"/>
      <c r="H23" s="330"/>
      <c r="I23" s="330"/>
      <c r="J23" s="330"/>
      <c r="K23" s="330"/>
      <c r="L23" s="330"/>
      <c r="M23" s="330"/>
      <c r="N23" s="330"/>
      <c r="O23" s="337" t="s">
        <v>178</v>
      </c>
      <c r="P23" s="330"/>
      <c r="Q23" s="401"/>
      <c r="R23" s="401"/>
      <c r="S23" s="401"/>
      <c r="T23" s="401"/>
      <c r="U23" s="401"/>
      <c r="V23" s="401"/>
      <c r="W23" s="401"/>
      <c r="X23" s="401"/>
    </row>
    <row r="24" spans="1:24" ht="24.95" customHeight="1" thickBot="1" x14ac:dyDescent="0.2">
      <c r="A24" s="39"/>
      <c r="B24" s="664" t="s">
        <v>179</v>
      </c>
      <c r="C24" s="517" t="s">
        <v>180</v>
      </c>
      <c r="D24" s="517"/>
      <c r="E24" s="823"/>
      <c r="F24" s="518" t="s">
        <v>181</v>
      </c>
      <c r="G24" s="822"/>
      <c r="H24" s="822" t="s">
        <v>182</v>
      </c>
      <c r="I24" s="822"/>
      <c r="J24" s="822" t="s">
        <v>183</v>
      </c>
      <c r="K24" s="822"/>
      <c r="L24" s="822" t="s">
        <v>184</v>
      </c>
      <c r="M24" s="822"/>
      <c r="N24" s="353" t="s">
        <v>185</v>
      </c>
      <c r="O24" s="57" t="s">
        <v>186</v>
      </c>
      <c r="P24" s="330"/>
      <c r="Q24" s="401" t="s">
        <v>408</v>
      </c>
      <c r="R24" s="401"/>
      <c r="S24" s="401"/>
      <c r="T24" s="401"/>
      <c r="U24" s="401"/>
      <c r="V24" s="401"/>
      <c r="W24" s="401"/>
      <c r="X24" s="401"/>
    </row>
    <row r="25" spans="1:24" ht="24.95" customHeight="1" x14ac:dyDescent="0.15">
      <c r="A25" s="50"/>
      <c r="B25" s="664"/>
      <c r="C25" s="51"/>
      <c r="D25" s="58"/>
      <c r="E25" s="59" t="s">
        <v>187</v>
      </c>
      <c r="F25" s="60"/>
      <c r="G25" s="373" t="s">
        <v>187</v>
      </c>
      <c r="H25" s="345"/>
      <c r="I25" s="373" t="s">
        <v>187</v>
      </c>
      <c r="J25" s="345"/>
      <c r="K25" s="373" t="s">
        <v>187</v>
      </c>
      <c r="L25" s="345"/>
      <c r="M25" s="373" t="s">
        <v>187</v>
      </c>
      <c r="N25" s="345" t="s">
        <v>188</v>
      </c>
      <c r="O25" s="61" t="s">
        <v>188</v>
      </c>
      <c r="P25" s="330"/>
      <c r="Q25" s="401" t="s">
        <v>409</v>
      </c>
      <c r="R25" s="401"/>
      <c r="S25" s="401"/>
      <c r="T25" s="401"/>
      <c r="W25" s="427"/>
      <c r="X25" s="427"/>
    </row>
    <row r="26" spans="1:24" ht="20.100000000000001" customHeight="1" x14ac:dyDescent="0.15">
      <c r="A26" s="113"/>
      <c r="B26" s="320" t="s">
        <v>442</v>
      </c>
      <c r="C26" s="836">
        <f>+F26+H26+J26+L26</f>
        <v>1340</v>
      </c>
      <c r="D26" s="837"/>
      <c r="E26" s="331">
        <f>+G26+I26+K26+M26</f>
        <v>696</v>
      </c>
      <c r="F26" s="394">
        <v>1300</v>
      </c>
      <c r="G26" s="331">
        <v>667</v>
      </c>
      <c r="H26" s="366">
        <v>3</v>
      </c>
      <c r="I26" s="366">
        <v>2</v>
      </c>
      <c r="J26" s="366">
        <v>0</v>
      </c>
      <c r="K26" s="366">
        <v>0</v>
      </c>
      <c r="L26" s="331">
        <v>37</v>
      </c>
      <c r="M26" s="331">
        <v>27</v>
      </c>
      <c r="N26" s="62">
        <f>F26/C26*100</f>
        <v>97.014925373134332</v>
      </c>
      <c r="O26" s="63">
        <f>H26/C26*100</f>
        <v>0.22388059701492538</v>
      </c>
      <c r="P26" s="330"/>
      <c r="Q26" s="401"/>
      <c r="R26" s="401"/>
      <c r="S26" s="401"/>
      <c r="T26" s="401"/>
    </row>
    <row r="27" spans="1:24" ht="20.100000000000001" customHeight="1" x14ac:dyDescent="0.15">
      <c r="A27" s="113"/>
      <c r="B27" s="320">
        <v>29</v>
      </c>
      <c r="C27" s="836">
        <f>+F27+H27+J27+L27</f>
        <v>1323</v>
      </c>
      <c r="D27" s="837"/>
      <c r="E27" s="331">
        <f>+G27+I27+K27+M27</f>
        <v>678</v>
      </c>
      <c r="F27" s="394">
        <v>1299</v>
      </c>
      <c r="G27" s="331">
        <v>662</v>
      </c>
      <c r="H27" s="366">
        <v>2</v>
      </c>
      <c r="I27" s="366">
        <v>2</v>
      </c>
      <c r="J27" s="366">
        <v>0</v>
      </c>
      <c r="K27" s="366">
        <v>0</v>
      </c>
      <c r="L27" s="331">
        <v>22</v>
      </c>
      <c r="M27" s="331">
        <v>14</v>
      </c>
      <c r="N27" s="62">
        <f>F27/C27*100</f>
        <v>98.185941043083901</v>
      </c>
      <c r="O27" s="63">
        <f>H27/C27*100</f>
        <v>0.15117157974300832</v>
      </c>
      <c r="P27" s="330"/>
      <c r="Q27" s="401"/>
      <c r="R27" s="401"/>
      <c r="S27" s="401"/>
      <c r="T27" s="401"/>
    </row>
    <row r="28" spans="1:24" ht="20.100000000000001" customHeight="1" x14ac:dyDescent="0.15">
      <c r="A28" s="113"/>
      <c r="B28" s="320">
        <v>30</v>
      </c>
      <c r="C28" s="836">
        <f>+F28+H28+J28+L28</f>
        <v>1316</v>
      </c>
      <c r="D28" s="837"/>
      <c r="E28" s="331">
        <f>+G28+I28+K28+M28</f>
        <v>667</v>
      </c>
      <c r="F28" s="394">
        <v>1284</v>
      </c>
      <c r="G28" s="331">
        <v>647</v>
      </c>
      <c r="H28" s="366">
        <v>4</v>
      </c>
      <c r="I28" s="366">
        <v>3</v>
      </c>
      <c r="J28" s="366">
        <v>0</v>
      </c>
      <c r="K28" s="366">
        <v>0</v>
      </c>
      <c r="L28" s="331">
        <v>28</v>
      </c>
      <c r="M28" s="331">
        <v>17</v>
      </c>
      <c r="N28" s="99">
        <f>F28/C28*100</f>
        <v>97.568389057750764</v>
      </c>
      <c r="O28" s="80">
        <f>H28/C28*100</f>
        <v>0.303951367781155</v>
      </c>
      <c r="P28" s="330"/>
      <c r="Q28" s="401"/>
      <c r="R28" s="401"/>
      <c r="S28" s="401"/>
      <c r="T28" s="401"/>
    </row>
    <row r="29" spans="1:24" ht="20.100000000000001" customHeight="1" x14ac:dyDescent="0.15">
      <c r="A29" s="113"/>
      <c r="B29" s="320" t="s">
        <v>434</v>
      </c>
      <c r="C29" s="837">
        <f>+F29+H29+J29+L29</f>
        <v>1240</v>
      </c>
      <c r="D29" s="840"/>
      <c r="E29" s="331">
        <f>+G29+I29+K29+M29</f>
        <v>641</v>
      </c>
      <c r="F29" s="394">
        <v>1226</v>
      </c>
      <c r="G29" s="331">
        <v>630</v>
      </c>
      <c r="H29" s="366">
        <v>4</v>
      </c>
      <c r="I29" s="366">
        <v>4</v>
      </c>
      <c r="J29" s="366">
        <v>0</v>
      </c>
      <c r="K29" s="366">
        <v>0</v>
      </c>
      <c r="L29" s="331">
        <v>10</v>
      </c>
      <c r="M29" s="331">
        <v>7</v>
      </c>
      <c r="N29" s="62">
        <f>F29/C29*100</f>
        <v>98.870967741935488</v>
      </c>
      <c r="O29" s="258">
        <f>H29/C29*100</f>
        <v>0.32258064516129031</v>
      </c>
      <c r="P29" s="330"/>
      <c r="Q29" s="401"/>
      <c r="R29" s="401"/>
      <c r="S29" s="401"/>
      <c r="T29" s="401"/>
      <c r="W29" s="427"/>
    </row>
    <row r="30" spans="1:24" ht="20.100000000000001" customHeight="1" thickBot="1" x14ac:dyDescent="0.2">
      <c r="A30" s="112"/>
      <c r="B30" s="296">
        <v>2</v>
      </c>
      <c r="C30" s="838">
        <f>+F30+H30+J30+L30</f>
        <v>1189</v>
      </c>
      <c r="D30" s="839"/>
      <c r="E30" s="297">
        <f>+G30+I30+K30+M30</f>
        <v>636</v>
      </c>
      <c r="F30" s="394">
        <v>1170</v>
      </c>
      <c r="G30" s="331">
        <v>623</v>
      </c>
      <c r="H30" s="418">
        <v>2</v>
      </c>
      <c r="I30" s="418">
        <v>2</v>
      </c>
      <c r="J30" s="366">
        <v>0</v>
      </c>
      <c r="K30" s="418">
        <v>0</v>
      </c>
      <c r="L30" s="297">
        <v>17</v>
      </c>
      <c r="M30" s="297">
        <v>11</v>
      </c>
      <c r="N30" s="298">
        <f>F30/C30*100</f>
        <v>98.402018502943662</v>
      </c>
      <c r="O30" s="299">
        <f>H30/C30*100</f>
        <v>0.16820857863751051</v>
      </c>
      <c r="P30" s="330"/>
      <c r="Q30" s="401"/>
      <c r="R30" s="401"/>
      <c r="S30" s="401"/>
      <c r="T30" s="401"/>
    </row>
    <row r="31" spans="1:24" ht="15" customHeight="1" x14ac:dyDescent="0.15">
      <c r="A31" s="330" t="s">
        <v>189</v>
      </c>
      <c r="C31" s="330"/>
      <c r="D31" s="330"/>
      <c r="E31" s="330"/>
      <c r="F31" s="20"/>
      <c r="G31" s="20"/>
      <c r="H31" s="330"/>
      <c r="I31" s="330"/>
      <c r="J31" s="20"/>
      <c r="K31" s="330"/>
      <c r="L31" s="330"/>
      <c r="M31" s="330"/>
      <c r="N31" s="330"/>
      <c r="O31" s="337" t="s">
        <v>261</v>
      </c>
      <c r="P31" s="330"/>
      <c r="Q31" s="401"/>
      <c r="R31" s="401"/>
      <c r="S31" s="401"/>
      <c r="T31" s="401"/>
    </row>
    <row r="32" spans="1:24" ht="15" customHeight="1" x14ac:dyDescent="0.15">
      <c r="A32" s="330" t="s">
        <v>190</v>
      </c>
      <c r="C32" s="330"/>
      <c r="D32" s="330"/>
      <c r="E32" s="330"/>
      <c r="F32" s="330"/>
      <c r="G32" s="330"/>
      <c r="H32" s="330"/>
      <c r="I32" s="330"/>
      <c r="J32" s="330"/>
      <c r="K32" s="330"/>
      <c r="L32" s="330"/>
      <c r="M32" s="330"/>
      <c r="N32" s="330"/>
      <c r="O32" s="330"/>
      <c r="P32" s="330"/>
      <c r="Q32" s="401"/>
      <c r="R32" s="401"/>
      <c r="S32" s="401"/>
      <c r="T32" s="401"/>
      <c r="U32" s="401"/>
      <c r="V32" s="401"/>
      <c r="W32" s="401"/>
      <c r="X32" s="401"/>
    </row>
    <row r="33" spans="1:24" ht="15" customHeight="1" x14ac:dyDescent="0.15">
      <c r="A33" s="330" t="s">
        <v>191</v>
      </c>
      <c r="C33" s="330"/>
      <c r="D33" s="330"/>
      <c r="E33" s="330"/>
      <c r="F33" s="330"/>
      <c r="G33" s="330"/>
      <c r="H33" s="330"/>
      <c r="I33" s="330"/>
      <c r="J33" s="330"/>
      <c r="K33" s="330"/>
      <c r="L33" s="330"/>
      <c r="M33" s="330"/>
      <c r="N33" s="330"/>
      <c r="O33" s="330"/>
      <c r="P33" s="330"/>
      <c r="Q33" s="401"/>
      <c r="R33" s="401"/>
      <c r="S33" s="401"/>
      <c r="T33" s="401"/>
      <c r="U33" s="401"/>
      <c r="V33" s="401"/>
      <c r="W33" s="401"/>
      <c r="X33" s="401"/>
    </row>
    <row r="34" spans="1:24" ht="15" customHeight="1" x14ac:dyDescent="0.15">
      <c r="A34" s="330"/>
      <c r="C34" s="330"/>
      <c r="D34" s="330"/>
      <c r="E34" s="330"/>
      <c r="F34" s="330"/>
      <c r="G34" s="330"/>
      <c r="H34" s="330"/>
      <c r="I34" s="330"/>
      <c r="J34" s="330"/>
      <c r="K34" s="330"/>
      <c r="L34" s="330"/>
      <c r="M34" s="330"/>
      <c r="N34" s="330"/>
      <c r="O34" s="330"/>
      <c r="P34" s="330"/>
      <c r="Q34" s="401"/>
      <c r="R34" s="401"/>
      <c r="S34" s="401"/>
      <c r="T34" s="401"/>
      <c r="U34" s="401"/>
      <c r="V34" s="401"/>
      <c r="W34" s="401"/>
      <c r="X34" s="401"/>
    </row>
    <row r="35" spans="1:24" ht="13.5" customHeight="1" x14ac:dyDescent="0.15">
      <c r="B35" s="330"/>
      <c r="C35" s="330"/>
      <c r="D35" s="330"/>
      <c r="E35" s="330"/>
      <c r="F35" s="330"/>
      <c r="G35" s="330"/>
      <c r="H35" s="330"/>
      <c r="I35" s="330"/>
      <c r="J35" s="330"/>
      <c r="K35" s="330"/>
      <c r="L35" s="330"/>
      <c r="M35" s="330"/>
      <c r="N35" s="330"/>
      <c r="O35" s="330"/>
      <c r="P35" s="330"/>
      <c r="Q35" s="401"/>
      <c r="R35" s="401"/>
      <c r="S35" s="401"/>
      <c r="T35" s="401"/>
      <c r="U35" s="401"/>
      <c r="V35" s="401"/>
      <c r="W35" s="401"/>
      <c r="X35" s="401"/>
    </row>
    <row r="36" spans="1:24" ht="18" customHeight="1" thickBot="1" x14ac:dyDescent="0.2">
      <c r="A36" s="330" t="s">
        <v>424</v>
      </c>
      <c r="C36" s="330"/>
      <c r="D36" s="330"/>
      <c r="E36" s="330"/>
      <c r="F36" s="330"/>
      <c r="G36" s="330"/>
      <c r="I36" s="337"/>
      <c r="O36" s="337" t="s">
        <v>178</v>
      </c>
      <c r="Q36" s="401"/>
      <c r="R36" s="401"/>
      <c r="S36" s="401"/>
      <c r="T36" s="401"/>
      <c r="U36" s="401"/>
      <c r="V36" s="401"/>
      <c r="W36" s="401"/>
      <c r="X36" s="401"/>
    </row>
    <row r="37" spans="1:24" ht="27" customHeight="1" x14ac:dyDescent="0.15">
      <c r="B37" s="819" t="s">
        <v>192</v>
      </c>
      <c r="C37" s="602" t="s">
        <v>293</v>
      </c>
      <c r="D37" s="834"/>
      <c r="E37" s="829" t="s">
        <v>238</v>
      </c>
      <c r="F37" s="602" t="s">
        <v>294</v>
      </c>
      <c r="G37" s="824"/>
      <c r="H37" s="827" t="s">
        <v>260</v>
      </c>
      <c r="I37" s="824"/>
      <c r="J37" s="847" t="s">
        <v>301</v>
      </c>
      <c r="K37" s="849" t="s">
        <v>193</v>
      </c>
      <c r="L37" s="843" t="s">
        <v>259</v>
      </c>
      <c r="M37" s="845" t="s">
        <v>239</v>
      </c>
      <c r="N37" s="841" t="s">
        <v>240</v>
      </c>
      <c r="O37" s="859" t="s">
        <v>194</v>
      </c>
    </row>
    <row r="38" spans="1:24" ht="27" customHeight="1" x14ac:dyDescent="0.15">
      <c r="B38" s="820"/>
      <c r="C38" s="825"/>
      <c r="D38" s="835"/>
      <c r="E38" s="830"/>
      <c r="F38" s="825"/>
      <c r="G38" s="826"/>
      <c r="H38" s="828"/>
      <c r="I38" s="826"/>
      <c r="J38" s="848"/>
      <c r="K38" s="850"/>
      <c r="L38" s="844"/>
      <c r="M38" s="846"/>
      <c r="N38" s="842"/>
      <c r="O38" s="860"/>
    </row>
    <row r="39" spans="1:24" ht="21" customHeight="1" x14ac:dyDescent="0.15">
      <c r="B39" s="75" t="s">
        <v>264</v>
      </c>
      <c r="C39" s="857">
        <f>SUM(E39:M39)</f>
        <v>1346</v>
      </c>
      <c r="D39" s="858"/>
      <c r="E39" s="419">
        <v>371</v>
      </c>
      <c r="F39" s="855">
        <v>464</v>
      </c>
      <c r="G39" s="855"/>
      <c r="H39" s="855">
        <v>6</v>
      </c>
      <c r="I39" s="855"/>
      <c r="J39" s="420">
        <v>27</v>
      </c>
      <c r="K39" s="420">
        <v>320</v>
      </c>
      <c r="L39" s="420">
        <v>19</v>
      </c>
      <c r="M39" s="420">
        <v>139</v>
      </c>
      <c r="N39" s="259">
        <f>E39/C39*100</f>
        <v>27.563150074294207</v>
      </c>
      <c r="O39" s="260">
        <f>K39/C39*100</f>
        <v>23.774145616641899</v>
      </c>
      <c r="Q39" s="401"/>
    </row>
    <row r="40" spans="1:24" ht="21" customHeight="1" x14ac:dyDescent="0.15">
      <c r="B40" s="76" t="s">
        <v>258</v>
      </c>
      <c r="C40" s="852">
        <f>SUM(E40:M40)</f>
        <v>33</v>
      </c>
      <c r="D40" s="629"/>
      <c r="E40" s="421">
        <v>0</v>
      </c>
      <c r="F40" s="854">
        <v>1</v>
      </c>
      <c r="G40" s="854"/>
      <c r="H40" s="854">
        <v>0</v>
      </c>
      <c r="I40" s="854"/>
      <c r="J40" s="422">
        <v>0</v>
      </c>
      <c r="K40" s="421">
        <v>20</v>
      </c>
      <c r="L40" s="423">
        <v>0</v>
      </c>
      <c r="M40" s="421">
        <v>12</v>
      </c>
      <c r="N40" s="261">
        <f t="shared" ref="N40:N41" si="1">E40/C40*100</f>
        <v>0</v>
      </c>
      <c r="O40" s="262">
        <f t="shared" ref="O40:O41" si="2">K40/C40*100</f>
        <v>60.606060606060609</v>
      </c>
      <c r="Q40" s="401"/>
    </row>
    <row r="41" spans="1:24" ht="21" customHeight="1" thickBot="1" x14ac:dyDescent="0.2">
      <c r="B41" s="77" t="s">
        <v>265</v>
      </c>
      <c r="C41" s="853">
        <f>SUM(E41:M41)</f>
        <v>205</v>
      </c>
      <c r="D41" s="619"/>
      <c r="E41" s="424">
        <v>137</v>
      </c>
      <c r="F41" s="856">
        <v>0</v>
      </c>
      <c r="G41" s="856"/>
      <c r="H41" s="634">
        <v>1</v>
      </c>
      <c r="I41" s="634"/>
      <c r="J41" s="358">
        <v>1</v>
      </c>
      <c r="K41" s="358">
        <v>0</v>
      </c>
      <c r="L41" s="358">
        <v>0</v>
      </c>
      <c r="M41" s="424">
        <v>66</v>
      </c>
      <c r="N41" s="263">
        <f t="shared" si="1"/>
        <v>66.829268292682926</v>
      </c>
      <c r="O41" s="264">
        <f t="shared" si="2"/>
        <v>0</v>
      </c>
    </row>
    <row r="42" spans="1:24" ht="21" customHeight="1" x14ac:dyDescent="0.15">
      <c r="O42" s="337" t="s">
        <v>261</v>
      </c>
    </row>
  </sheetData>
  <sheetProtection sheet="1" selectLockedCells="1" selectUnlockedCells="1"/>
  <mergeCells count="57">
    <mergeCell ref="Y3:AA4"/>
    <mergeCell ref="AB3:AD4"/>
    <mergeCell ref="V4:X4"/>
    <mergeCell ref="S4:U4"/>
    <mergeCell ref="S3:X3"/>
    <mergeCell ref="J37:J38"/>
    <mergeCell ref="K37:K38"/>
    <mergeCell ref="R3:R5"/>
    <mergeCell ref="C40:D40"/>
    <mergeCell ref="C41:D41"/>
    <mergeCell ref="H40:I40"/>
    <mergeCell ref="H41:I41"/>
    <mergeCell ref="F39:G39"/>
    <mergeCell ref="F40:G40"/>
    <mergeCell ref="F41:G41"/>
    <mergeCell ref="H39:I39"/>
    <mergeCell ref="C39:D39"/>
    <mergeCell ref="O37:O38"/>
    <mergeCell ref="M3:O3"/>
    <mergeCell ref="K16:K17"/>
    <mergeCell ref="L24:M24"/>
    <mergeCell ref="O16:O17"/>
    <mergeCell ref="N16:N17"/>
    <mergeCell ref="N37:N38"/>
    <mergeCell ref="L37:L38"/>
    <mergeCell ref="M37:M38"/>
    <mergeCell ref="M16:M17"/>
    <mergeCell ref="O4:O5"/>
    <mergeCell ref="L4:L5"/>
    <mergeCell ref="M4:M5"/>
    <mergeCell ref="N4:N5"/>
    <mergeCell ref="K4:K5"/>
    <mergeCell ref="C27:D27"/>
    <mergeCell ref="C30:D30"/>
    <mergeCell ref="C28:D28"/>
    <mergeCell ref="J3:L3"/>
    <mergeCell ref="J4:J5"/>
    <mergeCell ref="J16:J17"/>
    <mergeCell ref="L16:L17"/>
    <mergeCell ref="J24:K24"/>
    <mergeCell ref="C29:D29"/>
    <mergeCell ref="B37:B38"/>
    <mergeCell ref="B3:B5"/>
    <mergeCell ref="D3:I3"/>
    <mergeCell ref="D4:F4"/>
    <mergeCell ref="G4:I4"/>
    <mergeCell ref="H24:I24"/>
    <mergeCell ref="B24:B25"/>
    <mergeCell ref="C24:E24"/>
    <mergeCell ref="F24:G24"/>
    <mergeCell ref="D15:I15"/>
    <mergeCell ref="F37:G38"/>
    <mergeCell ref="H37:I38"/>
    <mergeCell ref="E37:E38"/>
    <mergeCell ref="C3:C5"/>
    <mergeCell ref="C37:D38"/>
    <mergeCell ref="C26:D26"/>
  </mergeCells>
  <phoneticPr fontId="2"/>
  <printOptions horizontalCentered="1"/>
  <pageMargins left="0" right="7.874015748031496E-2" top="0.59055118110236227" bottom="0.59055118110236227" header="0.39370078740157483" footer="0.39370078740157483"/>
  <pageSetup paperSize="9" firstPageNumber="140" orientation="portrait" useFirstPageNumber="1" verticalDpi="300" r:id="rId1"/>
  <headerFooter scaleWithDoc="0" alignWithMargins="0">
    <oddHeader>&amp;L教　育</oddHeader>
    <oddFooter>&amp;C&amp;12&amp;A</oddFooter>
  </headerFooter>
  <ignoredErrors>
    <ignoredError sqref="D18:D19" formulaRange="1"/>
  </ignoredErrors>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pageSetUpPr fitToPage="1"/>
  </sheetPr>
  <dimension ref="A1:H36"/>
  <sheetViews>
    <sheetView view="pageBreakPreview" zoomScaleNormal="90" zoomScaleSheetLayoutView="100" zoomScalePageLayoutView="90" workbookViewId="0">
      <selection activeCell="J19" sqref="J19"/>
    </sheetView>
  </sheetViews>
  <sheetFormatPr defaultColWidth="8.85546875" defaultRowHeight="17.100000000000001" customHeight="1" x14ac:dyDescent="0.15"/>
  <cols>
    <col min="1" max="1" width="17.140625" style="2" customWidth="1"/>
    <col min="2" max="3" width="11.7109375" style="2" customWidth="1"/>
    <col min="4" max="4" width="20.28515625" style="2" customWidth="1"/>
    <col min="5" max="6" width="9.7109375" style="2" customWidth="1"/>
    <col min="7" max="7" width="19.7109375" style="2" customWidth="1"/>
    <col min="8" max="8" width="8.85546875" style="2"/>
    <col min="9" max="9" width="13" style="2" customWidth="1"/>
    <col min="10" max="16384" width="8.85546875" style="2"/>
  </cols>
  <sheetData>
    <row r="1" spans="1:8" ht="5.0999999999999996" customHeight="1" x14ac:dyDescent="0.15">
      <c r="A1" s="330"/>
      <c r="B1" s="330"/>
      <c r="C1" s="330"/>
      <c r="D1" s="330"/>
      <c r="E1" s="330"/>
      <c r="F1" s="330"/>
      <c r="G1" s="337"/>
    </row>
    <row r="2" spans="1:8" ht="15" customHeight="1" thickBot="1" x14ac:dyDescent="0.2">
      <c r="A2" s="330" t="s">
        <v>383</v>
      </c>
      <c r="B2" s="330"/>
      <c r="C2" s="330"/>
      <c r="D2" s="330"/>
      <c r="E2" s="330"/>
      <c r="F2" s="330"/>
      <c r="G2" s="337" t="s">
        <v>195</v>
      </c>
    </row>
    <row r="3" spans="1:8" ht="24.95" customHeight="1" x14ac:dyDescent="0.15">
      <c r="A3" s="265" t="s">
        <v>1</v>
      </c>
      <c r="B3" s="870" t="s">
        <v>196</v>
      </c>
      <c r="C3" s="871"/>
      <c r="D3" s="338" t="s">
        <v>197</v>
      </c>
      <c r="E3" s="460" t="s">
        <v>198</v>
      </c>
      <c r="F3" s="460"/>
      <c r="G3" s="314" t="s">
        <v>199</v>
      </c>
      <c r="H3" s="3"/>
    </row>
    <row r="4" spans="1:8" ht="21" customHeight="1" x14ac:dyDescent="0.15">
      <c r="A4" s="195" t="s">
        <v>449</v>
      </c>
      <c r="B4" s="636">
        <v>443</v>
      </c>
      <c r="C4" s="557"/>
      <c r="D4" s="331">
        <v>408815</v>
      </c>
      <c r="E4" s="557">
        <v>235039</v>
      </c>
      <c r="F4" s="557"/>
      <c r="G4" s="332">
        <v>173776</v>
      </c>
      <c r="H4" s="3"/>
    </row>
    <row r="5" spans="1:8" ht="21" customHeight="1" x14ac:dyDescent="0.15">
      <c r="A5" s="195">
        <v>24</v>
      </c>
      <c r="B5" s="636">
        <v>447</v>
      </c>
      <c r="C5" s="557"/>
      <c r="D5" s="331">
        <v>420215</v>
      </c>
      <c r="E5" s="557">
        <v>252750</v>
      </c>
      <c r="F5" s="557"/>
      <c r="G5" s="332">
        <v>167465</v>
      </c>
      <c r="H5" s="3"/>
    </row>
    <row r="6" spans="1:8" ht="21" customHeight="1" x14ac:dyDescent="0.15">
      <c r="A6" s="205">
        <v>25</v>
      </c>
      <c r="B6" s="636">
        <v>451</v>
      </c>
      <c r="C6" s="557"/>
      <c r="D6" s="331">
        <v>427015</v>
      </c>
      <c r="E6" s="557">
        <v>272581</v>
      </c>
      <c r="F6" s="557"/>
      <c r="G6" s="332">
        <v>154434</v>
      </c>
      <c r="H6" s="3"/>
    </row>
    <row r="7" spans="1:8" ht="21" customHeight="1" x14ac:dyDescent="0.15">
      <c r="A7" s="195">
        <v>26</v>
      </c>
      <c r="B7" s="636">
        <v>459</v>
      </c>
      <c r="C7" s="557"/>
      <c r="D7" s="331">
        <v>432955</v>
      </c>
      <c r="E7" s="557">
        <v>289236</v>
      </c>
      <c r="F7" s="557"/>
      <c r="G7" s="332">
        <v>143719</v>
      </c>
      <c r="H7" s="3"/>
    </row>
    <row r="8" spans="1:8" ht="21" customHeight="1" x14ac:dyDescent="0.15">
      <c r="A8" s="205">
        <v>27</v>
      </c>
      <c r="B8" s="636">
        <v>461</v>
      </c>
      <c r="C8" s="557"/>
      <c r="D8" s="331">
        <v>437155</v>
      </c>
      <c r="E8" s="557">
        <v>304404</v>
      </c>
      <c r="F8" s="557"/>
      <c r="G8" s="332">
        <v>132751</v>
      </c>
      <c r="H8" s="3"/>
    </row>
    <row r="9" spans="1:8" ht="21" customHeight="1" x14ac:dyDescent="0.15">
      <c r="A9" s="195">
        <v>28</v>
      </c>
      <c r="B9" s="636">
        <v>467</v>
      </c>
      <c r="C9" s="557"/>
      <c r="D9" s="331">
        <v>442315</v>
      </c>
      <c r="E9" s="557">
        <v>319196</v>
      </c>
      <c r="F9" s="557"/>
      <c r="G9" s="332">
        <v>123119</v>
      </c>
      <c r="H9" s="3"/>
    </row>
    <row r="10" spans="1:8" ht="21" customHeight="1" x14ac:dyDescent="0.15">
      <c r="A10" s="205">
        <v>29</v>
      </c>
      <c r="B10" s="636">
        <v>473</v>
      </c>
      <c r="C10" s="557"/>
      <c r="D10" s="331">
        <v>447618</v>
      </c>
      <c r="E10" s="557">
        <v>334593</v>
      </c>
      <c r="F10" s="557"/>
      <c r="G10" s="332">
        <v>113025</v>
      </c>
      <c r="H10" s="3"/>
    </row>
    <row r="11" spans="1:8" ht="21" customHeight="1" x14ac:dyDescent="0.15">
      <c r="A11" s="195">
        <v>30</v>
      </c>
      <c r="B11" s="636">
        <v>476</v>
      </c>
      <c r="C11" s="557"/>
      <c r="D11" s="331">
        <v>453408</v>
      </c>
      <c r="E11" s="557">
        <v>348041</v>
      </c>
      <c r="F11" s="557"/>
      <c r="G11" s="269">
        <v>105367</v>
      </c>
      <c r="H11" s="3"/>
    </row>
    <row r="12" spans="1:8" ht="21" customHeight="1" thickBot="1" x14ac:dyDescent="0.2">
      <c r="A12" s="300" t="s">
        <v>443</v>
      </c>
      <c r="B12" s="654">
        <v>481</v>
      </c>
      <c r="C12" s="655"/>
      <c r="D12" s="364">
        <v>460248</v>
      </c>
      <c r="E12" s="655">
        <v>362001</v>
      </c>
      <c r="F12" s="655"/>
      <c r="G12" s="352">
        <v>98247</v>
      </c>
      <c r="H12" s="3"/>
    </row>
    <row r="13" spans="1:8" ht="15" customHeight="1" x14ac:dyDescent="0.15">
      <c r="A13" s="330" t="s">
        <v>200</v>
      </c>
      <c r="B13" s="330"/>
      <c r="C13" s="330"/>
      <c r="D13" s="330"/>
      <c r="E13" s="330"/>
      <c r="F13" s="861" t="s">
        <v>425</v>
      </c>
      <c r="G13" s="861"/>
    </row>
    <row r="14" spans="1:8" ht="15" customHeight="1" x14ac:dyDescent="0.15">
      <c r="A14" s="330"/>
      <c r="B14" s="330"/>
      <c r="C14" s="330"/>
      <c r="D14" s="330"/>
      <c r="E14" s="330"/>
      <c r="F14" s="330" t="s">
        <v>364</v>
      </c>
      <c r="G14" s="330"/>
    </row>
    <row r="15" spans="1:8" ht="15" customHeight="1" x14ac:dyDescent="0.15">
      <c r="A15" s="330"/>
      <c r="B15" s="330"/>
      <c r="C15" s="330"/>
      <c r="D15" s="330"/>
      <c r="E15" s="330"/>
      <c r="F15" s="330"/>
      <c r="G15" s="330"/>
    </row>
    <row r="16" spans="1:8" ht="15" customHeight="1" thickBot="1" x14ac:dyDescent="0.2">
      <c r="A16" s="330" t="s">
        <v>384</v>
      </c>
      <c r="B16" s="330"/>
      <c r="C16" s="330"/>
      <c r="D16" s="330"/>
      <c r="E16" s="330"/>
      <c r="F16" s="330"/>
      <c r="G16" s="337" t="s">
        <v>195</v>
      </c>
    </row>
    <row r="17" spans="1:8" ht="24.95" customHeight="1" thickBot="1" x14ac:dyDescent="0.2">
      <c r="A17" s="662" t="s">
        <v>201</v>
      </c>
      <c r="B17" s="872" t="s">
        <v>203</v>
      </c>
      <c r="C17" s="488"/>
      <c r="D17" s="544" t="s">
        <v>303</v>
      </c>
      <c r="E17" s="544"/>
      <c r="F17" s="544"/>
      <c r="G17" s="724"/>
    </row>
    <row r="18" spans="1:8" ht="24.95" customHeight="1" x14ac:dyDescent="0.15">
      <c r="A18" s="662"/>
      <c r="B18" s="604"/>
      <c r="C18" s="525"/>
      <c r="D18" s="481" t="s">
        <v>204</v>
      </c>
      <c r="E18" s="675"/>
      <c r="F18" s="563" t="s">
        <v>205</v>
      </c>
      <c r="G18" s="496"/>
    </row>
    <row r="19" spans="1:8" ht="21" customHeight="1" x14ac:dyDescent="0.15">
      <c r="A19" s="205" t="s">
        <v>473</v>
      </c>
      <c r="B19" s="863">
        <f t="shared" ref="B19:B21" si="0">SUM(D19,F19)</f>
        <v>4765897</v>
      </c>
      <c r="C19" s="596"/>
      <c r="D19" s="596">
        <v>795988</v>
      </c>
      <c r="E19" s="596"/>
      <c r="F19" s="596">
        <v>3969909</v>
      </c>
      <c r="G19" s="864"/>
    </row>
    <row r="20" spans="1:8" ht="21" customHeight="1" x14ac:dyDescent="0.15">
      <c r="A20" s="205">
        <v>27</v>
      </c>
      <c r="B20" s="863">
        <f t="shared" si="0"/>
        <v>4765897</v>
      </c>
      <c r="C20" s="596"/>
      <c r="D20" s="596">
        <v>795988</v>
      </c>
      <c r="E20" s="596"/>
      <c r="F20" s="596">
        <v>3969909</v>
      </c>
      <c r="G20" s="864"/>
    </row>
    <row r="21" spans="1:8" ht="21" customHeight="1" x14ac:dyDescent="0.15">
      <c r="A21" s="205">
        <v>28</v>
      </c>
      <c r="B21" s="863">
        <f t="shared" si="0"/>
        <v>6151218</v>
      </c>
      <c r="C21" s="596"/>
      <c r="D21" s="596">
        <v>1804947</v>
      </c>
      <c r="E21" s="596"/>
      <c r="F21" s="607">
        <v>4346271</v>
      </c>
      <c r="G21" s="864"/>
    </row>
    <row r="22" spans="1:8" ht="21" customHeight="1" x14ac:dyDescent="0.15">
      <c r="A22" s="205">
        <v>29</v>
      </c>
      <c r="B22" s="863">
        <f t="shared" ref="B22" si="1">SUM(D22,F22)</f>
        <v>4708807</v>
      </c>
      <c r="C22" s="596"/>
      <c r="D22" s="596">
        <v>662986</v>
      </c>
      <c r="E22" s="596"/>
      <c r="F22" s="607">
        <v>4045821</v>
      </c>
      <c r="G22" s="864"/>
      <c r="H22" s="5"/>
    </row>
    <row r="23" spans="1:8" ht="21" customHeight="1" x14ac:dyDescent="0.15">
      <c r="A23" s="205" t="s">
        <v>474</v>
      </c>
      <c r="B23" s="863">
        <f>SUM(D23,F23)</f>
        <v>5345096</v>
      </c>
      <c r="C23" s="596"/>
      <c r="D23" s="596">
        <v>994837</v>
      </c>
      <c r="E23" s="596"/>
      <c r="F23" s="875">
        <v>4350259</v>
      </c>
      <c r="G23" s="876"/>
      <c r="H23" s="5"/>
    </row>
    <row r="24" spans="1:8" ht="21" customHeight="1" x14ac:dyDescent="0.15">
      <c r="A24" s="205"/>
      <c r="B24" s="863"/>
      <c r="C24" s="596"/>
      <c r="D24" s="596"/>
      <c r="E24" s="596"/>
      <c r="F24" s="607"/>
      <c r="G24" s="864"/>
      <c r="H24" s="5"/>
    </row>
    <row r="25" spans="1:8" ht="21" customHeight="1" x14ac:dyDescent="0.15">
      <c r="A25" s="205"/>
      <c r="B25" s="863"/>
      <c r="C25" s="596"/>
      <c r="D25" s="596"/>
      <c r="E25" s="596"/>
      <c r="F25" s="607"/>
      <c r="G25" s="864"/>
    </row>
    <row r="26" spans="1:8" ht="21" customHeight="1" x14ac:dyDescent="0.15">
      <c r="A26" s="205" t="s">
        <v>206</v>
      </c>
      <c r="B26" s="863">
        <f>SUM(B27:B29)</f>
        <v>3799141</v>
      </c>
      <c r="C26" s="596"/>
      <c r="D26" s="596">
        <v>844860</v>
      </c>
      <c r="E26" s="596"/>
      <c r="F26" s="607">
        <v>2954281</v>
      </c>
      <c r="G26" s="864"/>
    </row>
    <row r="27" spans="1:8" ht="21" customHeight="1" x14ac:dyDescent="0.15">
      <c r="A27" s="266" t="s">
        <v>207</v>
      </c>
      <c r="B27" s="862">
        <f>SUM(D27,F27)</f>
        <v>592271</v>
      </c>
      <c r="C27" s="854"/>
      <c r="D27" s="854">
        <v>68295</v>
      </c>
      <c r="E27" s="854"/>
      <c r="F27" s="873">
        <v>523976</v>
      </c>
      <c r="G27" s="874"/>
    </row>
    <row r="28" spans="1:8" ht="21" customHeight="1" x14ac:dyDescent="0.15">
      <c r="A28" s="266" t="s">
        <v>208</v>
      </c>
      <c r="B28" s="862">
        <f>SUM(D28,F28)</f>
        <v>2321380</v>
      </c>
      <c r="C28" s="854"/>
      <c r="D28" s="854">
        <v>617743</v>
      </c>
      <c r="E28" s="854"/>
      <c r="F28" s="873">
        <v>1703637</v>
      </c>
      <c r="G28" s="874"/>
    </row>
    <row r="29" spans="1:8" ht="21" customHeight="1" x14ac:dyDescent="0.15">
      <c r="A29" s="266" t="s">
        <v>209</v>
      </c>
      <c r="B29" s="862">
        <f>SUM(D29,F29)</f>
        <v>885490</v>
      </c>
      <c r="C29" s="854"/>
      <c r="D29" s="854">
        <v>158822</v>
      </c>
      <c r="E29" s="854"/>
      <c r="F29" s="873">
        <v>726668</v>
      </c>
      <c r="G29" s="874"/>
    </row>
    <row r="30" spans="1:8" ht="21" customHeight="1" x14ac:dyDescent="0.15">
      <c r="A30" s="267"/>
      <c r="B30" s="863"/>
      <c r="C30" s="596"/>
      <c r="D30" s="596"/>
      <c r="E30" s="596"/>
      <c r="F30" s="607"/>
      <c r="G30" s="864"/>
    </row>
    <row r="31" spans="1:8" s="67" customFormat="1" ht="21" customHeight="1" x14ac:dyDescent="0.15">
      <c r="A31" s="205" t="s">
        <v>210</v>
      </c>
      <c r="B31" s="863">
        <f>D31+F31</f>
        <v>708064</v>
      </c>
      <c r="C31" s="596"/>
      <c r="D31" s="596">
        <v>133858</v>
      </c>
      <c r="E31" s="596"/>
      <c r="F31" s="607">
        <v>574206</v>
      </c>
      <c r="G31" s="864"/>
    </row>
    <row r="32" spans="1:8" s="67" customFormat="1" ht="21" customHeight="1" thickBot="1" x14ac:dyDescent="0.2">
      <c r="A32" s="301" t="s">
        <v>211</v>
      </c>
      <c r="B32" s="865">
        <f>D32+F32</f>
        <v>837891</v>
      </c>
      <c r="C32" s="866"/>
      <c r="D32" s="867">
        <v>16119</v>
      </c>
      <c r="E32" s="867"/>
      <c r="F32" s="868">
        <v>821772</v>
      </c>
      <c r="G32" s="869"/>
    </row>
    <row r="33" spans="1:7" ht="17.100000000000001" customHeight="1" x14ac:dyDescent="0.15">
      <c r="A33" s="330" t="s">
        <v>413</v>
      </c>
      <c r="B33" s="330"/>
      <c r="C33" s="330"/>
      <c r="D33" s="330"/>
      <c r="E33" s="330"/>
      <c r="F33" s="330"/>
      <c r="G33" s="337" t="s">
        <v>288</v>
      </c>
    </row>
    <row r="34" spans="1:7" ht="17.100000000000001" customHeight="1" x14ac:dyDescent="0.15">
      <c r="A34" s="330" t="s">
        <v>412</v>
      </c>
      <c r="B34" s="330"/>
      <c r="C34" s="330"/>
      <c r="D34" s="330"/>
      <c r="E34" s="330"/>
      <c r="F34" s="330" t="s">
        <v>364</v>
      </c>
      <c r="G34" s="330"/>
    </row>
    <row r="35" spans="1:7" ht="17.100000000000001" customHeight="1" x14ac:dyDescent="0.15">
      <c r="A35" s="330" t="s">
        <v>411</v>
      </c>
      <c r="B35" s="330"/>
      <c r="C35" s="330"/>
      <c r="D35" s="330"/>
      <c r="E35" s="330"/>
      <c r="F35" s="330"/>
      <c r="G35" s="330"/>
    </row>
    <row r="36" spans="1:7" ht="15" customHeight="1" x14ac:dyDescent="0.15">
      <c r="A36" s="330" t="s">
        <v>410</v>
      </c>
      <c r="B36" s="330"/>
      <c r="C36" s="330"/>
      <c r="D36" s="330"/>
      <c r="E36" s="330"/>
      <c r="F36" s="330"/>
      <c r="G36" s="330"/>
    </row>
  </sheetData>
  <sheetProtection sheet="1" selectLockedCells="1" selectUnlockedCells="1"/>
  <mergeCells count="68">
    <mergeCell ref="F27:G27"/>
    <mergeCell ref="F28:G28"/>
    <mergeCell ref="F29:G29"/>
    <mergeCell ref="F23:G23"/>
    <mergeCell ref="F24:G24"/>
    <mergeCell ref="F25:G25"/>
    <mergeCell ref="F32:G32"/>
    <mergeCell ref="B3:C3"/>
    <mergeCell ref="B4:C4"/>
    <mergeCell ref="B5:C5"/>
    <mergeCell ref="B6:C6"/>
    <mergeCell ref="B7:C7"/>
    <mergeCell ref="B8:C8"/>
    <mergeCell ref="B9:C9"/>
    <mergeCell ref="B10:C10"/>
    <mergeCell ref="B11:C11"/>
    <mergeCell ref="B12:C12"/>
    <mergeCell ref="D17:G17"/>
    <mergeCell ref="B17:C18"/>
    <mergeCell ref="F19:G19"/>
    <mergeCell ref="F20:G20"/>
    <mergeCell ref="F21:G21"/>
    <mergeCell ref="F22:G22"/>
    <mergeCell ref="F26:G26"/>
    <mergeCell ref="B32:C32"/>
    <mergeCell ref="D18:E18"/>
    <mergeCell ref="D19:E19"/>
    <mergeCell ref="D20:E20"/>
    <mergeCell ref="D21:E21"/>
    <mergeCell ref="D22:E22"/>
    <mergeCell ref="D23:E23"/>
    <mergeCell ref="D24:E24"/>
    <mergeCell ref="D25:E25"/>
    <mergeCell ref="D26:E26"/>
    <mergeCell ref="F30:G30"/>
    <mergeCell ref="F31:G31"/>
    <mergeCell ref="D32:E32"/>
    <mergeCell ref="F18:G18"/>
    <mergeCell ref="D27:E27"/>
    <mergeCell ref="B19:C19"/>
    <mergeCell ref="B20:C20"/>
    <mergeCell ref="B21:C21"/>
    <mergeCell ref="B22:C22"/>
    <mergeCell ref="B23:C23"/>
    <mergeCell ref="B24:C24"/>
    <mergeCell ref="B25:C25"/>
    <mergeCell ref="B26:C26"/>
    <mergeCell ref="B27:C27"/>
    <mergeCell ref="B28:C28"/>
    <mergeCell ref="B29:C29"/>
    <mergeCell ref="B30:C30"/>
    <mergeCell ref="B31:C31"/>
    <mergeCell ref="D28:E28"/>
    <mergeCell ref="D29:E29"/>
    <mergeCell ref="D30:E30"/>
    <mergeCell ref="D31:E31"/>
    <mergeCell ref="E3:F3"/>
    <mergeCell ref="E4:F4"/>
    <mergeCell ref="E5:F5"/>
    <mergeCell ref="E6:F6"/>
    <mergeCell ref="A17:A18"/>
    <mergeCell ref="E7:F7"/>
    <mergeCell ref="E8:F8"/>
    <mergeCell ref="E12:F12"/>
    <mergeCell ref="E9:F9"/>
    <mergeCell ref="E10:F10"/>
    <mergeCell ref="E11:F11"/>
    <mergeCell ref="F13:G13"/>
  </mergeCells>
  <phoneticPr fontId="2"/>
  <printOptions horizontalCentered="1"/>
  <pageMargins left="0" right="7.874015748031496E-2" top="0.59055118110236227" bottom="0.59055118110236227" header="0.39370078740157483" footer="0.39370078740157483"/>
  <pageSetup paperSize="9" firstPageNumber="140"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J48"/>
  <sheetViews>
    <sheetView view="pageBreakPreview" zoomScaleNormal="100" zoomScaleSheetLayoutView="100" workbookViewId="0">
      <selection activeCell="J19" sqref="J19"/>
    </sheetView>
  </sheetViews>
  <sheetFormatPr defaultColWidth="8.85546875" defaultRowHeight="18.95" customHeight="1" x14ac:dyDescent="0.15"/>
  <cols>
    <col min="1" max="1" width="3.42578125" style="2" customWidth="1"/>
    <col min="2" max="2" width="5.42578125" style="2" customWidth="1"/>
    <col min="3" max="3" width="0.42578125" style="2" customWidth="1"/>
    <col min="4" max="4" width="12.42578125" style="2" customWidth="1"/>
    <col min="5" max="10" width="12.7109375" style="2" customWidth="1"/>
    <col min="11" max="16384" width="8.85546875" style="2"/>
  </cols>
  <sheetData>
    <row r="1" spans="1:10" ht="5.0999999999999996" customHeight="1" x14ac:dyDescent="0.15">
      <c r="A1" s="11"/>
      <c r="B1" s="11"/>
      <c r="C1" s="11"/>
      <c r="D1" s="11"/>
      <c r="E1" s="11"/>
      <c r="F1" s="11"/>
      <c r="G1" s="11"/>
      <c r="H1" s="11"/>
      <c r="I1" s="11"/>
      <c r="J1" s="11"/>
    </row>
    <row r="2" spans="1:10" ht="20.100000000000001" customHeight="1" x14ac:dyDescent="0.15">
      <c r="A2" s="11" t="s">
        <v>401</v>
      </c>
      <c r="B2" s="11"/>
      <c r="C2" s="11"/>
      <c r="D2" s="11"/>
      <c r="E2" s="11"/>
      <c r="F2" s="11"/>
      <c r="G2" s="11"/>
      <c r="H2" s="11"/>
      <c r="I2" s="11"/>
      <c r="J2" s="11"/>
    </row>
    <row r="3" spans="1:10" ht="20.100000000000001" customHeight="1" x14ac:dyDescent="0.15">
      <c r="A3" s="11"/>
      <c r="B3" s="11" t="s">
        <v>402</v>
      </c>
      <c r="C3" s="11"/>
      <c r="D3" s="11"/>
      <c r="E3" s="11"/>
      <c r="F3" s="11"/>
      <c r="G3" s="11"/>
      <c r="H3" s="11"/>
      <c r="I3" s="11"/>
      <c r="J3" s="11"/>
    </row>
    <row r="4" spans="1:10" ht="20.100000000000001" customHeight="1" x14ac:dyDescent="0.15">
      <c r="A4" s="11"/>
      <c r="B4" s="11"/>
      <c r="C4" s="11"/>
      <c r="D4" s="11"/>
      <c r="E4" s="11"/>
      <c r="F4" s="11"/>
      <c r="G4" s="11"/>
      <c r="H4" s="11"/>
      <c r="I4" s="11"/>
      <c r="J4" s="11"/>
    </row>
    <row r="5" spans="1:10" ht="20.100000000000001" customHeight="1" x14ac:dyDescent="0.15">
      <c r="A5" s="11"/>
      <c r="B5" s="11"/>
      <c r="C5" s="11"/>
      <c r="D5" s="11"/>
      <c r="E5" s="11"/>
      <c r="F5" s="11"/>
      <c r="G5" s="11"/>
      <c r="H5" s="11"/>
      <c r="I5" s="11"/>
      <c r="J5" s="11"/>
    </row>
    <row r="6" spans="1:10" ht="20.100000000000001" customHeight="1" x14ac:dyDescent="0.15">
      <c r="A6" s="11" t="s">
        <v>428</v>
      </c>
      <c r="B6" s="11"/>
      <c r="C6" s="11"/>
      <c r="D6" s="11"/>
      <c r="E6" s="11"/>
      <c r="F6" s="11"/>
      <c r="G6" s="11"/>
      <c r="H6" s="11"/>
      <c r="I6" s="11"/>
      <c r="J6" s="11"/>
    </row>
    <row r="7" spans="1:10" ht="20.100000000000001" customHeight="1" x14ac:dyDescent="0.15">
      <c r="A7" s="11"/>
      <c r="B7" s="11" t="s">
        <v>402</v>
      </c>
      <c r="C7" s="11"/>
      <c r="D7" s="11"/>
      <c r="E7" s="11"/>
      <c r="F7" s="11"/>
      <c r="G7" s="11"/>
      <c r="H7" s="11"/>
      <c r="I7" s="11"/>
      <c r="J7" s="11"/>
    </row>
    <row r="8" spans="1:10" ht="20.100000000000001" customHeight="1" x14ac:dyDescent="0.15">
      <c r="A8" s="11"/>
      <c r="B8" s="11"/>
      <c r="C8" s="11"/>
      <c r="D8" s="11"/>
      <c r="E8" s="11"/>
      <c r="F8" s="11"/>
      <c r="G8" s="11"/>
      <c r="H8" s="11"/>
      <c r="I8" s="11"/>
      <c r="J8" s="11"/>
    </row>
    <row r="9" spans="1:10" ht="20.100000000000001" customHeight="1" x14ac:dyDescent="0.15">
      <c r="A9" s="11"/>
      <c r="B9" s="11"/>
      <c r="C9" s="11"/>
      <c r="D9" s="11"/>
      <c r="E9" s="11"/>
      <c r="F9" s="11"/>
      <c r="G9" s="11"/>
      <c r="H9" s="11"/>
      <c r="I9" s="11"/>
      <c r="J9" s="11"/>
    </row>
    <row r="10" spans="1:10" ht="20.100000000000001" customHeight="1" x14ac:dyDescent="0.15">
      <c r="A10" s="11"/>
      <c r="B10" s="11"/>
      <c r="C10" s="11"/>
      <c r="D10" s="11"/>
      <c r="E10" s="11"/>
      <c r="F10" s="11"/>
      <c r="G10" s="11"/>
      <c r="H10" s="11"/>
      <c r="I10" s="11"/>
      <c r="J10" s="11"/>
    </row>
    <row r="11" spans="1:10" ht="20.100000000000001" customHeight="1" x14ac:dyDescent="0.15">
      <c r="A11" s="11"/>
      <c r="B11" s="11"/>
      <c r="C11" s="11"/>
      <c r="D11" s="11"/>
      <c r="E11" s="11"/>
      <c r="F11" s="11"/>
      <c r="G11" s="11"/>
      <c r="H11" s="11"/>
      <c r="I11" s="11"/>
      <c r="J11" s="11"/>
    </row>
    <row r="12" spans="1:10" ht="20.100000000000001" customHeight="1" x14ac:dyDescent="0.15">
      <c r="A12" s="11"/>
      <c r="B12" s="11"/>
      <c r="C12" s="11"/>
      <c r="D12" s="11"/>
      <c r="E12" s="11"/>
      <c r="F12" s="11"/>
      <c r="G12" s="11"/>
      <c r="H12" s="11"/>
      <c r="I12" s="11"/>
      <c r="J12" s="11"/>
    </row>
    <row r="13" spans="1:10" ht="20.100000000000001" customHeight="1" x14ac:dyDescent="0.15">
      <c r="A13" s="11"/>
      <c r="B13" s="11"/>
      <c r="C13" s="11"/>
      <c r="D13" s="11"/>
      <c r="E13" s="11"/>
      <c r="F13" s="11"/>
      <c r="G13" s="11"/>
      <c r="H13" s="11"/>
      <c r="I13" s="11"/>
      <c r="J13" s="11"/>
    </row>
    <row r="14" spans="1:10" ht="20.100000000000001" customHeight="1" x14ac:dyDescent="0.15">
      <c r="A14" s="11"/>
      <c r="B14" s="11"/>
      <c r="C14" s="11"/>
      <c r="D14" s="11"/>
      <c r="E14" s="11"/>
      <c r="F14" s="11"/>
      <c r="G14" s="11"/>
      <c r="H14" s="11"/>
      <c r="I14" s="11"/>
      <c r="J14" s="11"/>
    </row>
    <row r="15" spans="1:10" ht="20.100000000000001" customHeight="1" x14ac:dyDescent="0.15">
      <c r="A15" s="11"/>
      <c r="B15" s="11"/>
      <c r="C15" s="11"/>
      <c r="D15" s="11"/>
      <c r="E15" s="11"/>
      <c r="F15" s="11"/>
      <c r="G15" s="11"/>
      <c r="H15" s="11"/>
      <c r="I15" s="11"/>
      <c r="J15" s="11"/>
    </row>
    <row r="16" spans="1:10" ht="20.100000000000001" customHeight="1" x14ac:dyDescent="0.15">
      <c r="A16" s="11"/>
      <c r="B16" s="11"/>
      <c r="C16" s="11"/>
      <c r="D16" s="11"/>
      <c r="E16" s="11"/>
      <c r="F16" s="11"/>
      <c r="G16" s="11"/>
      <c r="H16" s="11"/>
      <c r="I16" s="11"/>
      <c r="J16" s="11"/>
    </row>
    <row r="17" spans="1:10" ht="20.100000000000001" customHeight="1" x14ac:dyDescent="0.15">
      <c r="A17" s="11"/>
      <c r="B17" s="11"/>
      <c r="C17" s="11"/>
      <c r="D17" s="11"/>
      <c r="E17" s="11"/>
      <c r="F17" s="11"/>
      <c r="G17" s="11"/>
      <c r="H17" s="11"/>
      <c r="I17" s="11"/>
      <c r="J17" s="11"/>
    </row>
    <row r="18" spans="1:10" ht="20.100000000000001" customHeight="1" x14ac:dyDescent="0.15">
      <c r="A18" s="11"/>
      <c r="B18" s="11"/>
      <c r="C18" s="11"/>
      <c r="D18" s="11"/>
      <c r="E18" s="11"/>
      <c r="F18" s="11"/>
      <c r="G18" s="11"/>
      <c r="H18" s="11"/>
      <c r="I18" s="11"/>
      <c r="J18" s="11"/>
    </row>
    <row r="19" spans="1:10" ht="20.100000000000001" customHeight="1" x14ac:dyDescent="0.15">
      <c r="A19" s="11"/>
      <c r="B19" s="11"/>
      <c r="C19" s="11"/>
      <c r="D19" s="11"/>
      <c r="E19" s="11"/>
      <c r="F19" s="11"/>
      <c r="G19" s="11"/>
      <c r="H19" s="11"/>
      <c r="I19" s="11"/>
      <c r="J19" s="11"/>
    </row>
    <row r="20" spans="1:10" ht="20.100000000000001" customHeight="1" x14ac:dyDescent="0.15">
      <c r="A20" s="11"/>
      <c r="B20" s="11"/>
      <c r="C20" s="11"/>
      <c r="D20" s="11"/>
      <c r="E20" s="11"/>
      <c r="F20" s="11"/>
      <c r="G20" s="11"/>
      <c r="H20" s="11"/>
      <c r="I20" s="11"/>
      <c r="J20" s="11"/>
    </row>
    <row r="21" spans="1:10" ht="20.100000000000001" customHeight="1" x14ac:dyDescent="0.15">
      <c r="A21" s="11"/>
      <c r="B21" s="11"/>
      <c r="C21" s="11"/>
      <c r="D21" s="11"/>
      <c r="E21" s="11"/>
      <c r="F21" s="11"/>
      <c r="G21" s="11"/>
      <c r="H21" s="11"/>
      <c r="I21" s="11"/>
      <c r="J21" s="11"/>
    </row>
    <row r="22" spans="1:10" ht="20.100000000000001" customHeight="1" x14ac:dyDescent="0.15">
      <c r="A22" s="11"/>
      <c r="B22" s="11"/>
      <c r="C22" s="11"/>
      <c r="D22" s="11"/>
      <c r="E22" s="11"/>
      <c r="F22" s="11"/>
      <c r="G22" s="11"/>
      <c r="H22" s="11"/>
      <c r="I22" s="11"/>
      <c r="J22" s="11"/>
    </row>
    <row r="23" spans="1:10" ht="20.100000000000001" customHeight="1" x14ac:dyDescent="0.15">
      <c r="A23" s="11"/>
      <c r="B23" s="11"/>
      <c r="C23" s="11"/>
      <c r="D23" s="11"/>
      <c r="E23" s="11"/>
      <c r="F23" s="11"/>
      <c r="G23" s="11"/>
      <c r="H23" s="11"/>
      <c r="I23" s="11"/>
      <c r="J23" s="11"/>
    </row>
    <row r="24" spans="1:10" ht="20.100000000000001" customHeight="1" x14ac:dyDescent="0.15">
      <c r="A24" s="11"/>
      <c r="B24" s="11"/>
      <c r="C24" s="11"/>
      <c r="D24" s="11"/>
      <c r="E24" s="11"/>
      <c r="F24" s="11"/>
      <c r="G24" s="11"/>
      <c r="H24" s="11"/>
      <c r="I24" s="11"/>
      <c r="J24" s="11"/>
    </row>
    <row r="25" spans="1:10" ht="16.5" customHeight="1" x14ac:dyDescent="0.15">
      <c r="A25" s="11"/>
      <c r="B25" s="11"/>
      <c r="C25" s="11"/>
      <c r="D25" s="11"/>
      <c r="E25" s="11"/>
      <c r="F25" s="11"/>
      <c r="G25" s="11"/>
      <c r="H25" s="11"/>
      <c r="I25" s="11"/>
      <c r="J25" s="11"/>
    </row>
    <row r="26" spans="1:10" ht="20.100000000000001" customHeight="1" x14ac:dyDescent="0.15">
      <c r="A26" s="11"/>
      <c r="B26" s="11"/>
      <c r="C26" s="11"/>
      <c r="D26" s="11"/>
      <c r="E26" s="11"/>
      <c r="F26" s="11"/>
      <c r="G26" s="11"/>
      <c r="H26" s="11"/>
      <c r="I26" s="11"/>
      <c r="J26" s="11"/>
    </row>
    <row r="27" spans="1:10" ht="20.100000000000001" customHeight="1" x14ac:dyDescent="0.15">
      <c r="A27" s="11"/>
      <c r="B27" s="11"/>
      <c r="C27" s="11"/>
      <c r="D27" s="11"/>
      <c r="E27" s="11"/>
      <c r="F27" s="11"/>
      <c r="G27" s="11"/>
      <c r="H27" s="11"/>
      <c r="I27" s="11"/>
      <c r="J27" s="11"/>
    </row>
    <row r="28" spans="1:10" ht="20.100000000000001" customHeight="1" x14ac:dyDescent="0.15">
      <c r="A28" s="11"/>
      <c r="B28" s="11"/>
      <c r="C28" s="11"/>
      <c r="D28" s="11"/>
      <c r="E28" s="11"/>
      <c r="F28" s="11"/>
      <c r="G28" s="11"/>
      <c r="H28" s="11"/>
      <c r="I28" s="11"/>
      <c r="J28" s="11"/>
    </row>
    <row r="29" spans="1:10" ht="20.100000000000001" customHeight="1" x14ac:dyDescent="0.15">
      <c r="A29" s="11"/>
      <c r="B29" s="11"/>
      <c r="C29" s="11"/>
      <c r="D29" s="11"/>
      <c r="E29" s="11"/>
      <c r="F29" s="11"/>
      <c r="G29" s="11"/>
      <c r="H29" s="11"/>
      <c r="I29" s="11"/>
      <c r="J29" s="11"/>
    </row>
    <row r="30" spans="1:10" ht="20.100000000000001" customHeight="1" x14ac:dyDescent="0.15">
      <c r="A30" s="11"/>
      <c r="B30" s="11"/>
      <c r="C30" s="11"/>
      <c r="D30" s="11"/>
      <c r="E30" s="11"/>
      <c r="F30" s="11"/>
      <c r="G30" s="11"/>
      <c r="H30" s="11"/>
      <c r="I30" s="11"/>
      <c r="J30" s="11"/>
    </row>
    <row r="31" spans="1:10" ht="20.100000000000001" customHeight="1" x14ac:dyDescent="0.15">
      <c r="A31" s="11"/>
      <c r="B31" s="11"/>
      <c r="C31" s="11"/>
      <c r="D31" s="11"/>
      <c r="E31" s="11"/>
      <c r="F31" s="11"/>
      <c r="G31" s="11"/>
      <c r="H31" s="11"/>
      <c r="I31" s="11"/>
      <c r="J31" s="11"/>
    </row>
    <row r="32" spans="1:10" ht="20.100000000000001" customHeight="1" x14ac:dyDescent="0.15">
      <c r="A32" s="11"/>
      <c r="B32" s="11"/>
      <c r="C32" s="11"/>
      <c r="D32" s="11"/>
      <c r="E32" s="11"/>
      <c r="F32" s="11"/>
      <c r="G32" s="11"/>
      <c r="H32" s="11"/>
      <c r="I32" s="11"/>
      <c r="J32" s="11"/>
    </row>
    <row r="33" spans="1:10" ht="20.100000000000001" customHeight="1" x14ac:dyDescent="0.15">
      <c r="A33" s="11"/>
      <c r="B33" s="11"/>
      <c r="C33" s="11"/>
      <c r="D33" s="11"/>
      <c r="E33" s="11"/>
      <c r="F33" s="11"/>
      <c r="G33" s="11"/>
      <c r="H33" s="11"/>
      <c r="I33" s="11"/>
      <c r="J33" s="11"/>
    </row>
    <row r="34" spans="1:10" ht="20.100000000000001" customHeight="1" x14ac:dyDescent="0.15">
      <c r="A34" s="11"/>
      <c r="B34" s="11"/>
      <c r="C34" s="11"/>
      <c r="D34" s="11"/>
      <c r="E34" s="11"/>
      <c r="F34" s="11"/>
      <c r="G34" s="11"/>
      <c r="H34" s="11"/>
      <c r="I34" s="11"/>
      <c r="J34" s="11"/>
    </row>
    <row r="35" spans="1:10" ht="20.100000000000001" customHeight="1" x14ac:dyDescent="0.15">
      <c r="A35" s="11"/>
      <c r="B35" s="11"/>
      <c r="C35" s="11"/>
      <c r="D35" s="11"/>
      <c r="E35" s="11"/>
      <c r="F35" s="11"/>
      <c r="G35" s="11"/>
      <c r="H35" s="11"/>
      <c r="I35" s="11"/>
      <c r="J35" s="11"/>
    </row>
    <row r="36" spans="1:10" ht="20.100000000000001" customHeight="1" x14ac:dyDescent="0.15">
      <c r="A36" s="11"/>
      <c r="B36" s="11"/>
      <c r="C36" s="11"/>
      <c r="D36" s="11"/>
      <c r="E36" s="11"/>
      <c r="F36" s="11"/>
      <c r="G36" s="11"/>
      <c r="H36" s="11"/>
      <c r="I36" s="11"/>
      <c r="J36" s="11"/>
    </row>
    <row r="37" spans="1:10" ht="20.100000000000001" customHeight="1" x14ac:dyDescent="0.15">
      <c r="A37" s="11"/>
      <c r="B37" s="11"/>
      <c r="C37" s="11"/>
      <c r="D37" s="11"/>
      <c r="E37" s="11"/>
      <c r="F37" s="11"/>
      <c r="G37" s="11"/>
      <c r="H37" s="11"/>
      <c r="I37" s="11"/>
      <c r="J37" s="11"/>
    </row>
    <row r="38" spans="1:10" ht="20.100000000000001" customHeight="1" x14ac:dyDescent="0.15">
      <c r="A38" s="11"/>
      <c r="B38" s="11"/>
      <c r="C38" s="11"/>
      <c r="D38" s="11"/>
      <c r="E38" s="11"/>
      <c r="F38" s="11"/>
      <c r="G38" s="11"/>
      <c r="H38" s="11"/>
      <c r="I38" s="11"/>
      <c r="J38" s="11"/>
    </row>
    <row r="39" spans="1:10" ht="20.100000000000001" customHeight="1" x14ac:dyDescent="0.15">
      <c r="A39" s="11"/>
      <c r="B39" s="11"/>
      <c r="C39" s="11"/>
      <c r="D39" s="11"/>
      <c r="E39" s="11"/>
      <c r="F39" s="11"/>
      <c r="G39" s="11"/>
      <c r="H39" s="11"/>
      <c r="I39" s="11"/>
      <c r="J39" s="11"/>
    </row>
    <row r="40" spans="1:10" ht="20.100000000000001" customHeight="1" x14ac:dyDescent="0.15">
      <c r="A40" s="11"/>
      <c r="B40" s="11"/>
      <c r="C40" s="11"/>
      <c r="D40" s="11"/>
      <c r="E40" s="11"/>
      <c r="F40" s="11"/>
      <c r="G40" s="11"/>
      <c r="H40" s="11"/>
      <c r="I40" s="11"/>
      <c r="J40" s="11"/>
    </row>
    <row r="41" spans="1:10" ht="20.100000000000001" customHeight="1" x14ac:dyDescent="0.15">
      <c r="A41" s="11"/>
      <c r="B41" s="11"/>
      <c r="C41" s="11"/>
      <c r="D41" s="11"/>
      <c r="E41" s="11"/>
      <c r="F41" s="11"/>
      <c r="G41" s="11"/>
      <c r="H41" s="11"/>
      <c r="I41" s="11"/>
      <c r="J41" s="11"/>
    </row>
    <row r="42" spans="1:10" ht="20.100000000000001" customHeight="1" x14ac:dyDescent="0.15">
      <c r="A42" s="11"/>
      <c r="B42" s="11"/>
      <c r="C42" s="11"/>
      <c r="D42" s="11"/>
      <c r="E42" s="11"/>
      <c r="F42" s="11"/>
      <c r="G42" s="11"/>
      <c r="H42" s="11"/>
      <c r="I42" s="11"/>
      <c r="J42" s="11"/>
    </row>
    <row r="43" spans="1:10" ht="20.100000000000001" customHeight="1" x14ac:dyDescent="0.15">
      <c r="A43" s="11"/>
      <c r="B43" s="11"/>
      <c r="C43" s="11"/>
      <c r="D43" s="11"/>
      <c r="E43" s="11"/>
      <c r="F43" s="11"/>
      <c r="G43" s="11"/>
      <c r="H43" s="11"/>
      <c r="I43" s="11"/>
      <c r="J43" s="11"/>
    </row>
    <row r="44" spans="1:10" ht="20.100000000000001" customHeight="1" x14ac:dyDescent="0.15"/>
    <row r="45" spans="1:10" ht="20.100000000000001" customHeight="1" x14ac:dyDescent="0.15"/>
    <row r="46" spans="1:10" ht="16.5" customHeight="1" x14ac:dyDescent="0.15"/>
    <row r="47" spans="1:10" ht="16.5" customHeight="1" x14ac:dyDescent="0.15"/>
    <row r="48" spans="1:10" ht="16.5" customHeight="1" x14ac:dyDescent="0.15"/>
  </sheetData>
  <sheetProtection sheet="1" selectLockedCells="1" selectUnlockedCells="1"/>
  <phoneticPr fontId="2"/>
  <printOptions horizontalCentered="1" verticalCentered="1"/>
  <pageMargins left="0" right="7.874015748031496E-2" top="0.19685039370078741" bottom="0.19685039370078741" header="0.39370078740157483" footer="0.39370078740157483"/>
  <pageSetup paperSize="9" scale="95" firstPageNumber="140"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N112"/>
  <sheetViews>
    <sheetView tabSelected="1" view="pageBreakPreview" topLeftCell="A73" zoomScale="90" zoomScaleNormal="90" zoomScaleSheetLayoutView="90" zoomScalePageLayoutView="90" workbookViewId="0">
      <selection activeCell="C97" sqref="C97"/>
    </sheetView>
  </sheetViews>
  <sheetFormatPr defaultColWidth="8.85546875" defaultRowHeight="12" x14ac:dyDescent="0.15"/>
  <cols>
    <col min="1" max="6" width="16.42578125" style="68" customWidth="1"/>
    <col min="7" max="7" width="8.85546875" style="68"/>
    <col min="8" max="8" width="17.42578125" style="429" customWidth="1"/>
    <col min="9" max="13" width="14.7109375" style="430" customWidth="1"/>
    <col min="14" max="16384" width="8.85546875" style="68"/>
  </cols>
  <sheetData>
    <row r="1" spans="1:14" ht="17.25" x14ac:dyDescent="0.15">
      <c r="A1" s="877" t="s">
        <v>212</v>
      </c>
      <c r="B1" s="877"/>
      <c r="C1" s="877"/>
      <c r="D1" s="877"/>
      <c r="E1" s="877"/>
      <c r="F1" s="877"/>
    </row>
    <row r="5" spans="1:14" x14ac:dyDescent="0.15">
      <c r="A5" s="878" t="s">
        <v>262</v>
      </c>
      <c r="B5" s="878"/>
      <c r="C5" s="878"/>
      <c r="D5" s="878" t="s">
        <v>263</v>
      </c>
      <c r="E5" s="878"/>
      <c r="F5" s="878"/>
      <c r="H5" s="429" t="s">
        <v>475</v>
      </c>
      <c r="N5" s="70"/>
    </row>
    <row r="6" spans="1:14" x14ac:dyDescent="0.15">
      <c r="A6" s="71"/>
      <c r="B6" s="72" t="s">
        <v>254</v>
      </c>
      <c r="D6" s="71"/>
      <c r="E6" s="72" t="s">
        <v>255</v>
      </c>
      <c r="H6" s="431"/>
      <c r="I6" s="432" t="s">
        <v>457</v>
      </c>
      <c r="J6" s="432" t="s">
        <v>366</v>
      </c>
      <c r="K6" s="432" t="s">
        <v>396</v>
      </c>
      <c r="L6" s="432">
        <v>2</v>
      </c>
      <c r="N6" s="70"/>
    </row>
    <row r="7" spans="1:14" x14ac:dyDescent="0.15">
      <c r="A7" s="71"/>
      <c r="H7" s="431" t="s">
        <v>213</v>
      </c>
      <c r="I7" s="433">
        <f>‐133‐!D32</f>
        <v>626</v>
      </c>
      <c r="J7" s="433">
        <f>‐133‐!H32</f>
        <v>630</v>
      </c>
      <c r="K7" s="433">
        <f>‐133‐!D46</f>
        <v>631</v>
      </c>
      <c r="L7" s="433">
        <f>‐133‐!H46</f>
        <v>624</v>
      </c>
      <c r="N7" s="65"/>
    </row>
    <row r="8" spans="1:14" x14ac:dyDescent="0.15">
      <c r="A8" s="71"/>
      <c r="H8" s="431" t="s">
        <v>214</v>
      </c>
      <c r="I8" s="433">
        <f>‐133‐!D33</f>
        <v>630</v>
      </c>
      <c r="J8" s="433">
        <f>‐133‐!H33</f>
        <v>639</v>
      </c>
      <c r="K8" s="433">
        <f>‐133‐!D47</f>
        <v>614</v>
      </c>
      <c r="L8" s="433">
        <f>‐133‐!H47</f>
        <v>623</v>
      </c>
      <c r="N8" s="65"/>
    </row>
    <row r="9" spans="1:14" x14ac:dyDescent="0.15">
      <c r="A9" s="71"/>
      <c r="H9" s="431" t="s">
        <v>215</v>
      </c>
      <c r="I9" s="433">
        <f>‐133‐!D34</f>
        <v>661</v>
      </c>
      <c r="J9" s="433">
        <f>‐133‐!H34</f>
        <v>674</v>
      </c>
      <c r="K9" s="433">
        <f>‐133‐!D48</f>
        <v>658</v>
      </c>
      <c r="L9" s="433">
        <f>‐133‐!H48</f>
        <v>655</v>
      </c>
      <c r="N9" s="65"/>
    </row>
    <row r="10" spans="1:14" x14ac:dyDescent="0.15">
      <c r="A10" s="71"/>
      <c r="H10" s="431" t="s">
        <v>216</v>
      </c>
      <c r="I10" s="433">
        <f>‐133‐!D35</f>
        <v>1034</v>
      </c>
      <c r="J10" s="433">
        <f>‐133‐!H35</f>
        <v>1013</v>
      </c>
      <c r="K10" s="433">
        <f>‐133‐!D49</f>
        <v>984</v>
      </c>
      <c r="L10" s="433">
        <f>‐133‐!H49</f>
        <v>952</v>
      </c>
      <c r="N10" s="65"/>
    </row>
    <row r="11" spans="1:14" x14ac:dyDescent="0.15">
      <c r="A11" s="71"/>
      <c r="H11" s="431" t="s">
        <v>217</v>
      </c>
      <c r="I11" s="433">
        <f>‐133‐!D36</f>
        <v>472</v>
      </c>
      <c r="J11" s="433">
        <f>‐133‐!H36</f>
        <v>473</v>
      </c>
      <c r="K11" s="433">
        <f>‐133‐!D50</f>
        <v>469</v>
      </c>
      <c r="L11" s="433">
        <f>‐133‐!H50</f>
        <v>459</v>
      </c>
      <c r="N11" s="65"/>
    </row>
    <row r="12" spans="1:14" x14ac:dyDescent="0.15">
      <c r="A12" s="71"/>
      <c r="H12" s="431" t="s">
        <v>218</v>
      </c>
      <c r="I12" s="433">
        <f>‐133‐!D37</f>
        <v>1091</v>
      </c>
      <c r="J12" s="433">
        <f>‐133‐!H37</f>
        <v>1073</v>
      </c>
      <c r="K12" s="433">
        <f>‐133‐!D51</f>
        <v>1037</v>
      </c>
      <c r="L12" s="433">
        <f>‐133‐!H51</f>
        <v>1008</v>
      </c>
      <c r="N12" s="65"/>
    </row>
    <row r="13" spans="1:14" x14ac:dyDescent="0.15">
      <c r="A13" s="71"/>
      <c r="H13" s="431" t="s">
        <v>219</v>
      </c>
      <c r="I13" s="433">
        <f>‐133‐!D38</f>
        <v>577</v>
      </c>
      <c r="J13" s="433">
        <f>‐133‐!H38</f>
        <v>590</v>
      </c>
      <c r="K13" s="433">
        <f>‐133‐!D52</f>
        <v>565</v>
      </c>
      <c r="L13" s="433">
        <f>‐133‐!H52</f>
        <v>565</v>
      </c>
      <c r="N13" s="65"/>
    </row>
    <row r="14" spans="1:14" x14ac:dyDescent="0.15">
      <c r="A14" s="71"/>
      <c r="H14" s="431" t="s">
        <v>220</v>
      </c>
      <c r="I14" s="433">
        <f>‐133‐!D39</f>
        <v>917</v>
      </c>
      <c r="J14" s="433">
        <f>‐133‐!H39</f>
        <v>939</v>
      </c>
      <c r="K14" s="433">
        <f>‐133‐!D53</f>
        <v>965</v>
      </c>
      <c r="L14" s="433">
        <f>‐133‐!H53</f>
        <v>990</v>
      </c>
      <c r="N14" s="65"/>
    </row>
    <row r="15" spans="1:14" x14ac:dyDescent="0.15">
      <c r="A15" s="71"/>
      <c r="H15" s="431" t="s">
        <v>221</v>
      </c>
      <c r="I15" s="433">
        <f>‐133‐!D40</f>
        <v>808</v>
      </c>
      <c r="J15" s="433">
        <f>‐133‐!H40</f>
        <v>798</v>
      </c>
      <c r="K15" s="433">
        <f>‐133‐!D54</f>
        <v>783</v>
      </c>
      <c r="L15" s="433">
        <f>‐133‐!H54</f>
        <v>733</v>
      </c>
      <c r="N15" s="65"/>
    </row>
    <row r="16" spans="1:14" x14ac:dyDescent="0.15">
      <c r="A16" s="71"/>
      <c r="H16" s="431" t="s">
        <v>222</v>
      </c>
      <c r="I16" s="433">
        <f>‐133‐!D41</f>
        <v>703</v>
      </c>
      <c r="J16" s="433">
        <f>‐133‐!H41</f>
        <v>715</v>
      </c>
      <c r="K16" s="433">
        <f>‐133‐!D55</f>
        <v>716</v>
      </c>
      <c r="L16" s="433">
        <f>‐133‐!H55</f>
        <v>696</v>
      </c>
      <c r="N16" s="65"/>
    </row>
    <row r="17" spans="1:14" x14ac:dyDescent="0.15">
      <c r="A17" s="71"/>
      <c r="H17" s="431" t="s">
        <v>223</v>
      </c>
      <c r="I17" s="433">
        <f>‐133‐!D42</f>
        <v>506</v>
      </c>
      <c r="J17" s="433">
        <f>‐133‐!H42</f>
        <v>527</v>
      </c>
      <c r="K17" s="433">
        <f>‐133‐!D56</f>
        <v>547</v>
      </c>
      <c r="L17" s="433">
        <f>‐133‐!H56</f>
        <v>539</v>
      </c>
      <c r="N17" s="65"/>
    </row>
    <row r="18" spans="1:14" x14ac:dyDescent="0.15">
      <c r="A18" s="71"/>
      <c r="N18" s="70"/>
    </row>
    <row r="19" spans="1:14" x14ac:dyDescent="0.15">
      <c r="A19" s="71"/>
      <c r="H19" s="429" t="s">
        <v>475</v>
      </c>
      <c r="N19" s="70"/>
    </row>
    <row r="20" spans="1:14" x14ac:dyDescent="0.15">
      <c r="A20" s="71"/>
      <c r="H20" s="431"/>
      <c r="I20" s="432" t="s">
        <v>395</v>
      </c>
      <c r="J20" s="432" t="s">
        <v>365</v>
      </c>
      <c r="K20" s="432" t="s">
        <v>366</v>
      </c>
      <c r="L20" s="432" t="s">
        <v>396</v>
      </c>
      <c r="M20" s="432">
        <v>2</v>
      </c>
      <c r="N20" s="70"/>
    </row>
    <row r="21" spans="1:14" x14ac:dyDescent="0.15">
      <c r="A21" s="71"/>
      <c r="H21" s="431" t="s">
        <v>224</v>
      </c>
      <c r="I21" s="434">
        <f>‐136‐!B46</f>
        <v>730</v>
      </c>
      <c r="J21" s="434">
        <f>‐136‐!F46</f>
        <v>720</v>
      </c>
      <c r="K21" s="434">
        <f>‐137‐!O46</f>
        <v>719</v>
      </c>
      <c r="L21" s="434">
        <f>‐137‐!T46</f>
        <v>729</v>
      </c>
      <c r="M21" s="433">
        <f>‐137‐!X46</f>
        <v>738</v>
      </c>
      <c r="N21" s="8"/>
    </row>
    <row r="22" spans="1:14" x14ac:dyDescent="0.15">
      <c r="A22" s="71"/>
      <c r="H22" s="431" t="s">
        <v>225</v>
      </c>
      <c r="I22" s="434">
        <f>‐136‐!B47</f>
        <v>930</v>
      </c>
      <c r="J22" s="434">
        <f>‐136‐!F47</f>
        <v>888</v>
      </c>
      <c r="K22" s="434">
        <f>‐137‐!O47</f>
        <v>833</v>
      </c>
      <c r="L22" s="434">
        <f>‐137‐!T47</f>
        <v>859</v>
      </c>
      <c r="M22" s="433">
        <f>‐137‐!X47</f>
        <v>927</v>
      </c>
      <c r="N22" s="8"/>
    </row>
    <row r="23" spans="1:14" x14ac:dyDescent="0.15">
      <c r="A23" s="71"/>
      <c r="H23" s="431" t="s">
        <v>226</v>
      </c>
      <c r="I23" s="434">
        <f>‐136‐!B48</f>
        <v>932</v>
      </c>
      <c r="J23" s="434">
        <f>‐136‐!F48</f>
        <v>888</v>
      </c>
      <c r="K23" s="434">
        <f>‐137‐!O48</f>
        <v>824</v>
      </c>
      <c r="L23" s="434">
        <f>‐137‐!T48</f>
        <v>832</v>
      </c>
      <c r="M23" s="433">
        <f>‐137‐!X48</f>
        <v>839</v>
      </c>
      <c r="N23" s="8"/>
    </row>
    <row r="24" spans="1:14" x14ac:dyDescent="0.15">
      <c r="A24" s="71"/>
      <c r="H24" s="431" t="s">
        <v>227</v>
      </c>
      <c r="I24" s="434">
        <f>‐136‐!B49</f>
        <v>838</v>
      </c>
      <c r="J24" s="434">
        <f>‐136‐!F49</f>
        <v>829</v>
      </c>
      <c r="K24" s="434">
        <f>‐137‐!O49</f>
        <v>765</v>
      </c>
      <c r="L24" s="434">
        <f>‐137‐!T49</f>
        <v>788</v>
      </c>
      <c r="M24" s="433">
        <f>‐137‐!X49</f>
        <v>783</v>
      </c>
      <c r="N24" s="8"/>
    </row>
    <row r="25" spans="1:14" x14ac:dyDescent="0.15">
      <c r="A25" s="71"/>
      <c r="H25" s="431" t="s">
        <v>228</v>
      </c>
      <c r="I25" s="434">
        <f>‐136‐!B50</f>
        <v>449</v>
      </c>
      <c r="J25" s="434">
        <f>‐136‐!F50</f>
        <v>425</v>
      </c>
      <c r="K25" s="434">
        <f>‐137‐!O50</f>
        <v>427</v>
      </c>
      <c r="L25" s="434">
        <f>‐137‐!T50</f>
        <v>456</v>
      </c>
      <c r="M25" s="433">
        <f>‐137‐!X50</f>
        <v>511</v>
      </c>
      <c r="N25" s="8"/>
    </row>
    <row r="26" spans="1:14" x14ac:dyDescent="0.15">
      <c r="A26" s="71"/>
      <c r="H26" s="431" t="s">
        <v>229</v>
      </c>
      <c r="I26" s="434">
        <f>‐136‐!B51</f>
        <v>628</v>
      </c>
      <c r="J26" s="434">
        <f>‐136‐!F51</f>
        <v>629</v>
      </c>
      <c r="K26" s="434">
        <f>‐137‐!O51</f>
        <v>627</v>
      </c>
      <c r="L26" s="434">
        <f>‐137‐!T51</f>
        <v>625</v>
      </c>
      <c r="M26" s="433">
        <f>‐137‐!X51</f>
        <v>634</v>
      </c>
      <c r="N26" s="8"/>
    </row>
    <row r="27" spans="1:14" x14ac:dyDescent="0.15">
      <c r="A27" s="71"/>
      <c r="L27" s="435"/>
      <c r="N27" s="70"/>
    </row>
    <row r="28" spans="1:14" x14ac:dyDescent="0.15">
      <c r="A28" s="71"/>
    </row>
    <row r="29" spans="1:14" x14ac:dyDescent="0.15">
      <c r="A29" s="71"/>
    </row>
    <row r="30" spans="1:14" x14ac:dyDescent="0.15">
      <c r="A30" s="71"/>
    </row>
    <row r="31" spans="1:14" x14ac:dyDescent="0.15">
      <c r="A31" s="71"/>
    </row>
    <row r="32" spans="1:14" x14ac:dyDescent="0.15">
      <c r="A32" s="71"/>
    </row>
    <row r="33" spans="1:14" x14ac:dyDescent="0.15">
      <c r="A33" s="71"/>
    </row>
    <row r="34" spans="1:14" x14ac:dyDescent="0.15">
      <c r="A34" s="71"/>
    </row>
    <row r="35" spans="1:14" x14ac:dyDescent="0.15">
      <c r="A35" s="71"/>
    </row>
    <row r="36" spans="1:14" x14ac:dyDescent="0.15">
      <c r="A36" s="71"/>
      <c r="H36" s="429" t="s">
        <v>475</v>
      </c>
    </row>
    <row r="37" spans="1:14" x14ac:dyDescent="0.15">
      <c r="A37" s="71" t="s">
        <v>283</v>
      </c>
      <c r="E37" s="72" t="s">
        <v>325</v>
      </c>
      <c r="H37" s="431"/>
      <c r="I37" s="432" t="s">
        <v>421</v>
      </c>
      <c r="J37" s="432" t="s">
        <v>397</v>
      </c>
      <c r="K37" s="432" t="s">
        <v>398</v>
      </c>
      <c r="L37" s="432" t="s">
        <v>458</v>
      </c>
      <c r="M37" s="432">
        <v>2</v>
      </c>
    </row>
    <row r="38" spans="1:14" x14ac:dyDescent="0.15">
      <c r="A38" s="71" t="s">
        <v>284</v>
      </c>
      <c r="B38" s="72" t="s">
        <v>256</v>
      </c>
      <c r="E38" s="69" t="s">
        <v>285</v>
      </c>
      <c r="H38" s="431" t="s">
        <v>230</v>
      </c>
      <c r="I38" s="436">
        <f>'‐138‐ '!B40</f>
        <v>1200</v>
      </c>
      <c r="J38" s="436">
        <f>'‐138‐ '!J40</f>
        <v>1199</v>
      </c>
      <c r="K38" s="436">
        <f>‐139‐!R40</f>
        <v>1197</v>
      </c>
      <c r="L38" s="436">
        <f>‐139‐!Z40</f>
        <v>1156</v>
      </c>
      <c r="M38" s="436">
        <f>‐139‐!AH40</f>
        <v>1113</v>
      </c>
    </row>
    <row r="39" spans="1:14" x14ac:dyDescent="0.15">
      <c r="A39" s="71"/>
      <c r="H39" s="431" t="s">
        <v>231</v>
      </c>
      <c r="I39" s="436">
        <f>'‐138‐ '!B41</f>
        <v>843</v>
      </c>
      <c r="J39" s="436">
        <f>'‐138‐ '!J41</f>
        <v>841</v>
      </c>
      <c r="K39" s="436">
        <f>‐139‐!R41</f>
        <v>790</v>
      </c>
      <c r="L39" s="436">
        <f>‐139‐!Z41</f>
        <v>769</v>
      </c>
      <c r="M39" s="436">
        <f>‐139‐!AH41</f>
        <v>725</v>
      </c>
    </row>
    <row r="40" spans="1:14" x14ac:dyDescent="0.15">
      <c r="A40" s="71"/>
      <c r="H40" s="431" t="s">
        <v>232</v>
      </c>
      <c r="I40" s="436">
        <f>'‐138‐ '!B42</f>
        <v>699</v>
      </c>
      <c r="J40" s="436">
        <f>'‐138‐ '!J42</f>
        <v>698</v>
      </c>
      <c r="K40" s="436">
        <f>‐139‐!R42</f>
        <v>669</v>
      </c>
      <c r="L40" s="436">
        <f>‐139‐!Z42</f>
        <v>617</v>
      </c>
      <c r="M40" s="436">
        <f>‐139‐!AH42</f>
        <v>570</v>
      </c>
    </row>
    <row r="41" spans="1:14" x14ac:dyDescent="0.15">
      <c r="A41" s="71"/>
      <c r="H41" s="431" t="s">
        <v>138</v>
      </c>
      <c r="I41" s="436">
        <f>'‐138‐ '!B43</f>
        <v>687</v>
      </c>
      <c r="J41" s="436">
        <f>'‐138‐ '!J43</f>
        <v>731</v>
      </c>
      <c r="K41" s="436">
        <f>‐139‐!R43</f>
        <v>709</v>
      </c>
      <c r="L41" s="436">
        <f>‐139‐!Z43</f>
        <v>695</v>
      </c>
      <c r="M41" s="436">
        <f>‐139‐!AH43</f>
        <v>691</v>
      </c>
    </row>
    <row r="42" spans="1:14" x14ac:dyDescent="0.15">
      <c r="A42" s="71"/>
      <c r="H42" s="431" t="s">
        <v>233</v>
      </c>
      <c r="I42" s="436">
        <f>'‐138‐ '!B44</f>
        <v>763</v>
      </c>
      <c r="J42" s="436">
        <f>'‐138‐ '!J44</f>
        <v>764</v>
      </c>
      <c r="K42" s="436">
        <f>‐139‐!R44</f>
        <v>731</v>
      </c>
      <c r="L42" s="436">
        <f>‐139‐!Z44</f>
        <v>717</v>
      </c>
      <c r="M42" s="436">
        <f>‐139‐!AH44</f>
        <v>702</v>
      </c>
    </row>
    <row r="43" spans="1:14" x14ac:dyDescent="0.15">
      <c r="A43" s="71"/>
      <c r="H43" s="431" t="s">
        <v>234</v>
      </c>
      <c r="I43" s="436">
        <f>'‐138‐ '!B45</f>
        <v>631</v>
      </c>
      <c r="J43" s="436">
        <f>'‐138‐ '!J45</f>
        <v>634</v>
      </c>
      <c r="K43" s="436">
        <f>‐139‐!R45</f>
        <v>625</v>
      </c>
      <c r="L43" s="436">
        <f>‐139‐!Z45</f>
        <v>612</v>
      </c>
      <c r="M43" s="436">
        <f>‐139‐!AH45</f>
        <v>607</v>
      </c>
    </row>
    <row r="44" spans="1:14" x14ac:dyDescent="0.15">
      <c r="A44" s="71"/>
      <c r="H44" s="429" t="s">
        <v>414</v>
      </c>
      <c r="M44" s="425"/>
    </row>
    <row r="45" spans="1:14" x14ac:dyDescent="0.15">
      <c r="A45" s="71"/>
      <c r="H45" s="431"/>
      <c r="I45" s="432" t="s">
        <v>421</v>
      </c>
      <c r="J45" s="432" t="s">
        <v>459</v>
      </c>
      <c r="K45" s="432" t="s">
        <v>398</v>
      </c>
      <c r="L45" s="432" t="s">
        <v>458</v>
      </c>
      <c r="M45" s="432" t="s">
        <v>460</v>
      </c>
      <c r="N45" s="70"/>
    </row>
    <row r="46" spans="1:14" x14ac:dyDescent="0.15">
      <c r="A46" s="71"/>
      <c r="H46" s="431" t="s">
        <v>235</v>
      </c>
      <c r="I46" s="434">
        <f>‐140‐!B44</f>
        <v>278</v>
      </c>
      <c r="J46" s="434">
        <f>‐140‐!F44</f>
        <v>281</v>
      </c>
      <c r="K46" s="434">
        <f>‐140‐!J44</f>
        <v>299</v>
      </c>
      <c r="L46" s="434">
        <f>‐141‐!N44</f>
        <v>314</v>
      </c>
      <c r="M46" s="433">
        <f>‐141‐!U44</f>
        <v>332</v>
      </c>
      <c r="N46" s="8"/>
    </row>
    <row r="47" spans="1:14" x14ac:dyDescent="0.15">
      <c r="A47" s="71"/>
      <c r="H47" s="431" t="s">
        <v>236</v>
      </c>
      <c r="I47" s="434">
        <f>‐140‐!B45</f>
        <v>130</v>
      </c>
      <c r="J47" s="434">
        <f>‐140‐!F45</f>
        <v>139</v>
      </c>
      <c r="K47" s="434">
        <f>‐140‐!J45</f>
        <v>133</v>
      </c>
      <c r="L47" s="434">
        <f>‐141‐!N45</f>
        <v>136</v>
      </c>
      <c r="M47" s="433">
        <f>‐141‐!U45</f>
        <v>131</v>
      </c>
      <c r="N47" s="8"/>
    </row>
    <row r="48" spans="1:14" x14ac:dyDescent="0.15">
      <c r="A48" s="71"/>
      <c r="H48" s="431" t="s">
        <v>237</v>
      </c>
      <c r="I48" s="434">
        <f>‐140‐!B46</f>
        <v>9</v>
      </c>
      <c r="J48" s="434">
        <f>‐140‐!F46</f>
        <v>9</v>
      </c>
      <c r="K48" s="434">
        <f>‐140‐!J46</f>
        <v>9</v>
      </c>
      <c r="L48" s="434">
        <f>‐141‐!N46</f>
        <v>7</v>
      </c>
      <c r="M48" s="433">
        <f>‐141‐!U46</f>
        <v>8</v>
      </c>
      <c r="N48" s="8"/>
    </row>
    <row r="49" spans="1:14" x14ac:dyDescent="0.15">
      <c r="A49" s="71"/>
      <c r="H49" s="431" t="s">
        <v>354</v>
      </c>
      <c r="I49" s="434"/>
      <c r="J49" s="434">
        <f>‐140‐!F47</f>
        <v>20</v>
      </c>
      <c r="K49" s="434">
        <f>‐140‐!J47</f>
        <v>40</v>
      </c>
      <c r="L49" s="434">
        <f>‐141‐!N47</f>
        <v>60</v>
      </c>
      <c r="M49" s="433">
        <f>‐141‐!U47</f>
        <v>59</v>
      </c>
      <c r="N49" s="70"/>
    </row>
    <row r="50" spans="1:14" x14ac:dyDescent="0.15">
      <c r="A50" s="71"/>
    </row>
    <row r="51" spans="1:14" x14ac:dyDescent="0.15">
      <c r="A51" s="71"/>
      <c r="I51" s="430" t="s">
        <v>419</v>
      </c>
    </row>
    <row r="52" spans="1:14" x14ac:dyDescent="0.15">
      <c r="A52" s="71"/>
      <c r="J52" s="430" t="s">
        <v>420</v>
      </c>
    </row>
    <row r="53" spans="1:14" x14ac:dyDescent="0.15">
      <c r="A53" s="71"/>
    </row>
    <row r="54" spans="1:14" x14ac:dyDescent="0.15">
      <c r="A54" s="71"/>
    </row>
    <row r="55" spans="1:14" x14ac:dyDescent="0.15">
      <c r="A55" s="71"/>
    </row>
    <row r="56" spans="1:14" x14ac:dyDescent="0.15">
      <c r="A56" s="71"/>
    </row>
    <row r="57" spans="1:14" x14ac:dyDescent="0.15">
      <c r="A57" s="71"/>
    </row>
    <row r="58" spans="1:14" x14ac:dyDescent="0.15">
      <c r="A58" s="71"/>
    </row>
    <row r="59" spans="1:14" ht="11.25" customHeight="1" x14ac:dyDescent="0.15">
      <c r="A59" s="71"/>
    </row>
    <row r="60" spans="1:14" ht="11.25" customHeight="1" x14ac:dyDescent="0.15">
      <c r="A60" s="71"/>
    </row>
    <row r="61" spans="1:14" x14ac:dyDescent="0.15">
      <c r="A61" s="71"/>
    </row>
    <row r="62" spans="1:14" x14ac:dyDescent="0.15">
      <c r="A62" s="71"/>
    </row>
    <row r="63" spans="1:14" x14ac:dyDescent="0.15">
      <c r="A63" s="71"/>
    </row>
    <row r="64" spans="1:14" x14ac:dyDescent="0.15">
      <c r="A64" s="71"/>
    </row>
    <row r="65" spans="1:13" x14ac:dyDescent="0.15">
      <c r="A65" s="71"/>
    </row>
    <row r="66" spans="1:13" x14ac:dyDescent="0.15">
      <c r="A66" s="71"/>
    </row>
    <row r="67" spans="1:13" x14ac:dyDescent="0.15">
      <c r="A67" s="71"/>
    </row>
    <row r="68" spans="1:13" x14ac:dyDescent="0.15">
      <c r="A68" s="71"/>
    </row>
    <row r="69" spans="1:13" x14ac:dyDescent="0.15">
      <c r="A69" s="71"/>
    </row>
    <row r="70" spans="1:13" x14ac:dyDescent="0.15">
      <c r="A70" s="71"/>
    </row>
    <row r="71" spans="1:13" x14ac:dyDescent="0.15">
      <c r="A71" s="10" t="s">
        <v>286</v>
      </c>
      <c r="B71" s="10"/>
      <c r="C71" s="10"/>
      <c r="D71" s="10"/>
      <c r="E71" s="10"/>
      <c r="F71" s="10"/>
    </row>
    <row r="72" spans="1:13" x14ac:dyDescent="0.15">
      <c r="A72" s="71"/>
    </row>
    <row r="73" spans="1:13" x14ac:dyDescent="0.15">
      <c r="A73" s="71"/>
    </row>
    <row r="74" spans="1:13" x14ac:dyDescent="0.15">
      <c r="A74" s="71"/>
    </row>
    <row r="75" spans="1:13" x14ac:dyDescent="0.15">
      <c r="A75" s="71"/>
      <c r="G75" s="272"/>
    </row>
    <row r="76" spans="1:13" x14ac:dyDescent="0.15">
      <c r="A76" s="71"/>
    </row>
    <row r="77" spans="1:13" x14ac:dyDescent="0.15">
      <c r="A77" s="71"/>
    </row>
    <row r="78" spans="1:13" x14ac:dyDescent="0.15">
      <c r="A78" s="71"/>
    </row>
    <row r="79" spans="1:13" x14ac:dyDescent="0.15">
      <c r="A79" s="71"/>
      <c r="H79" s="429" t="s">
        <v>475</v>
      </c>
      <c r="J79" s="430" t="s">
        <v>195</v>
      </c>
    </row>
    <row r="80" spans="1:13" s="118" customFormat="1" ht="12" customHeight="1" x14ac:dyDescent="0.15">
      <c r="A80" s="117"/>
      <c r="H80" s="437" t="s">
        <v>418</v>
      </c>
      <c r="I80" s="438" t="s">
        <v>205</v>
      </c>
      <c r="J80" s="438" t="s">
        <v>202</v>
      </c>
      <c r="K80" s="439"/>
      <c r="L80" s="439"/>
      <c r="M80" s="439"/>
    </row>
    <row r="81" spans="1:12" x14ac:dyDescent="0.15">
      <c r="A81" s="71"/>
      <c r="H81" s="434">
        <f>+‐143‐!D23</f>
        <v>994837</v>
      </c>
      <c r="I81" s="434">
        <f>+‐143‐!F23</f>
        <v>4350259</v>
      </c>
      <c r="J81" s="440">
        <v>0</v>
      </c>
      <c r="K81" s="441">
        <f>SUM(H81:J81)</f>
        <v>5345096</v>
      </c>
    </row>
    <row r="82" spans="1:12" x14ac:dyDescent="0.15">
      <c r="A82" s="71"/>
      <c r="H82" s="442">
        <f>H81/K81</f>
        <v>0.18612144664941471</v>
      </c>
      <c r="I82" s="442">
        <f>I81/K81</f>
        <v>0.81387855335058523</v>
      </c>
      <c r="J82" s="428"/>
      <c r="K82" s="443"/>
    </row>
    <row r="83" spans="1:12" x14ac:dyDescent="0.15">
      <c r="A83" s="71"/>
      <c r="I83" s="427"/>
      <c r="J83" s="428"/>
      <c r="K83" s="443"/>
    </row>
    <row r="84" spans="1:12" x14ac:dyDescent="0.15">
      <c r="A84" s="71"/>
      <c r="H84" s="429" t="s">
        <v>475</v>
      </c>
      <c r="I84" s="427" t="s">
        <v>476</v>
      </c>
      <c r="J84" s="444"/>
      <c r="K84" s="443"/>
    </row>
    <row r="85" spans="1:12" ht="12" customHeight="1" x14ac:dyDescent="0.15">
      <c r="A85" s="71"/>
      <c r="H85" s="445" t="s">
        <v>416</v>
      </c>
      <c r="I85" s="446">
        <f>‐143‐!B26</f>
        <v>3799141</v>
      </c>
      <c r="J85" s="447">
        <f>+I85/$I$88</f>
        <v>0.71077133132875447</v>
      </c>
    </row>
    <row r="86" spans="1:12" ht="12" customHeight="1" x14ac:dyDescent="0.15">
      <c r="A86" s="71"/>
      <c r="H86" s="445" t="s">
        <v>417</v>
      </c>
      <c r="I86" s="446">
        <f>‐143‐!B31</f>
        <v>708064</v>
      </c>
      <c r="J86" s="447">
        <f t="shared" ref="J86:J87" si="0">+I86/$I$88</f>
        <v>0.13246983777279212</v>
      </c>
    </row>
    <row r="87" spans="1:12" ht="12" customHeight="1" x14ac:dyDescent="0.15">
      <c r="A87" s="71"/>
      <c r="H87" s="445" t="s">
        <v>415</v>
      </c>
      <c r="I87" s="446">
        <f>‐143‐!B32</f>
        <v>837891</v>
      </c>
      <c r="J87" s="447">
        <f t="shared" si="0"/>
        <v>0.15675883089845347</v>
      </c>
    </row>
    <row r="88" spans="1:12" x14ac:dyDescent="0.15">
      <c r="A88" s="71"/>
      <c r="H88" s="430"/>
      <c r="I88" s="441">
        <f>SUM(I85:I87)</f>
        <v>5345096</v>
      </c>
    </row>
    <row r="89" spans="1:12" x14ac:dyDescent="0.15">
      <c r="A89" s="71"/>
      <c r="L89" s="448"/>
    </row>
    <row r="90" spans="1:12" x14ac:dyDescent="0.15">
      <c r="A90" s="71"/>
    </row>
    <row r="91" spans="1:12" x14ac:dyDescent="0.15">
      <c r="A91" s="71"/>
    </row>
    <row r="92" spans="1:12" x14ac:dyDescent="0.15">
      <c r="A92" s="71"/>
    </row>
    <row r="93" spans="1:12" x14ac:dyDescent="0.15">
      <c r="A93" s="71"/>
    </row>
    <row r="94" spans="1:12" x14ac:dyDescent="0.15">
      <c r="A94" s="71"/>
    </row>
    <row r="95" spans="1:12" x14ac:dyDescent="0.15">
      <c r="A95" s="71"/>
    </row>
    <row r="96" spans="1:12" x14ac:dyDescent="0.15">
      <c r="A96" s="71"/>
    </row>
    <row r="97" spans="1:10" x14ac:dyDescent="0.15">
      <c r="A97" s="71"/>
    </row>
    <row r="98" spans="1:10" x14ac:dyDescent="0.15">
      <c r="A98" s="71"/>
    </row>
    <row r="99" spans="1:10" x14ac:dyDescent="0.15">
      <c r="A99" s="71"/>
    </row>
    <row r="100" spans="1:10" x14ac:dyDescent="0.15">
      <c r="A100" s="71"/>
      <c r="H100" s="431" t="s">
        <v>475</v>
      </c>
      <c r="I100" s="449"/>
      <c r="J100" s="449"/>
    </row>
    <row r="101" spans="1:10" x14ac:dyDescent="0.15">
      <c r="A101" s="69" t="s">
        <v>287</v>
      </c>
      <c r="H101" s="450"/>
      <c r="I101" s="451" t="s">
        <v>251</v>
      </c>
      <c r="J101" s="452" t="s">
        <v>252</v>
      </c>
    </row>
    <row r="102" spans="1:10" x14ac:dyDescent="0.15">
      <c r="A102" s="71"/>
      <c r="H102" s="450" t="s">
        <v>213</v>
      </c>
      <c r="I102" s="453">
        <f>‐132‐!E20</f>
        <v>40.854166666666664</v>
      </c>
      <c r="J102" s="453">
        <f>‐132‐!F20</f>
        <v>10.088141025641026</v>
      </c>
    </row>
    <row r="103" spans="1:10" x14ac:dyDescent="0.15">
      <c r="A103" s="71"/>
      <c r="H103" s="450" t="s">
        <v>214</v>
      </c>
      <c r="I103" s="453">
        <f>‐132‐!E21</f>
        <v>28.855537720706259</v>
      </c>
      <c r="J103" s="453">
        <f>‐132‐!F21</f>
        <v>10.598715890850722</v>
      </c>
    </row>
    <row r="104" spans="1:10" x14ac:dyDescent="0.15">
      <c r="A104" s="71"/>
      <c r="H104" s="450" t="s">
        <v>215</v>
      </c>
      <c r="I104" s="453">
        <f>‐132‐!E22</f>
        <v>34.015267175572518</v>
      </c>
      <c r="J104" s="453">
        <f>‐132‐!F22</f>
        <v>8.7114503816793896</v>
      </c>
    </row>
    <row r="105" spans="1:10" x14ac:dyDescent="0.15">
      <c r="H105" s="450" t="s">
        <v>216</v>
      </c>
      <c r="I105" s="453">
        <f>‐132‐!E23</f>
        <v>30.767857142857142</v>
      </c>
      <c r="J105" s="453">
        <f>‐132‐!F23</f>
        <v>7.5598739495798322</v>
      </c>
    </row>
    <row r="106" spans="1:10" x14ac:dyDescent="0.15">
      <c r="H106" s="450" t="s">
        <v>217</v>
      </c>
      <c r="I106" s="453">
        <f>‐132‐!E24</f>
        <v>51.298474945533769</v>
      </c>
      <c r="J106" s="453">
        <f>‐132‐!F24</f>
        <v>13.633986928104575</v>
      </c>
    </row>
    <row r="107" spans="1:10" x14ac:dyDescent="0.15">
      <c r="H107" s="450" t="s">
        <v>218</v>
      </c>
      <c r="I107" s="453">
        <f>‐132‐!E25</f>
        <v>20.902777777777779</v>
      </c>
      <c r="J107" s="453">
        <f>‐132‐!F25</f>
        <v>8.1984126984126977</v>
      </c>
    </row>
    <row r="108" spans="1:10" x14ac:dyDescent="0.15">
      <c r="H108" s="450" t="s">
        <v>219</v>
      </c>
      <c r="I108" s="453">
        <f>‐132‐!E26</f>
        <v>32.079646017699112</v>
      </c>
      <c r="J108" s="453">
        <f>‐132‐!F26</f>
        <v>11.153982300884955</v>
      </c>
    </row>
    <row r="109" spans="1:10" x14ac:dyDescent="0.15">
      <c r="H109" s="450" t="s">
        <v>220</v>
      </c>
      <c r="I109" s="453">
        <f>‐132‐!E27</f>
        <v>17.515151515151516</v>
      </c>
      <c r="J109" s="453">
        <f>‐132‐!F27</f>
        <v>8</v>
      </c>
    </row>
    <row r="110" spans="1:10" x14ac:dyDescent="0.15">
      <c r="H110" s="450" t="s">
        <v>221</v>
      </c>
      <c r="I110" s="453">
        <f>‐132‐!E28</f>
        <v>28.890859481582538</v>
      </c>
      <c r="J110" s="453">
        <f>‐132‐!F28</f>
        <v>8.5470668485675301</v>
      </c>
    </row>
    <row r="111" spans="1:10" x14ac:dyDescent="0.15">
      <c r="H111" s="450" t="s">
        <v>222</v>
      </c>
      <c r="I111" s="453">
        <f>‐132‐!E29</f>
        <v>29.451149425287355</v>
      </c>
      <c r="J111" s="453">
        <f>‐132‐!F29</f>
        <v>8.5675287356321839</v>
      </c>
    </row>
    <row r="112" spans="1:10" x14ac:dyDescent="0.15">
      <c r="H112" s="450" t="s">
        <v>223</v>
      </c>
      <c r="I112" s="453">
        <f>‐132‐!E30</f>
        <v>55.118738404452692</v>
      </c>
      <c r="J112" s="453">
        <f>‐132‐!F30</f>
        <v>10.79035250463822</v>
      </c>
    </row>
  </sheetData>
  <sheetProtection sheet="1" selectLockedCells="1" selectUnlockedCells="1"/>
  <mergeCells count="3">
    <mergeCell ref="A1:F1"/>
    <mergeCell ref="A5:C5"/>
    <mergeCell ref="D5:F5"/>
  </mergeCells>
  <phoneticPr fontId="2"/>
  <printOptions horizontalCentered="1"/>
  <pageMargins left="0.59055118110236227" right="0.59055118110236227" top="0.59055118110236227" bottom="0.59055118110236227" header="0.51181102362204722" footer="0.39370078740157483"/>
  <pageSetup paperSize="9" scale="98" firstPageNumber="23" orientation="portrait" useFirstPageNumber="1" verticalDpi="300"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R58"/>
  <sheetViews>
    <sheetView view="pageBreakPreview" zoomScaleSheetLayoutView="100" workbookViewId="0">
      <selection activeCell="I19" sqref="I19:K19"/>
    </sheetView>
  </sheetViews>
  <sheetFormatPr defaultColWidth="8.85546875" defaultRowHeight="15.6" customHeight="1" x14ac:dyDescent="0.15"/>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3" width="8.85546875" style="1" customWidth="1"/>
    <col min="14" max="15" width="8.85546875" style="1"/>
    <col min="16" max="18" width="0" style="1" hidden="1" customWidth="1"/>
    <col min="19" max="16384" width="8.85546875" style="1"/>
  </cols>
  <sheetData>
    <row r="1" spans="1:17" ht="5.0999999999999996" customHeight="1" x14ac:dyDescent="0.15">
      <c r="A1" s="12"/>
      <c r="B1" s="330"/>
      <c r="C1" s="330"/>
      <c r="D1" s="330"/>
      <c r="E1" s="330"/>
      <c r="F1" s="330"/>
      <c r="G1" s="330"/>
      <c r="H1" s="330"/>
      <c r="I1" s="330"/>
      <c r="J1" s="330"/>
      <c r="K1" s="330"/>
      <c r="L1" s="337"/>
      <c r="M1" s="330"/>
      <c r="N1" s="330"/>
      <c r="O1" s="2"/>
      <c r="P1" s="2"/>
      <c r="Q1" s="2"/>
    </row>
    <row r="2" spans="1:17" ht="15" customHeight="1" thickBot="1" x14ac:dyDescent="0.2">
      <c r="A2" s="12" t="s">
        <v>368</v>
      </c>
      <c r="B2" s="330"/>
      <c r="C2" s="330"/>
      <c r="D2" s="330"/>
      <c r="E2" s="330"/>
      <c r="F2" s="330"/>
      <c r="G2" s="330"/>
      <c r="H2" s="330"/>
      <c r="I2" s="330"/>
      <c r="J2" s="330"/>
      <c r="K2" s="330"/>
      <c r="L2" s="337" t="s">
        <v>48</v>
      </c>
      <c r="M2" s="330"/>
      <c r="N2" s="330"/>
      <c r="O2" s="2"/>
      <c r="P2" s="2"/>
      <c r="Q2" s="2"/>
    </row>
    <row r="3" spans="1:17" ht="15" customHeight="1" x14ac:dyDescent="0.15">
      <c r="A3" s="508" t="s">
        <v>257</v>
      </c>
      <c r="B3" s="509"/>
      <c r="C3" s="493" t="s">
        <v>242</v>
      </c>
      <c r="D3" s="493" t="s">
        <v>51</v>
      </c>
      <c r="E3" s="516" t="s">
        <v>49</v>
      </c>
      <c r="F3" s="517"/>
      <c r="G3" s="517"/>
      <c r="H3" s="518"/>
      <c r="I3" s="487" t="s">
        <v>50</v>
      </c>
      <c r="J3" s="487"/>
      <c r="K3" s="488"/>
      <c r="L3" s="474" t="s">
        <v>266</v>
      </c>
      <c r="M3" s="477" t="s">
        <v>247</v>
      </c>
      <c r="N3" s="12"/>
    </row>
    <row r="4" spans="1:17" ht="9" customHeight="1" x14ac:dyDescent="0.15">
      <c r="A4" s="510"/>
      <c r="B4" s="511"/>
      <c r="C4" s="494"/>
      <c r="D4" s="494"/>
      <c r="E4" s="519"/>
      <c r="F4" s="489"/>
      <c r="G4" s="489"/>
      <c r="H4" s="490"/>
      <c r="I4" s="489"/>
      <c r="J4" s="489"/>
      <c r="K4" s="490"/>
      <c r="L4" s="475"/>
      <c r="M4" s="478"/>
      <c r="N4" s="15"/>
    </row>
    <row r="5" spans="1:17" ht="18" customHeight="1" x14ac:dyDescent="0.15">
      <c r="A5" s="512"/>
      <c r="B5" s="513"/>
      <c r="C5" s="495"/>
      <c r="D5" s="495"/>
      <c r="E5" s="334" t="s">
        <v>267</v>
      </c>
      <c r="F5" s="316" t="s">
        <v>326</v>
      </c>
      <c r="G5" s="334" t="s">
        <v>245</v>
      </c>
      <c r="H5" s="334" t="s">
        <v>246</v>
      </c>
      <c r="I5" s="334" t="s">
        <v>267</v>
      </c>
      <c r="J5" s="334" t="s">
        <v>53</v>
      </c>
      <c r="K5" s="333" t="s">
        <v>54</v>
      </c>
      <c r="L5" s="476"/>
      <c r="M5" s="479"/>
      <c r="N5" s="15"/>
      <c r="O5" s="3"/>
    </row>
    <row r="6" spans="1:17" ht="15" customHeight="1" x14ac:dyDescent="0.15">
      <c r="A6" s="514">
        <v>28</v>
      </c>
      <c r="B6" s="515"/>
      <c r="C6" s="331">
        <v>13</v>
      </c>
      <c r="D6" s="331">
        <v>63</v>
      </c>
      <c r="E6" s="331">
        <f t="shared" ref="E6" si="0">SUM(F6:H6)</f>
        <v>1404</v>
      </c>
      <c r="F6" s="381">
        <v>0</v>
      </c>
      <c r="G6" s="331">
        <v>503</v>
      </c>
      <c r="H6" s="331">
        <v>901</v>
      </c>
      <c r="I6" s="331">
        <f t="shared" ref="I6" si="1">SUM(J6:K6)</f>
        <v>67</v>
      </c>
      <c r="J6" s="331">
        <v>5</v>
      </c>
      <c r="K6" s="331">
        <v>62</v>
      </c>
      <c r="L6" s="331">
        <v>22.285714285714285</v>
      </c>
      <c r="M6" s="133">
        <v>10602</v>
      </c>
      <c r="N6" s="15"/>
      <c r="O6" s="64"/>
    </row>
    <row r="7" spans="1:17" ht="15" customHeight="1" x14ac:dyDescent="0.15">
      <c r="A7" s="506">
        <v>29</v>
      </c>
      <c r="B7" s="507"/>
      <c r="C7" s="331">
        <v>13</v>
      </c>
      <c r="D7" s="331">
        <v>73</v>
      </c>
      <c r="E7" s="331">
        <f>SUM(F7:H7)</f>
        <v>1597</v>
      </c>
      <c r="F7" s="381">
        <v>182</v>
      </c>
      <c r="G7" s="331">
        <v>552</v>
      </c>
      <c r="H7" s="331">
        <v>863</v>
      </c>
      <c r="I7" s="331">
        <v>134</v>
      </c>
      <c r="J7" s="331" t="s">
        <v>345</v>
      </c>
      <c r="K7" s="331" t="s">
        <v>345</v>
      </c>
      <c r="L7" s="331">
        <v>22.285714285714285</v>
      </c>
      <c r="M7" s="133">
        <v>10602</v>
      </c>
      <c r="N7" s="15"/>
      <c r="O7" s="64"/>
    </row>
    <row r="8" spans="1:17" ht="15" customHeight="1" x14ac:dyDescent="0.15">
      <c r="A8" s="506">
        <v>30</v>
      </c>
      <c r="B8" s="507"/>
      <c r="C8" s="331">
        <v>12</v>
      </c>
      <c r="D8" s="331">
        <v>71</v>
      </c>
      <c r="E8" s="331">
        <f>SUM(F8:H8)</f>
        <v>1428</v>
      </c>
      <c r="F8" s="381">
        <v>179</v>
      </c>
      <c r="G8" s="331">
        <v>465</v>
      </c>
      <c r="H8" s="331">
        <v>784</v>
      </c>
      <c r="I8" s="331">
        <v>129</v>
      </c>
      <c r="J8" s="331" t="s">
        <v>345</v>
      </c>
      <c r="K8" s="331" t="s">
        <v>345</v>
      </c>
      <c r="L8" s="331">
        <v>20</v>
      </c>
      <c r="M8" s="133">
        <v>10602</v>
      </c>
      <c r="N8" s="15"/>
      <c r="O8" s="64"/>
    </row>
    <row r="9" spans="1:17" ht="15" customHeight="1" thickBot="1" x14ac:dyDescent="0.2">
      <c r="A9" s="506" t="s">
        <v>391</v>
      </c>
      <c r="B9" s="507"/>
      <c r="C9" s="331">
        <v>10</v>
      </c>
      <c r="D9" s="331">
        <v>62</v>
      </c>
      <c r="E9" s="331">
        <f>SUM(F9:H9)</f>
        <v>1220</v>
      </c>
      <c r="F9" s="381">
        <v>187</v>
      </c>
      <c r="G9" s="331">
        <v>408</v>
      </c>
      <c r="H9" s="331">
        <v>625</v>
      </c>
      <c r="I9" s="147">
        <v>119</v>
      </c>
      <c r="J9" s="349" t="s">
        <v>426</v>
      </c>
      <c r="K9" s="349" t="s">
        <v>426</v>
      </c>
      <c r="L9" s="331">
        <v>20</v>
      </c>
      <c r="M9" s="133">
        <v>8596</v>
      </c>
      <c r="N9" s="15"/>
      <c r="O9" s="64"/>
    </row>
    <row r="10" spans="1:17" ht="15" customHeight="1" x14ac:dyDescent="0.15">
      <c r="A10" s="508" t="s">
        <v>257</v>
      </c>
      <c r="B10" s="509"/>
      <c r="C10" s="493" t="s">
        <v>242</v>
      </c>
      <c r="D10" s="493" t="s">
        <v>51</v>
      </c>
      <c r="E10" s="516" t="s">
        <v>49</v>
      </c>
      <c r="F10" s="517"/>
      <c r="G10" s="517"/>
      <c r="H10" s="518"/>
      <c r="I10" s="487" t="s">
        <v>50</v>
      </c>
      <c r="J10" s="487"/>
      <c r="K10" s="488"/>
      <c r="L10" s="474" t="s">
        <v>266</v>
      </c>
      <c r="M10" s="477" t="s">
        <v>247</v>
      </c>
      <c r="N10" s="12"/>
    </row>
    <row r="11" spans="1:17" ht="9" customHeight="1" x14ac:dyDescent="0.15">
      <c r="A11" s="510"/>
      <c r="B11" s="511"/>
      <c r="C11" s="494"/>
      <c r="D11" s="494"/>
      <c r="E11" s="519"/>
      <c r="F11" s="489"/>
      <c r="G11" s="489"/>
      <c r="H11" s="490"/>
      <c r="I11" s="489"/>
      <c r="J11" s="489"/>
      <c r="K11" s="490"/>
      <c r="L11" s="475"/>
      <c r="M11" s="478"/>
      <c r="N11" s="15"/>
    </row>
    <row r="12" spans="1:17" ht="18" customHeight="1" x14ac:dyDescent="0.15">
      <c r="A12" s="512"/>
      <c r="B12" s="513"/>
      <c r="C12" s="495"/>
      <c r="D12" s="495"/>
      <c r="E12" s="334" t="s">
        <v>267</v>
      </c>
      <c r="F12" s="316" t="s">
        <v>326</v>
      </c>
      <c r="G12" s="334" t="s">
        <v>245</v>
      </c>
      <c r="H12" s="334" t="s">
        <v>246</v>
      </c>
      <c r="I12" s="480" t="s">
        <v>267</v>
      </c>
      <c r="J12" s="481"/>
      <c r="K12" s="482"/>
      <c r="L12" s="476"/>
      <c r="M12" s="479"/>
      <c r="N12" s="15"/>
      <c r="O12" s="3"/>
    </row>
    <row r="13" spans="1:17" ht="15" customHeight="1" x14ac:dyDescent="0.15">
      <c r="A13" s="514" t="s">
        <v>438</v>
      </c>
      <c r="B13" s="515"/>
      <c r="C13" s="331">
        <f>SUM(C15:C22)</f>
        <v>6</v>
      </c>
      <c r="D13" s="331">
        <f>SUM(D15:D19,D22:D22)</f>
        <v>28</v>
      </c>
      <c r="E13" s="331">
        <f>SUM(E15:E19,E22:E22)</f>
        <v>710</v>
      </c>
      <c r="F13" s="331">
        <f>SUM(F15:F19,F22:F22)</f>
        <v>112</v>
      </c>
      <c r="G13" s="331">
        <f>SUM(G15:G19,G22:G22)</f>
        <v>233</v>
      </c>
      <c r="H13" s="331">
        <f>SUM(H15:H19,H22:H22)</f>
        <v>365</v>
      </c>
      <c r="I13" s="492">
        <f>SUM(I15:K22)</f>
        <v>79</v>
      </c>
      <c r="J13" s="492"/>
      <c r="K13" s="492"/>
      <c r="L13" s="331">
        <f>E13/D13</f>
        <v>25.357142857142858</v>
      </c>
      <c r="M13" s="133">
        <f>SUM(M15:M19,M22:M22)</f>
        <v>5651</v>
      </c>
      <c r="N13" s="15"/>
      <c r="O13" s="282"/>
      <c r="P13" s="64" t="s">
        <v>55</v>
      </c>
    </row>
    <row r="14" spans="1:17" ht="15" customHeight="1" x14ac:dyDescent="0.15">
      <c r="A14" s="283"/>
      <c r="B14" s="321"/>
      <c r="C14" s="395"/>
      <c r="D14" s="395"/>
      <c r="E14" s="395"/>
      <c r="F14" s="395"/>
      <c r="G14" s="395"/>
      <c r="H14" s="395"/>
      <c r="I14" s="268"/>
      <c r="J14" s="268"/>
      <c r="K14" s="268"/>
      <c r="L14" s="395"/>
      <c r="M14" s="134"/>
      <c r="N14" s="15"/>
      <c r="O14" s="282"/>
      <c r="P14" s="64" t="s">
        <v>56</v>
      </c>
    </row>
    <row r="15" spans="1:17" ht="15" customHeight="1" x14ac:dyDescent="0.15">
      <c r="A15" s="526"/>
      <c r="B15" s="323" t="s">
        <v>57</v>
      </c>
      <c r="C15" s="359">
        <v>1</v>
      </c>
      <c r="D15" s="380">
        <v>3</v>
      </c>
      <c r="E15" s="331">
        <f t="shared" ref="E15:E19" si="2">SUM(F15:H15)</f>
        <v>65</v>
      </c>
      <c r="F15" s="331">
        <v>16</v>
      </c>
      <c r="G15" s="331">
        <v>18</v>
      </c>
      <c r="H15" s="331">
        <v>31</v>
      </c>
      <c r="I15" s="485">
        <v>12</v>
      </c>
      <c r="J15" s="486"/>
      <c r="K15" s="486"/>
      <c r="L15" s="331">
        <f t="shared" ref="L15:L19" si="3">E15/D15</f>
        <v>21.666666666666668</v>
      </c>
      <c r="M15" s="133">
        <v>744</v>
      </c>
      <c r="N15" s="15"/>
      <c r="O15" s="64"/>
    </row>
    <row r="16" spans="1:17" ht="15" customHeight="1" x14ac:dyDescent="0.15">
      <c r="A16" s="526"/>
      <c r="B16" s="323" t="s">
        <v>58</v>
      </c>
      <c r="C16" s="359">
        <v>1</v>
      </c>
      <c r="D16" s="380">
        <v>4</v>
      </c>
      <c r="E16" s="331">
        <f t="shared" si="2"/>
        <v>99</v>
      </c>
      <c r="F16" s="366">
        <v>0</v>
      </c>
      <c r="G16" s="331">
        <v>28</v>
      </c>
      <c r="H16" s="331">
        <v>71</v>
      </c>
      <c r="I16" s="485">
        <v>13</v>
      </c>
      <c r="J16" s="486"/>
      <c r="K16" s="486"/>
      <c r="L16" s="331">
        <f t="shared" si="3"/>
        <v>24.75</v>
      </c>
      <c r="M16" s="133">
        <v>1047</v>
      </c>
      <c r="N16" s="15"/>
      <c r="O16" s="64"/>
    </row>
    <row r="17" spans="1:18" ht="15" customHeight="1" x14ac:dyDescent="0.15">
      <c r="A17" s="526"/>
      <c r="B17" s="323" t="s">
        <v>59</v>
      </c>
      <c r="C17" s="359">
        <v>1</v>
      </c>
      <c r="D17" s="380">
        <v>4</v>
      </c>
      <c r="E17" s="331">
        <f t="shared" si="2"/>
        <v>114</v>
      </c>
      <c r="F17" s="366">
        <v>0</v>
      </c>
      <c r="G17" s="331">
        <v>32</v>
      </c>
      <c r="H17" s="331">
        <v>82</v>
      </c>
      <c r="I17" s="485">
        <v>14</v>
      </c>
      <c r="J17" s="486"/>
      <c r="K17" s="486"/>
      <c r="L17" s="331">
        <f t="shared" si="3"/>
        <v>28.5</v>
      </c>
      <c r="M17" s="133">
        <v>895</v>
      </c>
      <c r="N17" s="15"/>
      <c r="O17" s="64"/>
    </row>
    <row r="18" spans="1:18" ht="15" customHeight="1" x14ac:dyDescent="0.15">
      <c r="A18" s="526"/>
      <c r="B18" s="323" t="s">
        <v>60</v>
      </c>
      <c r="C18" s="359">
        <v>1</v>
      </c>
      <c r="D18" s="380">
        <v>3</v>
      </c>
      <c r="E18" s="331">
        <f t="shared" si="2"/>
        <v>58</v>
      </c>
      <c r="F18" s="366">
        <v>0</v>
      </c>
      <c r="G18" s="331">
        <v>21</v>
      </c>
      <c r="H18" s="331">
        <v>37</v>
      </c>
      <c r="I18" s="485">
        <v>12</v>
      </c>
      <c r="J18" s="486"/>
      <c r="K18" s="486"/>
      <c r="L18" s="331">
        <f t="shared" si="3"/>
        <v>19.333333333333332</v>
      </c>
      <c r="M18" s="133">
        <v>578</v>
      </c>
      <c r="N18" s="15"/>
      <c r="O18" s="64"/>
    </row>
    <row r="19" spans="1:18" ht="15" customHeight="1" x14ac:dyDescent="0.15">
      <c r="A19" s="526"/>
      <c r="B19" s="323" t="s">
        <v>61</v>
      </c>
      <c r="C19" s="359">
        <v>1</v>
      </c>
      <c r="D19" s="380">
        <v>3</v>
      </c>
      <c r="E19" s="331">
        <f t="shared" si="2"/>
        <v>74</v>
      </c>
      <c r="F19" s="366">
        <v>0</v>
      </c>
      <c r="G19" s="331">
        <v>30</v>
      </c>
      <c r="H19" s="331">
        <v>44</v>
      </c>
      <c r="I19" s="485">
        <v>9</v>
      </c>
      <c r="J19" s="486"/>
      <c r="K19" s="486"/>
      <c r="L19" s="331">
        <f t="shared" si="3"/>
        <v>24.666666666666668</v>
      </c>
      <c r="M19" s="133">
        <v>602</v>
      </c>
      <c r="N19" s="15"/>
      <c r="O19" s="64"/>
    </row>
    <row r="20" spans="1:18" ht="5.0999999999999996" customHeight="1" x14ac:dyDescent="0.15">
      <c r="A20" s="324"/>
      <c r="B20" s="135"/>
      <c r="C20" s="331"/>
      <c r="D20" s="380"/>
      <c r="E20" s="331"/>
      <c r="F20" s="331"/>
      <c r="G20" s="331"/>
      <c r="H20" s="331"/>
      <c r="I20" s="136"/>
      <c r="J20" s="366"/>
      <c r="K20" s="331"/>
      <c r="L20" s="331"/>
      <c r="M20" s="133"/>
      <c r="N20" s="15"/>
      <c r="O20" s="64"/>
    </row>
    <row r="21" spans="1:18" ht="5.0999999999999996" customHeight="1" x14ac:dyDescent="0.15">
      <c r="A21" s="137"/>
      <c r="B21" s="138"/>
      <c r="C21" s="139"/>
      <c r="D21" s="140"/>
      <c r="E21" s="140"/>
      <c r="F21" s="140"/>
      <c r="G21" s="140"/>
      <c r="H21" s="140"/>
      <c r="I21" s="141"/>
      <c r="J21" s="140"/>
      <c r="K21" s="140"/>
      <c r="L21" s="140"/>
      <c r="M21" s="142"/>
      <c r="N21" s="330"/>
      <c r="O21" s="64"/>
      <c r="P21" s="2"/>
      <c r="Q21" s="2"/>
      <c r="R21" s="2"/>
    </row>
    <row r="22" spans="1:18" ht="15" customHeight="1" x14ac:dyDescent="0.15">
      <c r="A22" s="538" t="s">
        <v>472</v>
      </c>
      <c r="B22" s="143" t="s">
        <v>243</v>
      </c>
      <c r="C22" s="399">
        <v>1</v>
      </c>
      <c r="D22" s="380">
        <v>11</v>
      </c>
      <c r="E22" s="331">
        <f>SUM(F22:H22)</f>
        <v>300</v>
      </c>
      <c r="F22" s="331">
        <v>96</v>
      </c>
      <c r="G22" s="331">
        <v>104</v>
      </c>
      <c r="H22" s="331">
        <v>100</v>
      </c>
      <c r="I22" s="485">
        <v>19</v>
      </c>
      <c r="J22" s="486"/>
      <c r="K22" s="486"/>
      <c r="L22" s="331">
        <f>E22/D22</f>
        <v>27.272727272727273</v>
      </c>
      <c r="M22" s="121">
        <v>1785</v>
      </c>
      <c r="N22" s="330"/>
      <c r="O22" s="64"/>
      <c r="P22" s="2"/>
      <c r="Q22" s="2"/>
      <c r="R22" s="2"/>
    </row>
    <row r="23" spans="1:18" ht="5.0999999999999996" customHeight="1" thickBot="1" x14ac:dyDescent="0.2">
      <c r="A23" s="539"/>
      <c r="B23" s="144"/>
      <c r="C23" s="145"/>
      <c r="D23" s="146"/>
      <c r="E23" s="349"/>
      <c r="F23" s="349"/>
      <c r="G23" s="349"/>
      <c r="H23" s="147"/>
      <c r="I23" s="148"/>
      <c r="J23" s="349"/>
      <c r="K23" s="349"/>
      <c r="L23" s="349"/>
      <c r="M23" s="149"/>
      <c r="N23" s="323"/>
      <c r="O23" s="2"/>
      <c r="P23" s="2"/>
      <c r="Q23" s="2"/>
    </row>
    <row r="24" spans="1:18" ht="14.1" customHeight="1" x14ac:dyDescent="0.15">
      <c r="A24" s="12" t="s">
        <v>327</v>
      </c>
      <c r="B24" s="20"/>
      <c r="C24" s="20"/>
      <c r="D24" s="20"/>
      <c r="E24" s="20"/>
      <c r="F24" s="330"/>
      <c r="G24" s="330"/>
      <c r="H24" s="330"/>
      <c r="I24" s="12"/>
      <c r="J24" s="330"/>
      <c r="K24" s="330"/>
      <c r="L24" s="330"/>
      <c r="M24" s="330"/>
      <c r="N24" s="337" t="s">
        <v>439</v>
      </c>
      <c r="O24" s="2"/>
      <c r="P24" s="2"/>
      <c r="Q24" s="2"/>
    </row>
    <row r="25" spans="1:18" ht="14.1" customHeight="1" x14ac:dyDescent="0.15">
      <c r="A25" s="12"/>
      <c r="B25" s="15" t="s">
        <v>248</v>
      </c>
      <c r="C25" s="15"/>
      <c r="D25" s="15"/>
      <c r="E25" s="15"/>
      <c r="F25" s="330"/>
      <c r="G25" s="330"/>
      <c r="H25" s="330"/>
      <c r="I25" s="336"/>
      <c r="J25" s="12"/>
      <c r="K25" s="274"/>
      <c r="L25" s="12"/>
      <c r="M25" s="12"/>
      <c r="N25" s="337" t="s">
        <v>347</v>
      </c>
      <c r="O25" s="2"/>
      <c r="P25" s="2"/>
      <c r="Q25" s="2"/>
    </row>
    <row r="26" spans="1:18" ht="14.1" customHeight="1" x14ac:dyDescent="0.15">
      <c r="A26" s="12"/>
      <c r="B26" s="15" t="s">
        <v>268</v>
      </c>
      <c r="C26" s="15"/>
      <c r="D26" s="15"/>
      <c r="E26" s="15"/>
      <c r="F26" s="330"/>
      <c r="G26" s="330"/>
      <c r="H26" s="330"/>
      <c r="I26" s="330"/>
      <c r="J26" s="12"/>
      <c r="K26" s="330"/>
      <c r="L26" s="12"/>
      <c r="M26" s="12"/>
      <c r="N26" s="337"/>
      <c r="O26" s="2"/>
      <c r="P26" s="2"/>
      <c r="Q26" s="2"/>
    </row>
    <row r="27" spans="1:18" ht="14.1" customHeight="1" x14ac:dyDescent="0.15">
      <c r="A27" s="12"/>
      <c r="B27" s="15" t="s">
        <v>341</v>
      </c>
      <c r="C27" s="15"/>
      <c r="D27" s="15"/>
      <c r="E27" s="15"/>
      <c r="F27" s="330"/>
      <c r="G27" s="12"/>
      <c r="H27" s="12"/>
      <c r="I27" s="330"/>
      <c r="J27" s="330"/>
      <c r="K27" s="330"/>
      <c r="L27" s="330"/>
      <c r="M27" s="330"/>
      <c r="N27" s="330"/>
      <c r="O27" s="2"/>
      <c r="P27" s="2"/>
      <c r="Q27" s="2"/>
    </row>
    <row r="28" spans="1:18" ht="14.1" customHeight="1" x14ac:dyDescent="0.15">
      <c r="A28" s="12"/>
      <c r="B28" s="12"/>
      <c r="C28" s="330"/>
      <c r="D28" s="330"/>
      <c r="E28" s="330"/>
      <c r="F28" s="330"/>
      <c r="G28" s="330"/>
      <c r="H28" s="330"/>
      <c r="I28" s="330"/>
      <c r="J28" s="540"/>
      <c r="K28" s="540"/>
      <c r="L28" s="540"/>
      <c r="M28" s="330"/>
      <c r="N28" s="330"/>
      <c r="O28" s="2"/>
      <c r="P28" s="2"/>
      <c r="Q28" s="2"/>
    </row>
    <row r="29" spans="1:18" ht="15" customHeight="1" thickBot="1" x14ac:dyDescent="0.2">
      <c r="A29" s="12" t="s">
        <v>369</v>
      </c>
      <c r="B29" s="330"/>
      <c r="C29" s="330"/>
      <c r="D29" s="330"/>
      <c r="E29" s="330"/>
      <c r="F29" s="330"/>
      <c r="G29" s="330"/>
      <c r="H29" s="330"/>
      <c r="I29" s="330"/>
      <c r="J29" s="330"/>
      <c r="K29" s="337" t="s">
        <v>63</v>
      </c>
      <c r="L29" s="337"/>
      <c r="M29" s="330"/>
      <c r="N29" s="330"/>
      <c r="O29" s="2"/>
    </row>
    <row r="30" spans="1:18" ht="15" customHeight="1" x14ac:dyDescent="0.15">
      <c r="A30" s="522" t="s">
        <v>64</v>
      </c>
      <c r="B30" s="487"/>
      <c r="C30" s="488"/>
      <c r="D30" s="543" t="s">
        <v>392</v>
      </c>
      <c r="E30" s="544"/>
      <c r="F30" s="544"/>
      <c r="G30" s="545"/>
      <c r="H30" s="541" t="s">
        <v>355</v>
      </c>
      <c r="I30" s="459"/>
      <c r="J30" s="459"/>
      <c r="K30" s="542"/>
      <c r="L30" s="12"/>
      <c r="M30" s="330"/>
      <c r="N30" s="15"/>
      <c r="O30" s="3"/>
      <c r="P30" s="3"/>
    </row>
    <row r="31" spans="1:18" ht="15" customHeight="1" x14ac:dyDescent="0.15">
      <c r="A31" s="523"/>
      <c r="B31" s="524"/>
      <c r="C31" s="525"/>
      <c r="D31" s="480" t="s">
        <v>2</v>
      </c>
      <c r="E31" s="481"/>
      <c r="F31" s="481"/>
      <c r="G31" s="482"/>
      <c r="H31" s="480" t="s">
        <v>76</v>
      </c>
      <c r="I31" s="481"/>
      <c r="J31" s="481"/>
      <c r="K31" s="496"/>
      <c r="L31" s="12"/>
      <c r="M31" s="330"/>
      <c r="N31" s="15"/>
      <c r="O31" s="3"/>
      <c r="P31" s="3"/>
    </row>
    <row r="32" spans="1:18" ht="15" customHeight="1" x14ac:dyDescent="0.15">
      <c r="A32" s="527" t="s">
        <v>65</v>
      </c>
      <c r="B32" s="528"/>
      <c r="C32" s="529"/>
      <c r="D32" s="502">
        <v>626</v>
      </c>
      <c r="E32" s="503"/>
      <c r="F32" s="503"/>
      <c r="G32" s="503"/>
      <c r="H32" s="497">
        <v>630</v>
      </c>
      <c r="I32" s="497"/>
      <c r="J32" s="497"/>
      <c r="K32" s="498"/>
      <c r="L32" s="12"/>
      <c r="M32" s="330"/>
      <c r="N32" s="15"/>
      <c r="O32" s="3"/>
      <c r="P32" s="3"/>
    </row>
    <row r="33" spans="1:17" ht="15" customHeight="1" x14ac:dyDescent="0.15">
      <c r="A33" s="506" t="s">
        <v>66</v>
      </c>
      <c r="B33" s="520"/>
      <c r="C33" s="521"/>
      <c r="D33" s="491">
        <v>630</v>
      </c>
      <c r="E33" s="492"/>
      <c r="F33" s="492"/>
      <c r="G33" s="492"/>
      <c r="H33" s="471">
        <v>639</v>
      </c>
      <c r="I33" s="471"/>
      <c r="J33" s="471"/>
      <c r="K33" s="499"/>
      <c r="L33" s="12"/>
      <c r="M33" s="330"/>
      <c r="N33" s="15"/>
      <c r="O33" s="3"/>
      <c r="P33" s="3"/>
    </row>
    <row r="34" spans="1:17" ht="15" customHeight="1" x14ac:dyDescent="0.15">
      <c r="A34" s="506" t="s">
        <v>67</v>
      </c>
      <c r="B34" s="520"/>
      <c r="C34" s="521"/>
      <c r="D34" s="491">
        <v>661</v>
      </c>
      <c r="E34" s="492"/>
      <c r="F34" s="492"/>
      <c r="G34" s="492"/>
      <c r="H34" s="471">
        <v>674</v>
      </c>
      <c r="I34" s="471"/>
      <c r="J34" s="471"/>
      <c r="K34" s="499"/>
      <c r="L34" s="12"/>
      <c r="M34" s="330"/>
      <c r="N34" s="15"/>
      <c r="O34" s="3"/>
      <c r="P34" s="3"/>
    </row>
    <row r="35" spans="1:17" ht="15" customHeight="1" x14ac:dyDescent="0.15">
      <c r="A35" s="506" t="s">
        <v>68</v>
      </c>
      <c r="B35" s="520"/>
      <c r="C35" s="521"/>
      <c r="D35" s="491">
        <v>1034</v>
      </c>
      <c r="E35" s="492"/>
      <c r="F35" s="492"/>
      <c r="G35" s="492"/>
      <c r="H35" s="471">
        <v>1013</v>
      </c>
      <c r="I35" s="471"/>
      <c r="J35" s="471"/>
      <c r="K35" s="499"/>
      <c r="L35" s="12"/>
      <c r="M35" s="330"/>
      <c r="N35" s="15"/>
      <c r="O35" s="3"/>
      <c r="P35" s="3"/>
    </row>
    <row r="36" spans="1:17" ht="15" customHeight="1" x14ac:dyDescent="0.15">
      <c r="A36" s="506" t="s">
        <v>69</v>
      </c>
      <c r="B36" s="520"/>
      <c r="C36" s="521"/>
      <c r="D36" s="491">
        <v>472</v>
      </c>
      <c r="E36" s="492"/>
      <c r="F36" s="492"/>
      <c r="G36" s="492"/>
      <c r="H36" s="471">
        <v>473</v>
      </c>
      <c r="I36" s="471"/>
      <c r="J36" s="471"/>
      <c r="K36" s="499"/>
      <c r="L36" s="12"/>
      <c r="M36" s="330"/>
      <c r="N36" s="15"/>
      <c r="O36" s="3"/>
      <c r="P36" s="3"/>
    </row>
    <row r="37" spans="1:17" ht="15" customHeight="1" x14ac:dyDescent="0.15">
      <c r="A37" s="506" t="s">
        <v>70</v>
      </c>
      <c r="B37" s="520"/>
      <c r="C37" s="521"/>
      <c r="D37" s="491">
        <v>1091</v>
      </c>
      <c r="E37" s="492"/>
      <c r="F37" s="492"/>
      <c r="G37" s="492"/>
      <c r="H37" s="471">
        <v>1073</v>
      </c>
      <c r="I37" s="471"/>
      <c r="J37" s="471"/>
      <c r="K37" s="499"/>
      <c r="L37" s="12"/>
      <c r="M37" s="330"/>
      <c r="N37" s="15"/>
      <c r="O37" s="3"/>
      <c r="P37" s="3"/>
    </row>
    <row r="38" spans="1:17" ht="15" customHeight="1" x14ac:dyDescent="0.15">
      <c r="A38" s="506" t="s">
        <v>71</v>
      </c>
      <c r="B38" s="520"/>
      <c r="C38" s="521"/>
      <c r="D38" s="491">
        <v>577</v>
      </c>
      <c r="E38" s="492"/>
      <c r="F38" s="492"/>
      <c r="G38" s="492"/>
      <c r="H38" s="471">
        <v>590</v>
      </c>
      <c r="I38" s="471"/>
      <c r="J38" s="471"/>
      <c r="K38" s="499"/>
      <c r="L38" s="12"/>
      <c r="M38" s="330"/>
      <c r="N38" s="15"/>
      <c r="O38" s="3"/>
      <c r="P38" s="3"/>
    </row>
    <row r="39" spans="1:17" ht="15" customHeight="1" x14ac:dyDescent="0.15">
      <c r="A39" s="506" t="s">
        <v>72</v>
      </c>
      <c r="B39" s="520"/>
      <c r="C39" s="521"/>
      <c r="D39" s="491">
        <v>917</v>
      </c>
      <c r="E39" s="492"/>
      <c r="F39" s="492"/>
      <c r="G39" s="492"/>
      <c r="H39" s="471">
        <v>939</v>
      </c>
      <c r="I39" s="471"/>
      <c r="J39" s="471"/>
      <c r="K39" s="499"/>
      <c r="L39" s="12"/>
      <c r="M39" s="330"/>
      <c r="N39" s="15"/>
      <c r="O39" s="3"/>
      <c r="P39" s="3"/>
    </row>
    <row r="40" spans="1:17" ht="15" customHeight="1" x14ac:dyDescent="0.15">
      <c r="A40" s="506" t="s">
        <v>73</v>
      </c>
      <c r="B40" s="520"/>
      <c r="C40" s="521"/>
      <c r="D40" s="491">
        <v>808</v>
      </c>
      <c r="E40" s="492"/>
      <c r="F40" s="492"/>
      <c r="G40" s="492"/>
      <c r="H40" s="471">
        <v>798</v>
      </c>
      <c r="I40" s="471"/>
      <c r="J40" s="471"/>
      <c r="K40" s="499"/>
      <c r="L40" s="12"/>
      <c r="M40" s="330"/>
      <c r="N40" s="15"/>
      <c r="O40" s="3"/>
      <c r="P40" s="3"/>
    </row>
    <row r="41" spans="1:17" ht="15" customHeight="1" x14ac:dyDescent="0.15">
      <c r="A41" s="506" t="s">
        <v>74</v>
      </c>
      <c r="B41" s="520"/>
      <c r="C41" s="521"/>
      <c r="D41" s="491">
        <v>703</v>
      </c>
      <c r="E41" s="492"/>
      <c r="F41" s="492"/>
      <c r="G41" s="492"/>
      <c r="H41" s="471">
        <v>715</v>
      </c>
      <c r="I41" s="471"/>
      <c r="J41" s="471"/>
      <c r="K41" s="499"/>
      <c r="L41" s="12"/>
      <c r="M41" s="330"/>
      <c r="N41" s="15"/>
      <c r="O41" s="3"/>
      <c r="P41" s="3"/>
    </row>
    <row r="42" spans="1:17" ht="15" customHeight="1" thickBot="1" x14ac:dyDescent="0.2">
      <c r="A42" s="548" t="s">
        <v>75</v>
      </c>
      <c r="B42" s="549"/>
      <c r="C42" s="550"/>
      <c r="D42" s="504">
        <v>506</v>
      </c>
      <c r="E42" s="505"/>
      <c r="F42" s="505"/>
      <c r="G42" s="505"/>
      <c r="H42" s="500">
        <v>527</v>
      </c>
      <c r="I42" s="500"/>
      <c r="J42" s="500"/>
      <c r="K42" s="501"/>
      <c r="L42" s="12"/>
      <c r="M42" s="330"/>
      <c r="N42" s="15"/>
      <c r="O42" s="3"/>
      <c r="P42" s="3"/>
      <c r="Q42" s="2"/>
    </row>
    <row r="43" spans="1:17" ht="12" customHeight="1" thickBot="1" x14ac:dyDescent="0.2">
      <c r="A43" s="12"/>
      <c r="B43" s="330"/>
      <c r="C43" s="330"/>
      <c r="D43" s="330"/>
      <c r="E43" s="330"/>
      <c r="F43" s="330"/>
      <c r="G43" s="330"/>
      <c r="H43" s="330"/>
      <c r="I43" s="330"/>
      <c r="J43" s="330"/>
      <c r="K43" s="330"/>
      <c r="L43" s="330"/>
      <c r="M43" s="330"/>
      <c r="N43" s="330"/>
    </row>
    <row r="44" spans="1:17" ht="15" customHeight="1" x14ac:dyDescent="0.15">
      <c r="A44" s="522" t="s">
        <v>64</v>
      </c>
      <c r="B44" s="487"/>
      <c r="C44" s="488"/>
      <c r="D44" s="459" t="s">
        <v>440</v>
      </c>
      <c r="E44" s="459"/>
      <c r="F44" s="459"/>
      <c r="G44" s="536"/>
      <c r="H44" s="533" t="s">
        <v>441</v>
      </c>
      <c r="I44" s="534"/>
      <c r="J44" s="534"/>
      <c r="K44" s="535"/>
      <c r="L44" s="12"/>
      <c r="M44" s="330"/>
      <c r="N44" s="12"/>
    </row>
    <row r="45" spans="1:17" ht="15" customHeight="1" x14ac:dyDescent="0.15">
      <c r="A45" s="523"/>
      <c r="B45" s="524"/>
      <c r="C45" s="525"/>
      <c r="D45" s="480" t="s">
        <v>76</v>
      </c>
      <c r="E45" s="481"/>
      <c r="F45" s="481"/>
      <c r="G45" s="482"/>
      <c r="H45" s="480" t="s">
        <v>393</v>
      </c>
      <c r="I45" s="481"/>
      <c r="J45" s="481"/>
      <c r="K45" s="496"/>
      <c r="L45" s="12"/>
      <c r="M45" s="330"/>
      <c r="N45" s="12"/>
    </row>
    <row r="46" spans="1:17" ht="15" customHeight="1" x14ac:dyDescent="0.15">
      <c r="A46" s="527" t="s">
        <v>65</v>
      </c>
      <c r="B46" s="528"/>
      <c r="C46" s="529"/>
      <c r="D46" s="532">
        <v>631</v>
      </c>
      <c r="E46" s="497"/>
      <c r="F46" s="497"/>
      <c r="G46" s="497"/>
      <c r="H46" s="530">
        <f>‐134‐!C40</f>
        <v>624</v>
      </c>
      <c r="I46" s="530"/>
      <c r="J46" s="530"/>
      <c r="K46" s="531"/>
      <c r="L46" s="12"/>
      <c r="M46" s="330"/>
      <c r="N46" s="12"/>
    </row>
    <row r="47" spans="1:17" ht="15" customHeight="1" x14ac:dyDescent="0.15">
      <c r="A47" s="506" t="s">
        <v>66</v>
      </c>
      <c r="B47" s="520"/>
      <c r="C47" s="521"/>
      <c r="D47" s="470">
        <v>614</v>
      </c>
      <c r="E47" s="471"/>
      <c r="F47" s="471"/>
      <c r="G47" s="471"/>
      <c r="H47" s="483">
        <f>‐134‐!C41</f>
        <v>623</v>
      </c>
      <c r="I47" s="483"/>
      <c r="J47" s="483"/>
      <c r="K47" s="484"/>
      <c r="L47" s="12"/>
      <c r="M47" s="330"/>
      <c r="N47" s="12"/>
    </row>
    <row r="48" spans="1:17" ht="15" customHeight="1" x14ac:dyDescent="0.15">
      <c r="A48" s="506" t="s">
        <v>67</v>
      </c>
      <c r="B48" s="520"/>
      <c r="C48" s="521"/>
      <c r="D48" s="470">
        <v>658</v>
      </c>
      <c r="E48" s="471"/>
      <c r="F48" s="471"/>
      <c r="G48" s="471"/>
      <c r="H48" s="483">
        <f>‐134‐!C42</f>
        <v>655</v>
      </c>
      <c r="I48" s="483"/>
      <c r="J48" s="483"/>
      <c r="K48" s="484"/>
      <c r="L48" s="12"/>
      <c r="M48" s="330"/>
      <c r="N48" s="12"/>
    </row>
    <row r="49" spans="1:17" ht="15" customHeight="1" x14ac:dyDescent="0.15">
      <c r="A49" s="506" t="s">
        <v>68</v>
      </c>
      <c r="B49" s="520"/>
      <c r="C49" s="521"/>
      <c r="D49" s="470">
        <v>984</v>
      </c>
      <c r="E49" s="471"/>
      <c r="F49" s="471"/>
      <c r="G49" s="471"/>
      <c r="H49" s="483">
        <f>‐134‐!C43</f>
        <v>952</v>
      </c>
      <c r="I49" s="483"/>
      <c r="J49" s="483"/>
      <c r="K49" s="484"/>
      <c r="L49" s="12"/>
      <c r="M49" s="330"/>
      <c r="N49" s="12"/>
      <c r="Q49" s="4">
        <f>SUM(H46:I56)</f>
        <v>7844</v>
      </c>
    </row>
    <row r="50" spans="1:17" ht="15" customHeight="1" x14ac:dyDescent="0.15">
      <c r="A50" s="506" t="s">
        <v>69</v>
      </c>
      <c r="B50" s="520"/>
      <c r="C50" s="521"/>
      <c r="D50" s="470">
        <v>469</v>
      </c>
      <c r="E50" s="471"/>
      <c r="F50" s="471"/>
      <c r="G50" s="471"/>
      <c r="H50" s="483">
        <f>‐134‐!C44</f>
        <v>459</v>
      </c>
      <c r="I50" s="483"/>
      <c r="J50" s="483"/>
      <c r="K50" s="484"/>
      <c r="L50" s="12"/>
      <c r="M50" s="330"/>
      <c r="N50" s="12"/>
    </row>
    <row r="51" spans="1:17" ht="15" customHeight="1" x14ac:dyDescent="0.15">
      <c r="A51" s="506" t="s">
        <v>70</v>
      </c>
      <c r="B51" s="520"/>
      <c r="C51" s="521"/>
      <c r="D51" s="470">
        <v>1037</v>
      </c>
      <c r="E51" s="471"/>
      <c r="F51" s="471"/>
      <c r="G51" s="471"/>
      <c r="H51" s="483">
        <f>‐134‐!C45</f>
        <v>1008</v>
      </c>
      <c r="I51" s="483"/>
      <c r="J51" s="483"/>
      <c r="K51" s="484"/>
      <c r="L51" s="12"/>
      <c r="M51" s="330"/>
      <c r="N51" s="12"/>
    </row>
    <row r="52" spans="1:17" ht="15" customHeight="1" x14ac:dyDescent="0.15">
      <c r="A52" s="506" t="s">
        <v>71</v>
      </c>
      <c r="B52" s="520"/>
      <c r="C52" s="521"/>
      <c r="D52" s="470">
        <v>565</v>
      </c>
      <c r="E52" s="471"/>
      <c r="F52" s="471"/>
      <c r="G52" s="471"/>
      <c r="H52" s="483">
        <f>‐134‐!C46</f>
        <v>565</v>
      </c>
      <c r="I52" s="483"/>
      <c r="J52" s="483"/>
      <c r="K52" s="484"/>
      <c r="L52" s="12"/>
      <c r="M52" s="330"/>
      <c r="N52" s="12"/>
    </row>
    <row r="53" spans="1:17" ht="15" customHeight="1" x14ac:dyDescent="0.15">
      <c r="A53" s="506" t="s">
        <v>72</v>
      </c>
      <c r="B53" s="520"/>
      <c r="C53" s="521"/>
      <c r="D53" s="470">
        <v>965</v>
      </c>
      <c r="E53" s="471"/>
      <c r="F53" s="471"/>
      <c r="G53" s="471"/>
      <c r="H53" s="483">
        <f>‐134‐!C47</f>
        <v>990</v>
      </c>
      <c r="I53" s="483"/>
      <c r="J53" s="483"/>
      <c r="K53" s="484"/>
      <c r="L53" s="12"/>
      <c r="M53" s="330"/>
      <c r="N53" s="12"/>
    </row>
    <row r="54" spans="1:17" ht="15" customHeight="1" x14ac:dyDescent="0.15">
      <c r="A54" s="506" t="s">
        <v>73</v>
      </c>
      <c r="B54" s="520"/>
      <c r="C54" s="521"/>
      <c r="D54" s="470">
        <v>783</v>
      </c>
      <c r="E54" s="471"/>
      <c r="F54" s="471"/>
      <c r="G54" s="471"/>
      <c r="H54" s="483">
        <f>‐134‐!C48</f>
        <v>733</v>
      </c>
      <c r="I54" s="483"/>
      <c r="J54" s="483"/>
      <c r="K54" s="484"/>
      <c r="L54" s="12"/>
      <c r="M54" s="330"/>
      <c r="N54" s="12"/>
    </row>
    <row r="55" spans="1:17" ht="15" customHeight="1" x14ac:dyDescent="0.15">
      <c r="A55" s="506" t="s">
        <v>74</v>
      </c>
      <c r="B55" s="520"/>
      <c r="C55" s="521"/>
      <c r="D55" s="470">
        <v>716</v>
      </c>
      <c r="E55" s="471"/>
      <c r="F55" s="471"/>
      <c r="G55" s="471"/>
      <c r="H55" s="483">
        <f>‐134‐!C49</f>
        <v>696</v>
      </c>
      <c r="I55" s="483"/>
      <c r="J55" s="483"/>
      <c r="K55" s="484"/>
      <c r="L55" s="12"/>
      <c r="M55" s="330"/>
      <c r="N55" s="12"/>
    </row>
    <row r="56" spans="1:17" ht="15" customHeight="1" thickBot="1" x14ac:dyDescent="0.2">
      <c r="A56" s="548" t="s">
        <v>75</v>
      </c>
      <c r="B56" s="549"/>
      <c r="C56" s="550"/>
      <c r="D56" s="472">
        <v>547</v>
      </c>
      <c r="E56" s="473"/>
      <c r="F56" s="473"/>
      <c r="G56" s="473"/>
      <c r="H56" s="546">
        <f>‐134‐!C50</f>
        <v>539</v>
      </c>
      <c r="I56" s="546"/>
      <c r="J56" s="546"/>
      <c r="K56" s="547"/>
      <c r="L56" s="12"/>
      <c r="M56" s="12"/>
      <c r="N56" s="12"/>
    </row>
    <row r="57" spans="1:17" ht="14.25" customHeight="1" x14ac:dyDescent="0.15">
      <c r="A57" s="12" t="s">
        <v>77</v>
      </c>
      <c r="B57" s="12"/>
      <c r="C57" s="12"/>
      <c r="D57" s="12"/>
      <c r="E57" s="150"/>
      <c r="F57" s="12"/>
      <c r="G57" s="12"/>
      <c r="H57" s="12"/>
      <c r="I57" s="12"/>
      <c r="J57" s="12"/>
      <c r="K57" s="337" t="s">
        <v>62</v>
      </c>
      <c r="L57" s="337"/>
      <c r="M57" s="12"/>
      <c r="N57" s="12"/>
    </row>
    <row r="58" spans="1:17" ht="15.6" customHeight="1" x14ac:dyDescent="0.15">
      <c r="A58" s="330" t="s">
        <v>350</v>
      </c>
      <c r="B58" s="12"/>
      <c r="C58" s="12"/>
      <c r="D58" s="12"/>
      <c r="E58" s="12"/>
      <c r="F58" s="12"/>
      <c r="G58" s="12"/>
      <c r="H58" s="12"/>
      <c r="I58" s="12"/>
      <c r="J58" s="537" t="s">
        <v>407</v>
      </c>
      <c r="K58" s="537"/>
      <c r="L58" s="537"/>
      <c r="M58" s="537"/>
      <c r="N58" s="537"/>
    </row>
  </sheetData>
  <sheetProtection sheet="1" selectLockedCells="1" selectUnlockedCells="1"/>
  <mergeCells count="107">
    <mergeCell ref="J58:N58"/>
    <mergeCell ref="A22:A23"/>
    <mergeCell ref="A34:C34"/>
    <mergeCell ref="A35:C35"/>
    <mergeCell ref="A33:C33"/>
    <mergeCell ref="J28:L28"/>
    <mergeCell ref="H30:K30"/>
    <mergeCell ref="I22:K22"/>
    <mergeCell ref="A30:C31"/>
    <mergeCell ref="A32:C32"/>
    <mergeCell ref="D30:G30"/>
    <mergeCell ref="A41:C41"/>
    <mergeCell ref="H56:K56"/>
    <mergeCell ref="H55:K55"/>
    <mergeCell ref="A48:C48"/>
    <mergeCell ref="A56:C56"/>
    <mergeCell ref="A49:C49"/>
    <mergeCell ref="A50:C50"/>
    <mergeCell ref="A51:C51"/>
    <mergeCell ref="A52:C52"/>
    <mergeCell ref="A53:C53"/>
    <mergeCell ref="A54:C54"/>
    <mergeCell ref="A55:C55"/>
    <mergeCell ref="A42:C42"/>
    <mergeCell ref="A47:C47"/>
    <mergeCell ref="A44:C45"/>
    <mergeCell ref="A15:A19"/>
    <mergeCell ref="A46:C46"/>
    <mergeCell ref="H45:K45"/>
    <mergeCell ref="H46:K46"/>
    <mergeCell ref="A39:C39"/>
    <mergeCell ref="A40:C40"/>
    <mergeCell ref="A37:C37"/>
    <mergeCell ref="A38:C38"/>
    <mergeCell ref="D45:G45"/>
    <mergeCell ref="D46:G46"/>
    <mergeCell ref="A36:C36"/>
    <mergeCell ref="H44:K44"/>
    <mergeCell ref="D44:G44"/>
    <mergeCell ref="H38:K38"/>
    <mergeCell ref="H39:K39"/>
    <mergeCell ref="H40:K40"/>
    <mergeCell ref="D35:G35"/>
    <mergeCell ref="D41:G41"/>
    <mergeCell ref="D40:G40"/>
    <mergeCell ref="D39:G39"/>
    <mergeCell ref="D37:G37"/>
    <mergeCell ref="D33:G33"/>
    <mergeCell ref="A9:B9"/>
    <mergeCell ref="C3:C5"/>
    <mergeCell ref="A3:B5"/>
    <mergeCell ref="A6:B6"/>
    <mergeCell ref="A7:B7"/>
    <mergeCell ref="A8:B8"/>
    <mergeCell ref="A13:B13"/>
    <mergeCell ref="E3:H4"/>
    <mergeCell ref="A10:B12"/>
    <mergeCell ref="C10:C12"/>
    <mergeCell ref="D10:D12"/>
    <mergeCell ref="E10:H11"/>
    <mergeCell ref="M3:M5"/>
    <mergeCell ref="I13:K13"/>
    <mergeCell ref="L3:L5"/>
    <mergeCell ref="I3:K4"/>
    <mergeCell ref="D3:D5"/>
    <mergeCell ref="D47:G47"/>
    <mergeCell ref="I17:K17"/>
    <mergeCell ref="I18:K18"/>
    <mergeCell ref="I19:K19"/>
    <mergeCell ref="H31:K31"/>
    <mergeCell ref="H32:K32"/>
    <mergeCell ref="H33:K33"/>
    <mergeCell ref="H34:K34"/>
    <mergeCell ref="H35:K35"/>
    <mergeCell ref="H36:K36"/>
    <mergeCell ref="H37:K37"/>
    <mergeCell ref="H41:K41"/>
    <mergeCell ref="H42:K42"/>
    <mergeCell ref="D32:G32"/>
    <mergeCell ref="D31:G31"/>
    <mergeCell ref="D38:G38"/>
    <mergeCell ref="D42:G42"/>
    <mergeCell ref="D36:G36"/>
    <mergeCell ref="D50:G50"/>
    <mergeCell ref="D51:G51"/>
    <mergeCell ref="D52:G52"/>
    <mergeCell ref="D53:G53"/>
    <mergeCell ref="D54:G54"/>
    <mergeCell ref="D55:G55"/>
    <mergeCell ref="D56:G56"/>
    <mergeCell ref="L10:L12"/>
    <mergeCell ref="M10:M12"/>
    <mergeCell ref="I12:K12"/>
    <mergeCell ref="H54:K54"/>
    <mergeCell ref="H53:K53"/>
    <mergeCell ref="H52:K52"/>
    <mergeCell ref="H51:K51"/>
    <mergeCell ref="H50:K50"/>
    <mergeCell ref="H49:K49"/>
    <mergeCell ref="H48:K48"/>
    <mergeCell ref="H47:K47"/>
    <mergeCell ref="I15:K15"/>
    <mergeCell ref="I16:K16"/>
    <mergeCell ref="D48:G48"/>
    <mergeCell ref="D49:G49"/>
    <mergeCell ref="I10:K11"/>
    <mergeCell ref="D34:G34"/>
  </mergeCells>
  <phoneticPr fontId="2"/>
  <printOptions horizontalCentered="1"/>
  <pageMargins left="0.43307086614173229" right="0.39370078740157483" top="0.59055118110236227" bottom="0.59055118110236227" header="0.39370078740157483" footer="0.39370078740157483"/>
  <pageSetup paperSize="9" scale="88" firstPageNumber="133"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AJ52"/>
  <sheetViews>
    <sheetView view="pageBreakPreview" zoomScaleNormal="100" zoomScaleSheetLayoutView="100" zoomScalePageLayoutView="90" workbookViewId="0">
      <pane xSplit="1" topLeftCell="B1" activePane="topRight" state="frozen"/>
      <selection activeCell="J19" sqref="J19"/>
      <selection pane="topRight" activeCell="H19" sqref="H19:K19"/>
    </sheetView>
  </sheetViews>
  <sheetFormatPr defaultColWidth="8.85546875" defaultRowHeight="17.45" customHeight="1" x14ac:dyDescent="0.15"/>
  <cols>
    <col min="1" max="1" width="11.28515625" style="2" customWidth="1"/>
    <col min="2" max="2" width="6.7109375" style="2" customWidth="1"/>
    <col min="3" max="3" width="8.28515625" style="2" customWidth="1"/>
    <col min="4" max="5" width="8.42578125" style="2" customWidth="1"/>
    <col min="6" max="6" width="5.42578125" style="2" customWidth="1"/>
    <col min="7" max="7" width="5.42578125" style="102" customWidth="1"/>
    <col min="8" max="9" width="7.7109375" style="2" customWidth="1"/>
    <col min="10" max="10" width="8.140625" style="2" customWidth="1"/>
    <col min="11" max="12" width="2.7109375" style="2" customWidth="1"/>
    <col min="13" max="13" width="2.140625" style="2" customWidth="1"/>
    <col min="14" max="14" width="7.28515625" style="2" customWidth="1"/>
    <col min="15" max="16" width="1.42578125" style="2" customWidth="1"/>
    <col min="17" max="17" width="3.42578125" style="2" customWidth="1"/>
    <col min="18" max="18" width="1.42578125" style="2" customWidth="1"/>
    <col min="19" max="20" width="7.140625" style="2" hidden="1" customWidth="1"/>
    <col min="21" max="21" width="5.28515625" style="2" hidden="1" customWidth="1"/>
    <col min="22" max="22" width="3.85546875" style="2" hidden="1" customWidth="1"/>
    <col min="23" max="23" width="6.7109375" style="2" hidden="1" customWidth="1"/>
    <col min="24" max="24" width="6.85546875" style="2" hidden="1" customWidth="1"/>
    <col min="25" max="25" width="1.85546875" style="2" hidden="1" customWidth="1"/>
    <col min="26" max="26" width="5.42578125" style="2" hidden="1" customWidth="1"/>
    <col min="27" max="27" width="7.42578125" style="2" hidden="1" customWidth="1"/>
    <col min="28" max="28" width="7.140625" style="2" hidden="1" customWidth="1"/>
    <col min="29" max="29" width="6.28515625" style="2" hidden="1" customWidth="1"/>
    <col min="30" max="30" width="9.85546875" style="2" hidden="1" customWidth="1"/>
    <col min="31" max="31" width="8.7109375" style="2" hidden="1" customWidth="1"/>
    <col min="32" max="32" width="9" style="2" hidden="1" customWidth="1"/>
    <col min="33" max="34" width="6.42578125" style="2" hidden="1" customWidth="1"/>
    <col min="35" max="36" width="8.85546875" style="2" customWidth="1"/>
    <col min="37" max="16384" width="8.85546875" style="2"/>
  </cols>
  <sheetData>
    <row r="1" spans="1:34" ht="5.0999999999999996" customHeight="1" x14ac:dyDescent="0.15">
      <c r="AH1" s="95"/>
    </row>
    <row r="2" spans="1:34" ht="20.100000000000001" customHeight="1" thickBot="1" x14ac:dyDescent="0.2">
      <c r="A2" s="330" t="s">
        <v>370</v>
      </c>
      <c r="B2" s="330"/>
      <c r="C2" s="330"/>
      <c r="D2" s="330"/>
      <c r="E2" s="330"/>
      <c r="F2" s="330"/>
      <c r="G2" s="336"/>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7" t="s">
        <v>78</v>
      </c>
    </row>
    <row r="3" spans="1:34" ht="20.100000000000001" customHeight="1" thickBot="1" x14ac:dyDescent="0.2">
      <c r="A3" s="576" t="s">
        <v>79</v>
      </c>
      <c r="B3" s="534" t="s">
        <v>80</v>
      </c>
      <c r="C3" s="534" t="s">
        <v>81</v>
      </c>
      <c r="D3" s="534"/>
      <c r="E3" s="534"/>
      <c r="F3" s="534" t="s">
        <v>82</v>
      </c>
      <c r="G3" s="534"/>
      <c r="H3" s="534" t="s">
        <v>83</v>
      </c>
      <c r="I3" s="534"/>
      <c r="J3" s="534"/>
      <c r="K3" s="534"/>
      <c r="L3" s="534"/>
      <c r="M3" s="534"/>
      <c r="N3" s="534"/>
      <c r="O3" s="534"/>
      <c r="P3" s="534"/>
      <c r="Q3" s="534"/>
      <c r="R3" s="534"/>
      <c r="S3" s="41"/>
      <c r="T3" s="151" t="s">
        <v>84</v>
      </c>
      <c r="U3" s="151"/>
      <c r="V3" s="151"/>
      <c r="W3" s="339"/>
      <c r="X3" s="151"/>
      <c r="Y3" s="151"/>
      <c r="Z3" s="43"/>
      <c r="AA3" s="42"/>
      <c r="AB3" s="339" t="s">
        <v>85</v>
      </c>
      <c r="AC3" s="151"/>
      <c r="AD3" s="598" t="s">
        <v>270</v>
      </c>
      <c r="AE3" s="599"/>
      <c r="AF3" s="602" t="s">
        <v>271</v>
      </c>
      <c r="AG3" s="517"/>
      <c r="AH3" s="603"/>
    </row>
    <row r="4" spans="1:34" ht="20.100000000000001" customHeight="1" x14ac:dyDescent="0.15">
      <c r="A4" s="577"/>
      <c r="B4" s="460"/>
      <c r="C4" s="334" t="s">
        <v>86</v>
      </c>
      <c r="D4" s="152" t="s">
        <v>87</v>
      </c>
      <c r="E4" s="152" t="s">
        <v>88</v>
      </c>
      <c r="F4" s="460"/>
      <c r="G4" s="460"/>
      <c r="H4" s="562" t="s">
        <v>89</v>
      </c>
      <c r="I4" s="562"/>
      <c r="J4" s="562" t="s">
        <v>53</v>
      </c>
      <c r="K4" s="562"/>
      <c r="L4" s="562"/>
      <c r="M4" s="562"/>
      <c r="N4" s="562" t="s">
        <v>54</v>
      </c>
      <c r="O4" s="562"/>
      <c r="P4" s="562"/>
      <c r="Q4" s="562"/>
      <c r="R4" s="562"/>
      <c r="S4" s="153" t="s">
        <v>90</v>
      </c>
      <c r="T4" s="154"/>
      <c r="U4" s="562" t="s">
        <v>53</v>
      </c>
      <c r="V4" s="562"/>
      <c r="W4" s="562"/>
      <c r="X4" s="562" t="s">
        <v>54</v>
      </c>
      <c r="Y4" s="562"/>
      <c r="Z4" s="562"/>
      <c r="AA4" s="373" t="s">
        <v>272</v>
      </c>
      <c r="AB4" s="373" t="s">
        <v>53</v>
      </c>
      <c r="AC4" s="373" t="s">
        <v>54</v>
      </c>
      <c r="AD4" s="600"/>
      <c r="AE4" s="601"/>
      <c r="AF4" s="604"/>
      <c r="AG4" s="524"/>
      <c r="AH4" s="605"/>
    </row>
    <row r="5" spans="1:34" ht="20.100000000000001" customHeight="1" x14ac:dyDescent="0.15">
      <c r="A5" s="155" t="s">
        <v>442</v>
      </c>
      <c r="B5" s="396">
        <v>11</v>
      </c>
      <c r="C5" s="343">
        <v>382</v>
      </c>
      <c r="D5" s="156">
        <v>279</v>
      </c>
      <c r="E5" s="343">
        <v>103</v>
      </c>
      <c r="F5" s="343">
        <v>297</v>
      </c>
      <c r="G5" s="157">
        <v>43</v>
      </c>
      <c r="H5" s="343">
        <f>SUM(J5,N5)</f>
        <v>8033</v>
      </c>
      <c r="I5" s="157">
        <v>266</v>
      </c>
      <c r="J5" s="596">
        <v>4156</v>
      </c>
      <c r="K5" s="596"/>
      <c r="L5" s="596"/>
      <c r="M5" s="596"/>
      <c r="N5" s="596">
        <v>3877</v>
      </c>
      <c r="O5" s="596"/>
      <c r="P5" s="596"/>
      <c r="Q5" s="596"/>
      <c r="R5" s="596"/>
      <c r="S5" s="346">
        <f>SUM(U5,X5)</f>
        <v>385</v>
      </c>
      <c r="T5" s="158">
        <f>SUM(W5,Z5)</f>
        <v>15</v>
      </c>
      <c r="U5" s="594">
        <v>115</v>
      </c>
      <c r="V5" s="594"/>
      <c r="W5" s="159" t="s">
        <v>386</v>
      </c>
      <c r="X5" s="596">
        <v>270</v>
      </c>
      <c r="Y5" s="596"/>
      <c r="Z5" s="158">
        <v>15</v>
      </c>
      <c r="AA5" s="346">
        <f>SUM(AB5,AC5)</f>
        <v>58</v>
      </c>
      <c r="AB5" s="346">
        <v>2</v>
      </c>
      <c r="AC5" s="346">
        <v>56</v>
      </c>
      <c r="AD5" s="606">
        <f>H5/F5</f>
        <v>27.047138047138048</v>
      </c>
      <c r="AE5" s="606"/>
      <c r="AF5" s="606">
        <f>H5/S5</f>
        <v>20.864935064935064</v>
      </c>
      <c r="AG5" s="606"/>
      <c r="AH5" s="607"/>
    </row>
    <row r="6" spans="1:34" ht="20.100000000000001" customHeight="1" x14ac:dyDescent="0.15">
      <c r="A6" s="155">
        <v>29</v>
      </c>
      <c r="B6" s="343">
        <v>11</v>
      </c>
      <c r="C6" s="343">
        <v>385</v>
      </c>
      <c r="D6" s="156">
        <v>281</v>
      </c>
      <c r="E6" s="343">
        <v>104</v>
      </c>
      <c r="F6" s="343">
        <v>309</v>
      </c>
      <c r="G6" s="159">
        <v>52</v>
      </c>
      <c r="H6" s="343">
        <v>8025</v>
      </c>
      <c r="I6" s="157">
        <v>291</v>
      </c>
      <c r="J6" s="589" t="s">
        <v>345</v>
      </c>
      <c r="K6" s="589"/>
      <c r="L6" s="589" t="s">
        <v>345</v>
      </c>
      <c r="M6" s="589"/>
      <c r="N6" s="589" t="s">
        <v>345</v>
      </c>
      <c r="O6" s="589"/>
      <c r="P6" s="589"/>
      <c r="Q6" s="589"/>
      <c r="R6" s="589"/>
      <c r="S6" s="346">
        <v>391</v>
      </c>
      <c r="T6" s="158">
        <v>15</v>
      </c>
      <c r="U6" s="595">
        <v>117</v>
      </c>
      <c r="V6" s="595"/>
      <c r="W6" s="159" t="s">
        <v>386</v>
      </c>
      <c r="X6" s="589">
        <v>274</v>
      </c>
      <c r="Y6" s="589"/>
      <c r="Z6" s="160">
        <v>15</v>
      </c>
      <c r="AA6" s="346">
        <v>62</v>
      </c>
      <c r="AB6" s="346">
        <v>3</v>
      </c>
      <c r="AC6" s="369">
        <v>59</v>
      </c>
      <c r="AD6" s="608">
        <v>28</v>
      </c>
      <c r="AE6" s="608"/>
      <c r="AF6" s="606">
        <f>H6/S6</f>
        <v>20.524296675191817</v>
      </c>
      <c r="AG6" s="606"/>
      <c r="AH6" s="607"/>
    </row>
    <row r="7" spans="1:34" ht="20.100000000000001" customHeight="1" x14ac:dyDescent="0.15">
      <c r="A7" s="155">
        <v>30</v>
      </c>
      <c r="B7" s="343">
        <v>11</v>
      </c>
      <c r="C7" s="343">
        <v>387</v>
      </c>
      <c r="D7" s="343">
        <v>281</v>
      </c>
      <c r="E7" s="343">
        <v>106</v>
      </c>
      <c r="F7" s="343">
        <v>320</v>
      </c>
      <c r="G7" s="159">
        <v>59</v>
      </c>
      <c r="H7" s="343">
        <v>8071</v>
      </c>
      <c r="I7" s="157">
        <v>356</v>
      </c>
      <c r="J7" s="589" t="s">
        <v>345</v>
      </c>
      <c r="K7" s="589"/>
      <c r="L7" s="589" t="s">
        <v>345</v>
      </c>
      <c r="M7" s="589"/>
      <c r="N7" s="589" t="s">
        <v>345</v>
      </c>
      <c r="O7" s="589"/>
      <c r="P7" s="589"/>
      <c r="Q7" s="589"/>
      <c r="R7" s="589"/>
      <c r="S7" s="161">
        <v>390</v>
      </c>
      <c r="T7" s="158">
        <v>15</v>
      </c>
      <c r="U7" s="595" t="s">
        <v>345</v>
      </c>
      <c r="V7" s="595"/>
      <c r="W7" s="159" t="s">
        <v>345</v>
      </c>
      <c r="X7" s="589" t="s">
        <v>345</v>
      </c>
      <c r="Y7" s="589"/>
      <c r="Z7" s="160" t="s">
        <v>345</v>
      </c>
      <c r="AA7" s="369">
        <v>133</v>
      </c>
      <c r="AB7" s="346" t="s">
        <v>345</v>
      </c>
      <c r="AC7" s="369" t="s">
        <v>345</v>
      </c>
      <c r="AD7" s="597">
        <f>H7/F7</f>
        <v>25.221875000000001</v>
      </c>
      <c r="AE7" s="597"/>
      <c r="AF7" s="606">
        <f>H7/S7</f>
        <v>20.694871794871794</v>
      </c>
      <c r="AG7" s="606"/>
      <c r="AH7" s="607"/>
    </row>
    <row r="8" spans="1:34" ht="20.100000000000001" customHeight="1" x14ac:dyDescent="0.15">
      <c r="A8" s="155" t="s">
        <v>443</v>
      </c>
      <c r="B8" s="396">
        <v>11</v>
      </c>
      <c r="C8" s="343">
        <v>390</v>
      </c>
      <c r="D8" s="343">
        <v>284</v>
      </c>
      <c r="E8" s="343">
        <v>106</v>
      </c>
      <c r="F8" s="343">
        <v>325</v>
      </c>
      <c r="G8" s="159">
        <v>72</v>
      </c>
      <c r="H8" s="161">
        <v>7969</v>
      </c>
      <c r="I8" s="157">
        <v>433</v>
      </c>
      <c r="J8" s="589" t="s">
        <v>346</v>
      </c>
      <c r="K8" s="589"/>
      <c r="L8" s="589" t="s">
        <v>345</v>
      </c>
      <c r="M8" s="589"/>
      <c r="N8" s="589" t="s">
        <v>346</v>
      </c>
      <c r="O8" s="589"/>
      <c r="P8" s="589"/>
      <c r="Q8" s="589"/>
      <c r="R8" s="589"/>
      <c r="S8" s="161">
        <v>439</v>
      </c>
      <c r="T8" s="158">
        <v>16</v>
      </c>
      <c r="U8" s="595" t="s">
        <v>308</v>
      </c>
      <c r="V8" s="595"/>
      <c r="W8" s="159" t="s">
        <v>309</v>
      </c>
      <c r="X8" s="589" t="s">
        <v>310</v>
      </c>
      <c r="Y8" s="589"/>
      <c r="Z8" s="160" t="s">
        <v>311</v>
      </c>
      <c r="AA8" s="369">
        <v>135</v>
      </c>
      <c r="AB8" s="346" t="s">
        <v>312</v>
      </c>
      <c r="AC8" s="369" t="s">
        <v>307</v>
      </c>
      <c r="AD8" s="597">
        <f>H8/F8</f>
        <v>24.52</v>
      </c>
      <c r="AE8" s="597"/>
      <c r="AF8" s="557">
        <f>H8/S8</f>
        <v>18.15261958997722</v>
      </c>
      <c r="AG8" s="557"/>
      <c r="AH8" s="560"/>
    </row>
    <row r="9" spans="1:34" ht="20.100000000000001" customHeight="1" x14ac:dyDescent="0.15">
      <c r="A9" s="155">
        <v>2</v>
      </c>
      <c r="B9" s="396">
        <f>SUM(B13:B23)</f>
        <v>11</v>
      </c>
      <c r="C9" s="343">
        <f>SUM(D9:E9)</f>
        <v>329</v>
      </c>
      <c r="D9" s="343">
        <f>SUM(D13:D23)</f>
        <v>245</v>
      </c>
      <c r="E9" s="343">
        <f>SUM(E13:E23)</f>
        <v>84</v>
      </c>
      <c r="F9" s="284">
        <f>SUM(F13:F23)</f>
        <v>329</v>
      </c>
      <c r="G9" s="159">
        <f>SUM(G13:G23)</f>
        <v>84</v>
      </c>
      <c r="H9" s="284">
        <f>SUM(H13:H23)</f>
        <v>7844</v>
      </c>
      <c r="I9" s="157">
        <f>SUM(L13:R23)</f>
        <v>505</v>
      </c>
      <c r="J9" s="589" t="s">
        <v>346</v>
      </c>
      <c r="K9" s="589"/>
      <c r="L9" s="589" t="s">
        <v>345</v>
      </c>
      <c r="M9" s="589"/>
      <c r="N9" s="589" t="s">
        <v>346</v>
      </c>
      <c r="O9" s="589"/>
      <c r="P9" s="589"/>
      <c r="Q9" s="589"/>
      <c r="R9" s="589"/>
      <c r="S9" s="161">
        <f>SUM(S13:S23)</f>
        <v>440</v>
      </c>
      <c r="T9" s="158">
        <v>16</v>
      </c>
      <c r="U9" s="595" t="s">
        <v>308</v>
      </c>
      <c r="V9" s="595"/>
      <c r="W9" s="159" t="s">
        <v>309</v>
      </c>
      <c r="X9" s="589" t="s">
        <v>310</v>
      </c>
      <c r="Y9" s="589"/>
      <c r="Z9" s="160" t="s">
        <v>311</v>
      </c>
      <c r="AA9" s="369">
        <f>SUM(AA13:AA23)</f>
        <v>134</v>
      </c>
      <c r="AB9" s="346" t="s">
        <v>312</v>
      </c>
      <c r="AC9" s="369" t="s">
        <v>307</v>
      </c>
      <c r="AD9" s="597">
        <f>H9/F9</f>
        <v>23.841945288753799</v>
      </c>
      <c r="AE9" s="597"/>
      <c r="AF9" s="557">
        <f>H9/S9</f>
        <v>17.827272727272728</v>
      </c>
      <c r="AG9" s="557"/>
      <c r="AH9" s="560"/>
    </row>
    <row r="10" spans="1:34" ht="20.100000000000001" customHeight="1" thickBot="1" x14ac:dyDescent="0.2">
      <c r="A10" s="162"/>
      <c r="B10" s="396"/>
      <c r="C10" s="343"/>
      <c r="D10" s="343"/>
      <c r="E10" s="343"/>
      <c r="F10" s="342"/>
      <c r="G10" s="159"/>
      <c r="H10" s="342"/>
      <c r="I10" s="159"/>
      <c r="J10" s="592"/>
      <c r="K10" s="592"/>
      <c r="L10" s="15"/>
      <c r="M10" s="163"/>
      <c r="N10" s="592"/>
      <c r="O10" s="592"/>
      <c r="P10" s="592"/>
      <c r="Q10" s="164"/>
      <c r="R10" s="164"/>
      <c r="S10" s="341"/>
      <c r="T10" s="165"/>
      <c r="U10" s="33"/>
      <c r="V10" s="342"/>
      <c r="W10" s="165"/>
      <c r="X10" s="341"/>
      <c r="Y10" s="166"/>
      <c r="Z10" s="165"/>
      <c r="AA10" s="331"/>
      <c r="AB10" s="331"/>
      <c r="AC10" s="331"/>
      <c r="AD10" s="331"/>
      <c r="AE10" s="331"/>
      <c r="AF10" s="331"/>
      <c r="AG10" s="609"/>
      <c r="AH10" s="609"/>
    </row>
    <row r="11" spans="1:34" ht="20.100000000000001" customHeight="1" thickBot="1" x14ac:dyDescent="0.2">
      <c r="A11" s="576" t="s">
        <v>79</v>
      </c>
      <c r="B11" s="534" t="s">
        <v>80</v>
      </c>
      <c r="C11" s="534" t="s">
        <v>81</v>
      </c>
      <c r="D11" s="534"/>
      <c r="E11" s="534"/>
      <c r="F11" s="534" t="s">
        <v>82</v>
      </c>
      <c r="G11" s="534"/>
      <c r="H11" s="534" t="s">
        <v>83</v>
      </c>
      <c r="I11" s="534"/>
      <c r="J11" s="534"/>
      <c r="K11" s="534"/>
      <c r="L11" s="534"/>
      <c r="M11" s="534"/>
      <c r="N11" s="534"/>
      <c r="O11" s="534"/>
      <c r="P11" s="534"/>
      <c r="Q11" s="534"/>
      <c r="R11" s="534"/>
      <c r="S11" s="41"/>
      <c r="T11" s="151" t="s">
        <v>84</v>
      </c>
      <c r="U11" s="151"/>
      <c r="V11" s="151"/>
      <c r="W11" s="339"/>
      <c r="X11" s="151"/>
      <c r="Y11" s="151"/>
      <c r="Z11" s="43"/>
      <c r="AA11" s="42"/>
      <c r="AB11" s="339" t="s">
        <v>85</v>
      </c>
      <c r="AC11" s="151"/>
      <c r="AD11" s="598" t="s">
        <v>270</v>
      </c>
      <c r="AE11" s="599"/>
      <c r="AF11" s="602" t="s">
        <v>271</v>
      </c>
      <c r="AG11" s="517"/>
      <c r="AH11" s="603"/>
    </row>
    <row r="12" spans="1:34" ht="20.100000000000001" customHeight="1" x14ac:dyDescent="0.15">
      <c r="A12" s="577"/>
      <c r="B12" s="460"/>
      <c r="C12" s="334" t="s">
        <v>86</v>
      </c>
      <c r="D12" s="152" t="s">
        <v>87</v>
      </c>
      <c r="E12" s="152" t="s">
        <v>88</v>
      </c>
      <c r="F12" s="460"/>
      <c r="G12" s="460"/>
      <c r="H12" s="588" t="s">
        <v>89</v>
      </c>
      <c r="I12" s="528"/>
      <c r="J12" s="528"/>
      <c r="K12" s="528"/>
      <c r="L12" s="528"/>
      <c r="M12" s="528"/>
      <c r="N12" s="528"/>
      <c r="O12" s="528"/>
      <c r="P12" s="528"/>
      <c r="Q12" s="528"/>
      <c r="R12" s="529"/>
      <c r="S12" s="588" t="s">
        <v>90</v>
      </c>
      <c r="T12" s="528"/>
      <c r="U12" s="528"/>
      <c r="V12" s="528"/>
      <c r="W12" s="528"/>
      <c r="X12" s="528"/>
      <c r="Y12" s="528"/>
      <c r="Z12" s="529"/>
      <c r="AA12" s="578" t="s">
        <v>272</v>
      </c>
      <c r="AB12" s="579"/>
      <c r="AC12" s="580"/>
      <c r="AD12" s="600"/>
      <c r="AE12" s="601"/>
      <c r="AF12" s="604"/>
      <c r="AG12" s="524"/>
      <c r="AH12" s="605"/>
    </row>
    <row r="13" spans="1:34" ht="20.100000000000001" customHeight="1" x14ac:dyDescent="0.15">
      <c r="A13" s="155" t="s">
        <v>342</v>
      </c>
      <c r="B13" s="396">
        <v>1</v>
      </c>
      <c r="C13" s="343">
        <f>D13+E13</f>
        <v>26</v>
      </c>
      <c r="D13" s="343">
        <v>18</v>
      </c>
      <c r="E13" s="343">
        <v>8</v>
      </c>
      <c r="F13" s="167">
        <f>B40</f>
        <v>26</v>
      </c>
      <c r="G13" s="157">
        <f>AF40</f>
        <v>8</v>
      </c>
      <c r="H13" s="590">
        <f>C40</f>
        <v>624</v>
      </c>
      <c r="I13" s="591"/>
      <c r="J13" s="591"/>
      <c r="K13" s="591"/>
      <c r="L13" s="593">
        <f>AG40</f>
        <v>47</v>
      </c>
      <c r="M13" s="583"/>
      <c r="N13" s="583"/>
      <c r="O13" s="583"/>
      <c r="P13" s="583"/>
      <c r="Q13" s="583"/>
      <c r="R13" s="583"/>
      <c r="S13" s="582">
        <v>37</v>
      </c>
      <c r="T13" s="582"/>
      <c r="U13" s="582"/>
      <c r="V13" s="582"/>
      <c r="W13" s="582"/>
      <c r="X13" s="583">
        <v>1</v>
      </c>
      <c r="Y13" s="583"/>
      <c r="Z13" s="583"/>
      <c r="AA13" s="584">
        <v>11</v>
      </c>
      <c r="AB13" s="584"/>
      <c r="AC13" s="584"/>
      <c r="AD13" s="557">
        <f>H13/F13</f>
        <v>24</v>
      </c>
      <c r="AE13" s="557"/>
      <c r="AF13" s="557">
        <f t="shared" ref="AF13:AF23" si="0">H13/S13</f>
        <v>16.864864864864863</v>
      </c>
      <c r="AG13" s="557"/>
      <c r="AH13" s="560"/>
    </row>
    <row r="14" spans="1:34" ht="20.100000000000001" customHeight="1" x14ac:dyDescent="0.15">
      <c r="A14" s="155" t="s">
        <v>343</v>
      </c>
      <c r="B14" s="396">
        <v>1</v>
      </c>
      <c r="C14" s="343">
        <f>D14+E14</f>
        <v>27</v>
      </c>
      <c r="D14" s="343">
        <v>20</v>
      </c>
      <c r="E14" s="343">
        <v>7</v>
      </c>
      <c r="F14" s="167">
        <f t="shared" ref="F14:F23" si="1">B41</f>
        <v>27</v>
      </c>
      <c r="G14" s="157">
        <f t="shared" ref="G14:G23" si="2">AF41</f>
        <v>7</v>
      </c>
      <c r="H14" s="551">
        <f t="shared" ref="H14:H23" si="3">C41</f>
        <v>623</v>
      </c>
      <c r="I14" s="552"/>
      <c r="J14" s="552"/>
      <c r="K14" s="552"/>
      <c r="L14" s="555">
        <f t="shared" ref="L14:L22" si="4">AG41</f>
        <v>39</v>
      </c>
      <c r="M14" s="555"/>
      <c r="N14" s="555"/>
      <c r="O14" s="555"/>
      <c r="P14" s="555"/>
      <c r="Q14" s="555"/>
      <c r="R14" s="555"/>
      <c r="S14" s="558">
        <v>33</v>
      </c>
      <c r="T14" s="558"/>
      <c r="U14" s="558"/>
      <c r="V14" s="558"/>
      <c r="W14" s="558"/>
      <c r="X14" s="559">
        <v>1</v>
      </c>
      <c r="Y14" s="559"/>
      <c r="Z14" s="559"/>
      <c r="AA14" s="492">
        <v>12</v>
      </c>
      <c r="AB14" s="492"/>
      <c r="AC14" s="492"/>
      <c r="AD14" s="557">
        <f t="shared" ref="AD14:AD23" si="5">H14/F14</f>
        <v>23.074074074074073</v>
      </c>
      <c r="AE14" s="557"/>
      <c r="AF14" s="557">
        <f t="shared" si="0"/>
        <v>18.878787878787879</v>
      </c>
      <c r="AG14" s="557"/>
      <c r="AH14" s="560"/>
    </row>
    <row r="15" spans="1:34" ht="20.100000000000001" customHeight="1" x14ac:dyDescent="0.15">
      <c r="A15" s="155" t="s">
        <v>94</v>
      </c>
      <c r="B15" s="396">
        <v>1</v>
      </c>
      <c r="C15" s="343">
        <f>D15+E15</f>
        <v>29</v>
      </c>
      <c r="D15" s="343">
        <v>21</v>
      </c>
      <c r="E15" s="343">
        <v>8</v>
      </c>
      <c r="F15" s="167">
        <f t="shared" si="1"/>
        <v>29</v>
      </c>
      <c r="G15" s="157">
        <f t="shared" si="2"/>
        <v>8</v>
      </c>
      <c r="H15" s="551">
        <f t="shared" si="3"/>
        <v>655</v>
      </c>
      <c r="I15" s="552"/>
      <c r="J15" s="552"/>
      <c r="K15" s="552"/>
      <c r="L15" s="555">
        <f t="shared" si="4"/>
        <v>49</v>
      </c>
      <c r="M15" s="555"/>
      <c r="N15" s="555"/>
      <c r="O15" s="555"/>
      <c r="P15" s="555"/>
      <c r="Q15" s="555"/>
      <c r="R15" s="555"/>
      <c r="S15" s="558">
        <v>38</v>
      </c>
      <c r="T15" s="558"/>
      <c r="U15" s="558"/>
      <c r="V15" s="558"/>
      <c r="W15" s="558"/>
      <c r="X15" s="559">
        <v>1</v>
      </c>
      <c r="Y15" s="559"/>
      <c r="Z15" s="559"/>
      <c r="AA15" s="492">
        <v>13</v>
      </c>
      <c r="AB15" s="492"/>
      <c r="AC15" s="492"/>
      <c r="AD15" s="557">
        <f t="shared" si="5"/>
        <v>22.586206896551722</v>
      </c>
      <c r="AE15" s="557"/>
      <c r="AF15" s="557">
        <f t="shared" si="0"/>
        <v>17.236842105263158</v>
      </c>
      <c r="AG15" s="557"/>
      <c r="AH15" s="560"/>
    </row>
    <row r="16" spans="1:34" ht="20.100000000000001" customHeight="1" x14ac:dyDescent="0.15">
      <c r="A16" s="155" t="s">
        <v>95</v>
      </c>
      <c r="B16" s="396">
        <v>1</v>
      </c>
      <c r="C16" s="343">
        <f t="shared" ref="C16:C23" si="6">D16+E16</f>
        <v>39</v>
      </c>
      <c r="D16" s="343">
        <v>31</v>
      </c>
      <c r="E16" s="343">
        <v>8</v>
      </c>
      <c r="F16" s="167">
        <f t="shared" si="1"/>
        <v>39</v>
      </c>
      <c r="G16" s="157">
        <f t="shared" si="2"/>
        <v>8</v>
      </c>
      <c r="H16" s="551">
        <f t="shared" si="3"/>
        <v>952</v>
      </c>
      <c r="I16" s="552"/>
      <c r="J16" s="552"/>
      <c r="K16" s="552"/>
      <c r="L16" s="555">
        <f t="shared" si="4"/>
        <v>54</v>
      </c>
      <c r="M16" s="555"/>
      <c r="N16" s="555"/>
      <c r="O16" s="555"/>
      <c r="P16" s="555"/>
      <c r="Q16" s="555"/>
      <c r="R16" s="555"/>
      <c r="S16" s="558">
        <v>48</v>
      </c>
      <c r="T16" s="558"/>
      <c r="U16" s="558"/>
      <c r="V16" s="558"/>
      <c r="W16" s="558"/>
      <c r="X16" s="559">
        <v>2</v>
      </c>
      <c r="Y16" s="559"/>
      <c r="Z16" s="559"/>
      <c r="AA16" s="492">
        <v>16</v>
      </c>
      <c r="AB16" s="492"/>
      <c r="AC16" s="492"/>
      <c r="AD16" s="557">
        <f t="shared" si="5"/>
        <v>24.410256410256409</v>
      </c>
      <c r="AE16" s="557"/>
      <c r="AF16" s="557">
        <f t="shared" si="0"/>
        <v>19.833333333333332</v>
      </c>
      <c r="AG16" s="557"/>
      <c r="AH16" s="560"/>
    </row>
    <row r="17" spans="1:36" ht="20.100000000000001" customHeight="1" x14ac:dyDescent="0.15">
      <c r="A17" s="155" t="s">
        <v>96</v>
      </c>
      <c r="B17" s="396">
        <v>1</v>
      </c>
      <c r="C17" s="343">
        <f t="shared" si="6"/>
        <v>21</v>
      </c>
      <c r="D17" s="343">
        <v>15</v>
      </c>
      <c r="E17" s="343">
        <v>6</v>
      </c>
      <c r="F17" s="167">
        <f t="shared" si="1"/>
        <v>21</v>
      </c>
      <c r="G17" s="157">
        <f t="shared" si="2"/>
        <v>6</v>
      </c>
      <c r="H17" s="551">
        <f t="shared" si="3"/>
        <v>459</v>
      </c>
      <c r="I17" s="552"/>
      <c r="J17" s="552"/>
      <c r="K17" s="552"/>
      <c r="L17" s="555">
        <f t="shared" si="4"/>
        <v>36</v>
      </c>
      <c r="M17" s="555"/>
      <c r="N17" s="555"/>
      <c r="O17" s="555"/>
      <c r="P17" s="555"/>
      <c r="Q17" s="555"/>
      <c r="R17" s="555"/>
      <c r="S17" s="558">
        <v>27</v>
      </c>
      <c r="T17" s="558"/>
      <c r="U17" s="558"/>
      <c r="V17" s="558"/>
      <c r="W17" s="558"/>
      <c r="X17" s="559">
        <v>1</v>
      </c>
      <c r="Y17" s="559"/>
      <c r="Z17" s="559"/>
      <c r="AA17" s="492">
        <v>13</v>
      </c>
      <c r="AB17" s="492"/>
      <c r="AC17" s="492"/>
      <c r="AD17" s="557">
        <f t="shared" si="5"/>
        <v>21.857142857142858</v>
      </c>
      <c r="AE17" s="557"/>
      <c r="AF17" s="557">
        <f t="shared" si="0"/>
        <v>17</v>
      </c>
      <c r="AG17" s="557"/>
      <c r="AH17" s="560"/>
    </row>
    <row r="18" spans="1:36" ht="20.100000000000001" customHeight="1" x14ac:dyDescent="0.15">
      <c r="A18" s="155" t="s">
        <v>97</v>
      </c>
      <c r="B18" s="396">
        <v>1</v>
      </c>
      <c r="C18" s="343">
        <f t="shared" si="6"/>
        <v>41</v>
      </c>
      <c r="D18" s="343">
        <v>30</v>
      </c>
      <c r="E18" s="343">
        <v>11</v>
      </c>
      <c r="F18" s="167">
        <f t="shared" si="1"/>
        <v>41</v>
      </c>
      <c r="G18" s="157">
        <f t="shared" si="2"/>
        <v>11</v>
      </c>
      <c r="H18" s="551">
        <f t="shared" si="3"/>
        <v>1008</v>
      </c>
      <c r="I18" s="552"/>
      <c r="J18" s="552"/>
      <c r="K18" s="552"/>
      <c r="L18" s="555">
        <f t="shared" si="4"/>
        <v>58</v>
      </c>
      <c r="M18" s="555"/>
      <c r="N18" s="555"/>
      <c r="O18" s="555"/>
      <c r="P18" s="555"/>
      <c r="Q18" s="555"/>
      <c r="R18" s="555"/>
      <c r="S18" s="558">
        <v>59</v>
      </c>
      <c r="T18" s="558"/>
      <c r="U18" s="558"/>
      <c r="V18" s="558"/>
      <c r="W18" s="558"/>
      <c r="X18" s="559">
        <v>2</v>
      </c>
      <c r="Y18" s="559"/>
      <c r="Z18" s="559"/>
      <c r="AA18" s="492">
        <v>16</v>
      </c>
      <c r="AB18" s="492"/>
      <c r="AC18" s="492"/>
      <c r="AD18" s="557">
        <f t="shared" si="5"/>
        <v>24.585365853658537</v>
      </c>
      <c r="AE18" s="557"/>
      <c r="AF18" s="557">
        <f t="shared" si="0"/>
        <v>17.084745762711865</v>
      </c>
      <c r="AG18" s="557"/>
      <c r="AH18" s="560"/>
    </row>
    <row r="19" spans="1:36" ht="20.100000000000001" customHeight="1" x14ac:dyDescent="0.15">
      <c r="A19" s="155" t="s">
        <v>98</v>
      </c>
      <c r="B19" s="396">
        <v>1</v>
      </c>
      <c r="C19" s="343">
        <f t="shared" si="6"/>
        <v>23</v>
      </c>
      <c r="D19" s="343">
        <v>18</v>
      </c>
      <c r="E19" s="343">
        <v>5</v>
      </c>
      <c r="F19" s="167">
        <f t="shared" si="1"/>
        <v>23</v>
      </c>
      <c r="G19" s="157">
        <f t="shared" si="2"/>
        <v>5</v>
      </c>
      <c r="H19" s="551">
        <f t="shared" si="3"/>
        <v>565</v>
      </c>
      <c r="I19" s="552"/>
      <c r="J19" s="552"/>
      <c r="K19" s="552"/>
      <c r="L19" s="555">
        <f t="shared" si="4"/>
        <v>39</v>
      </c>
      <c r="M19" s="555"/>
      <c r="N19" s="555"/>
      <c r="O19" s="555"/>
      <c r="P19" s="555"/>
      <c r="Q19" s="555"/>
      <c r="R19" s="555"/>
      <c r="S19" s="558">
        <v>33</v>
      </c>
      <c r="T19" s="558"/>
      <c r="U19" s="558"/>
      <c r="V19" s="558"/>
      <c r="W19" s="558"/>
      <c r="X19" s="559">
        <v>1</v>
      </c>
      <c r="Y19" s="559"/>
      <c r="Z19" s="559"/>
      <c r="AA19" s="492">
        <v>10</v>
      </c>
      <c r="AB19" s="492"/>
      <c r="AC19" s="492"/>
      <c r="AD19" s="557">
        <f t="shared" si="5"/>
        <v>24.565217391304348</v>
      </c>
      <c r="AE19" s="557"/>
      <c r="AF19" s="557">
        <f t="shared" si="0"/>
        <v>17.121212121212121</v>
      </c>
      <c r="AG19" s="557"/>
      <c r="AH19" s="560"/>
    </row>
    <row r="20" spans="1:36" ht="20.100000000000001" customHeight="1" x14ac:dyDescent="0.15">
      <c r="A20" s="155" t="s">
        <v>99</v>
      </c>
      <c r="B20" s="396">
        <v>1</v>
      </c>
      <c r="C20" s="343">
        <f t="shared" si="6"/>
        <v>38</v>
      </c>
      <c r="D20" s="343">
        <v>29</v>
      </c>
      <c r="E20" s="343">
        <v>9</v>
      </c>
      <c r="F20" s="167">
        <f t="shared" si="1"/>
        <v>38</v>
      </c>
      <c r="G20" s="157">
        <f t="shared" si="2"/>
        <v>9</v>
      </c>
      <c r="H20" s="551">
        <f t="shared" si="3"/>
        <v>990</v>
      </c>
      <c r="I20" s="552"/>
      <c r="J20" s="552"/>
      <c r="K20" s="552"/>
      <c r="L20" s="555">
        <f t="shared" si="4"/>
        <v>56</v>
      </c>
      <c r="M20" s="555"/>
      <c r="N20" s="555"/>
      <c r="O20" s="555"/>
      <c r="P20" s="555"/>
      <c r="Q20" s="555"/>
      <c r="R20" s="555"/>
      <c r="S20" s="558">
        <v>50</v>
      </c>
      <c r="T20" s="558"/>
      <c r="U20" s="558"/>
      <c r="V20" s="558"/>
      <c r="W20" s="558"/>
      <c r="X20" s="559">
        <v>2</v>
      </c>
      <c r="Y20" s="559"/>
      <c r="Z20" s="559"/>
      <c r="AA20" s="492">
        <v>12</v>
      </c>
      <c r="AB20" s="492"/>
      <c r="AC20" s="492"/>
      <c r="AD20" s="557">
        <f t="shared" si="5"/>
        <v>26.05263157894737</v>
      </c>
      <c r="AE20" s="557"/>
      <c r="AF20" s="557">
        <f t="shared" si="0"/>
        <v>19.8</v>
      </c>
      <c r="AG20" s="557"/>
      <c r="AH20" s="560"/>
    </row>
    <row r="21" spans="1:36" ht="20.100000000000001" customHeight="1" x14ac:dyDescent="0.15">
      <c r="A21" s="155" t="s">
        <v>100</v>
      </c>
      <c r="B21" s="396">
        <v>1</v>
      </c>
      <c r="C21" s="343">
        <f t="shared" si="6"/>
        <v>28</v>
      </c>
      <c r="D21" s="343">
        <v>23</v>
      </c>
      <c r="E21" s="343">
        <v>5</v>
      </c>
      <c r="F21" s="167">
        <f t="shared" si="1"/>
        <v>28</v>
      </c>
      <c r="G21" s="157">
        <f t="shared" si="2"/>
        <v>5</v>
      </c>
      <c r="H21" s="551">
        <f t="shared" si="3"/>
        <v>733</v>
      </c>
      <c r="I21" s="552"/>
      <c r="J21" s="552"/>
      <c r="K21" s="552"/>
      <c r="L21" s="555">
        <f t="shared" si="4"/>
        <v>39</v>
      </c>
      <c r="M21" s="555"/>
      <c r="N21" s="555"/>
      <c r="O21" s="555"/>
      <c r="P21" s="555"/>
      <c r="Q21" s="555"/>
      <c r="R21" s="555"/>
      <c r="S21" s="558">
        <v>38</v>
      </c>
      <c r="T21" s="558"/>
      <c r="U21" s="558"/>
      <c r="V21" s="558"/>
      <c r="W21" s="558"/>
      <c r="X21" s="559">
        <v>2</v>
      </c>
      <c r="Y21" s="559"/>
      <c r="Z21" s="559"/>
      <c r="AA21" s="492">
        <v>10</v>
      </c>
      <c r="AB21" s="492"/>
      <c r="AC21" s="492"/>
      <c r="AD21" s="557">
        <f t="shared" si="5"/>
        <v>26.178571428571427</v>
      </c>
      <c r="AE21" s="557"/>
      <c r="AF21" s="557">
        <f t="shared" si="0"/>
        <v>19.289473684210527</v>
      </c>
      <c r="AG21" s="557"/>
      <c r="AH21" s="560"/>
    </row>
    <row r="22" spans="1:36" ht="20.100000000000001" customHeight="1" x14ac:dyDescent="0.15">
      <c r="A22" s="155" t="s">
        <v>101</v>
      </c>
      <c r="B22" s="396">
        <v>1</v>
      </c>
      <c r="C22" s="343">
        <f t="shared" si="6"/>
        <v>32</v>
      </c>
      <c r="D22" s="343">
        <v>22</v>
      </c>
      <c r="E22" s="343">
        <v>10</v>
      </c>
      <c r="F22" s="167">
        <f t="shared" si="1"/>
        <v>32</v>
      </c>
      <c r="G22" s="157">
        <f t="shared" si="2"/>
        <v>10</v>
      </c>
      <c r="H22" s="551">
        <f t="shared" si="3"/>
        <v>696</v>
      </c>
      <c r="I22" s="552"/>
      <c r="J22" s="552"/>
      <c r="K22" s="552"/>
      <c r="L22" s="555">
        <f t="shared" si="4"/>
        <v>56</v>
      </c>
      <c r="M22" s="555"/>
      <c r="N22" s="555"/>
      <c r="O22" s="555"/>
      <c r="P22" s="555"/>
      <c r="Q22" s="555"/>
      <c r="R22" s="555"/>
      <c r="S22" s="558">
        <v>43</v>
      </c>
      <c r="T22" s="558"/>
      <c r="U22" s="558"/>
      <c r="V22" s="558"/>
      <c r="W22" s="558"/>
      <c r="X22" s="559">
        <v>1</v>
      </c>
      <c r="Y22" s="559"/>
      <c r="Z22" s="559"/>
      <c r="AA22" s="492">
        <v>11</v>
      </c>
      <c r="AB22" s="492"/>
      <c r="AC22" s="492"/>
      <c r="AD22" s="557">
        <f t="shared" si="5"/>
        <v>21.75</v>
      </c>
      <c r="AE22" s="557"/>
      <c r="AF22" s="557">
        <f>H22/S22</f>
        <v>16.186046511627907</v>
      </c>
      <c r="AG22" s="557"/>
      <c r="AH22" s="560"/>
    </row>
    <row r="23" spans="1:36" ht="20.100000000000001" customHeight="1" thickBot="1" x14ac:dyDescent="0.2">
      <c r="A23" s="168" t="s">
        <v>102</v>
      </c>
      <c r="B23" s="169">
        <v>1</v>
      </c>
      <c r="C23" s="302">
        <f t="shared" si="6"/>
        <v>25</v>
      </c>
      <c r="D23" s="302">
        <v>18</v>
      </c>
      <c r="E23" s="302">
        <v>7</v>
      </c>
      <c r="F23" s="170">
        <f t="shared" si="1"/>
        <v>25</v>
      </c>
      <c r="G23" s="171">
        <f t="shared" si="2"/>
        <v>7</v>
      </c>
      <c r="H23" s="553">
        <f t="shared" si="3"/>
        <v>539</v>
      </c>
      <c r="I23" s="554"/>
      <c r="J23" s="554"/>
      <c r="K23" s="554"/>
      <c r="L23" s="556">
        <f t="shared" ref="L23" si="7">AG50</f>
        <v>32</v>
      </c>
      <c r="M23" s="556"/>
      <c r="N23" s="556"/>
      <c r="O23" s="556"/>
      <c r="P23" s="556"/>
      <c r="Q23" s="556"/>
      <c r="R23" s="556"/>
      <c r="S23" s="581">
        <v>34</v>
      </c>
      <c r="T23" s="581"/>
      <c r="U23" s="581"/>
      <c r="V23" s="581"/>
      <c r="W23" s="581"/>
      <c r="X23" s="585">
        <v>2</v>
      </c>
      <c r="Y23" s="585"/>
      <c r="Z23" s="585"/>
      <c r="AA23" s="586">
        <v>10</v>
      </c>
      <c r="AB23" s="586"/>
      <c r="AC23" s="586"/>
      <c r="AD23" s="616">
        <f t="shared" si="5"/>
        <v>21.56</v>
      </c>
      <c r="AE23" s="616"/>
      <c r="AF23" s="619">
        <f t="shared" si="0"/>
        <v>15.852941176470589</v>
      </c>
      <c r="AG23" s="619"/>
      <c r="AH23" s="620"/>
    </row>
    <row r="24" spans="1:36" ht="20.100000000000001" customHeight="1" x14ac:dyDescent="0.15">
      <c r="A24" s="330" t="s">
        <v>273</v>
      </c>
      <c r="B24" s="330"/>
      <c r="C24" s="330"/>
      <c r="D24" s="330"/>
      <c r="E24" s="330"/>
      <c r="F24" s="330"/>
      <c r="G24" s="336"/>
      <c r="H24" s="330"/>
      <c r="I24" s="330"/>
      <c r="J24" s="330"/>
      <c r="K24" s="330"/>
      <c r="L24" s="330"/>
      <c r="M24" s="330"/>
      <c r="N24" s="330"/>
      <c r="O24" s="330"/>
      <c r="P24" s="330"/>
      <c r="Q24" s="330"/>
      <c r="R24" s="330"/>
      <c r="S24" s="15" t="s">
        <v>274</v>
      </c>
      <c r="T24" s="330" t="s">
        <v>275</v>
      </c>
      <c r="U24" s="330"/>
      <c r="V24" s="330"/>
      <c r="W24" s="330"/>
      <c r="X24" s="330"/>
      <c r="Y24" s="330"/>
      <c r="Z24" s="330"/>
      <c r="AA24" s="330"/>
      <c r="AB24" s="330"/>
      <c r="AC24" s="337" t="s">
        <v>338</v>
      </c>
      <c r="AD24" s="330" t="s">
        <v>339</v>
      </c>
      <c r="AE24" s="330"/>
      <c r="AF24" s="330"/>
      <c r="AG24" s="330"/>
      <c r="AH24" s="330"/>
    </row>
    <row r="25" spans="1:36" ht="20.100000000000001" customHeight="1" x14ac:dyDescent="0.15">
      <c r="A25" s="274" t="s">
        <v>306</v>
      </c>
      <c r="B25" s="330"/>
      <c r="C25" s="330"/>
      <c r="D25" s="330"/>
      <c r="E25" s="330"/>
      <c r="F25" s="330"/>
      <c r="G25" s="336"/>
      <c r="H25" s="330"/>
      <c r="I25" s="330"/>
      <c r="J25" s="330"/>
      <c r="K25" s="330"/>
      <c r="L25" s="330"/>
      <c r="M25" s="330"/>
      <c r="N25" s="330"/>
      <c r="O25" s="330"/>
      <c r="P25" s="330"/>
      <c r="Q25" s="330"/>
      <c r="R25" s="330"/>
      <c r="S25" s="330"/>
      <c r="T25" s="330"/>
      <c r="U25" s="330"/>
      <c r="V25" s="330"/>
      <c r="W25" s="330"/>
      <c r="X25" s="330"/>
      <c r="Y25" s="330"/>
      <c r="Z25" s="330"/>
      <c r="AA25" s="330"/>
      <c r="AB25" s="330"/>
      <c r="AC25" s="567" t="s">
        <v>340</v>
      </c>
      <c r="AD25" s="567"/>
      <c r="AE25" s="618" t="s">
        <v>331</v>
      </c>
      <c r="AF25" s="618"/>
      <c r="AG25" s="618"/>
      <c r="AH25" s="618"/>
    </row>
    <row r="26" spans="1:36" ht="20.100000000000001" customHeight="1" x14ac:dyDescent="0.15">
      <c r="A26" s="330" t="s">
        <v>332</v>
      </c>
      <c r="B26" s="330"/>
      <c r="C26" s="330"/>
      <c r="D26" s="330"/>
      <c r="E26" s="330"/>
      <c r="F26" s="330"/>
      <c r="G26" s="336"/>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7"/>
    </row>
    <row r="27" spans="1:36" ht="20.100000000000001" customHeight="1" x14ac:dyDescent="0.15">
      <c r="A27" s="330"/>
      <c r="B27" s="330"/>
      <c r="C27" s="330"/>
      <c r="D27" s="330"/>
      <c r="E27" s="330"/>
      <c r="F27" s="330"/>
      <c r="G27" s="336"/>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7"/>
      <c r="AI27" s="95"/>
    </row>
    <row r="28" spans="1:36" ht="20.100000000000001" customHeight="1" thickBot="1" x14ac:dyDescent="0.2">
      <c r="A28" s="330" t="s">
        <v>371</v>
      </c>
      <c r="B28" s="330"/>
      <c r="C28" s="330"/>
      <c r="D28" s="330"/>
      <c r="E28" s="330"/>
      <c r="F28" s="330"/>
      <c r="G28" s="336"/>
      <c r="H28" s="330"/>
      <c r="I28" s="330"/>
      <c r="J28" s="330"/>
      <c r="K28" s="330"/>
      <c r="L28" s="330"/>
      <c r="M28" s="330"/>
      <c r="N28" s="330"/>
      <c r="O28" s="330"/>
      <c r="P28" s="330"/>
      <c r="Q28" s="330"/>
      <c r="R28" s="330"/>
      <c r="S28" s="330" t="s">
        <v>103</v>
      </c>
      <c r="T28" s="330"/>
      <c r="U28" s="330"/>
      <c r="V28" s="330"/>
      <c r="W28" s="330"/>
      <c r="X28" s="330"/>
      <c r="Y28" s="330"/>
      <c r="Z28" s="330"/>
      <c r="AA28" s="330"/>
      <c r="AB28" s="330"/>
      <c r="AC28" s="330"/>
      <c r="AD28" s="330"/>
      <c r="AE28" s="330"/>
      <c r="AF28" s="330"/>
      <c r="AG28" s="330"/>
      <c r="AH28" s="337" t="s">
        <v>78</v>
      </c>
    </row>
    <row r="29" spans="1:36" ht="20.100000000000001" customHeight="1" thickBot="1" x14ac:dyDescent="0.2">
      <c r="A29" s="576" t="s">
        <v>104</v>
      </c>
      <c r="B29" s="534" t="s">
        <v>105</v>
      </c>
      <c r="C29" s="534"/>
      <c r="D29" s="534"/>
      <c r="E29" s="534"/>
      <c r="F29" s="534" t="s">
        <v>106</v>
      </c>
      <c r="G29" s="534"/>
      <c r="H29" s="534"/>
      <c r="I29" s="534"/>
      <c r="J29" s="534" t="s">
        <v>107</v>
      </c>
      <c r="K29" s="534"/>
      <c r="L29" s="534"/>
      <c r="M29" s="534"/>
      <c r="N29" s="534"/>
      <c r="O29" s="573" t="s">
        <v>276</v>
      </c>
      <c r="P29" s="574"/>
      <c r="Q29" s="574"/>
      <c r="R29" s="574"/>
      <c r="S29" s="574"/>
      <c r="T29" s="575"/>
      <c r="U29" s="460" t="s">
        <v>108</v>
      </c>
      <c r="V29" s="460"/>
      <c r="W29" s="460"/>
      <c r="X29" s="460"/>
      <c r="Y29" s="460" t="s">
        <v>109</v>
      </c>
      <c r="Z29" s="460"/>
      <c r="AA29" s="460"/>
      <c r="AB29" s="460"/>
      <c r="AC29" s="42" t="s">
        <v>110</v>
      </c>
      <c r="AD29" s="151"/>
      <c r="AE29" s="43"/>
      <c r="AF29" s="464" t="s">
        <v>91</v>
      </c>
      <c r="AG29" s="464"/>
      <c r="AH29" s="464"/>
    </row>
    <row r="30" spans="1:36" ht="20.100000000000001" customHeight="1" x14ac:dyDescent="0.15">
      <c r="A30" s="577"/>
      <c r="B30" s="334" t="s">
        <v>51</v>
      </c>
      <c r="C30" s="334" t="s">
        <v>86</v>
      </c>
      <c r="D30" s="334" t="s">
        <v>53</v>
      </c>
      <c r="E30" s="334" t="s">
        <v>54</v>
      </c>
      <c r="F30" s="562" t="s">
        <v>51</v>
      </c>
      <c r="G30" s="562"/>
      <c r="H30" s="334" t="s">
        <v>53</v>
      </c>
      <c r="I30" s="334" t="s">
        <v>54</v>
      </c>
      <c r="J30" s="334" t="s">
        <v>51</v>
      </c>
      <c r="K30" s="562" t="s">
        <v>53</v>
      </c>
      <c r="L30" s="562"/>
      <c r="M30" s="562"/>
      <c r="N30" s="334" t="s">
        <v>54</v>
      </c>
      <c r="O30" s="563" t="s">
        <v>51</v>
      </c>
      <c r="P30" s="563"/>
      <c r="Q30" s="563"/>
      <c r="R30" s="570"/>
      <c r="S30" s="368" t="s">
        <v>53</v>
      </c>
      <c r="T30" s="334" t="s">
        <v>54</v>
      </c>
      <c r="U30" s="562" t="s">
        <v>51</v>
      </c>
      <c r="V30" s="562"/>
      <c r="W30" s="334" t="s">
        <v>53</v>
      </c>
      <c r="X30" s="334" t="s">
        <v>54</v>
      </c>
      <c r="Y30" s="562" t="s">
        <v>51</v>
      </c>
      <c r="Z30" s="562"/>
      <c r="AA30" s="334" t="s">
        <v>53</v>
      </c>
      <c r="AB30" s="334" t="s">
        <v>54</v>
      </c>
      <c r="AC30" s="334" t="s">
        <v>51</v>
      </c>
      <c r="AD30" s="334" t="s">
        <v>53</v>
      </c>
      <c r="AE30" s="334" t="s">
        <v>54</v>
      </c>
      <c r="AF30" s="334" t="s">
        <v>51</v>
      </c>
      <c r="AG30" s="563" t="s">
        <v>249</v>
      </c>
      <c r="AH30" s="564"/>
    </row>
    <row r="31" spans="1:36" ht="20.100000000000001" customHeight="1" x14ac:dyDescent="0.15">
      <c r="A31" s="155" t="s">
        <v>442</v>
      </c>
      <c r="B31" s="359">
        <f t="shared" ref="B31" si="8">SUM(F31,J31,O31,U31,Y31,AC31,AF31)</f>
        <v>297</v>
      </c>
      <c r="C31" s="343">
        <f>SUM(D31:E31)</f>
        <v>8033</v>
      </c>
      <c r="D31" s="343">
        <f>SUM(H31,K31,S31,W31,AA31,AD31)</f>
        <v>4156</v>
      </c>
      <c r="E31" s="343">
        <f>SUM(I31,N31,T31,X31,AB31,AE31)</f>
        <v>3877</v>
      </c>
      <c r="F31" s="557">
        <v>48</v>
      </c>
      <c r="G31" s="557"/>
      <c r="H31" s="331">
        <v>716</v>
      </c>
      <c r="I31" s="331">
        <v>646</v>
      </c>
      <c r="J31" s="331">
        <v>47</v>
      </c>
      <c r="K31" s="557">
        <v>702</v>
      </c>
      <c r="L31" s="557"/>
      <c r="M31" s="557"/>
      <c r="N31" s="331">
        <v>672</v>
      </c>
      <c r="O31" s="557">
        <v>41</v>
      </c>
      <c r="P31" s="557"/>
      <c r="Q31" s="557"/>
      <c r="R31" s="557"/>
      <c r="S31" s="335">
        <v>660</v>
      </c>
      <c r="T31" s="335">
        <v>667</v>
      </c>
      <c r="U31" s="557">
        <v>44</v>
      </c>
      <c r="V31" s="557"/>
      <c r="W31" s="335">
        <v>737</v>
      </c>
      <c r="X31" s="335">
        <v>695</v>
      </c>
      <c r="Y31" s="557">
        <v>36</v>
      </c>
      <c r="Z31" s="557"/>
      <c r="AA31" s="335">
        <v>637</v>
      </c>
      <c r="AB31" s="335">
        <v>607</v>
      </c>
      <c r="AC31" s="335">
        <v>38</v>
      </c>
      <c r="AD31" s="335">
        <v>704</v>
      </c>
      <c r="AE31" s="335">
        <v>590</v>
      </c>
      <c r="AF31" s="172">
        <v>43</v>
      </c>
      <c r="AG31" s="614">
        <v>266</v>
      </c>
      <c r="AH31" s="615"/>
      <c r="AI31" s="2">
        <f>+H31+K31+S31+W31+AA31+AD31</f>
        <v>4156</v>
      </c>
      <c r="AJ31" s="2">
        <f>+I31+N31+T31+X31+AB31+AE31</f>
        <v>3877</v>
      </c>
    </row>
    <row r="32" spans="1:36" ht="20.100000000000001" customHeight="1" x14ac:dyDescent="0.15">
      <c r="A32" s="155">
        <v>29</v>
      </c>
      <c r="B32" s="359">
        <f>SUM(F32,J32,O32,U32,Y32,AC32,AF32)</f>
        <v>309</v>
      </c>
      <c r="C32" s="331">
        <f>SUM(H32+K32+S32+W32+AA32+AD32+AG32)</f>
        <v>8025</v>
      </c>
      <c r="D32" s="331" t="s">
        <v>345</v>
      </c>
      <c r="E32" s="331" t="s">
        <v>345</v>
      </c>
      <c r="F32" s="557">
        <v>47</v>
      </c>
      <c r="G32" s="557"/>
      <c r="H32" s="492">
        <v>1269</v>
      </c>
      <c r="I32" s="492"/>
      <c r="J32" s="331">
        <v>47</v>
      </c>
      <c r="K32" s="492">
        <v>1291</v>
      </c>
      <c r="L32" s="492"/>
      <c r="M32" s="492"/>
      <c r="N32" s="492"/>
      <c r="O32" s="557">
        <v>42</v>
      </c>
      <c r="P32" s="557"/>
      <c r="Q32" s="557"/>
      <c r="R32" s="557"/>
      <c r="S32" s="492">
        <v>1321</v>
      </c>
      <c r="T32" s="492"/>
      <c r="U32" s="565">
        <v>41</v>
      </c>
      <c r="V32" s="565"/>
      <c r="W32" s="492">
        <v>1267</v>
      </c>
      <c r="X32" s="492"/>
      <c r="Y32" s="565">
        <v>45</v>
      </c>
      <c r="Z32" s="565"/>
      <c r="AA32" s="492">
        <v>1391</v>
      </c>
      <c r="AB32" s="492"/>
      <c r="AC32" s="335">
        <v>35</v>
      </c>
      <c r="AD32" s="492">
        <v>1195</v>
      </c>
      <c r="AE32" s="492"/>
      <c r="AF32" s="172">
        <v>52</v>
      </c>
      <c r="AG32" s="614">
        <v>291</v>
      </c>
      <c r="AH32" s="615"/>
      <c r="AI32" s="9">
        <f>+H32+K32+S32+W32+AA32+AD32</f>
        <v>7734</v>
      </c>
      <c r="AJ32" s="9"/>
    </row>
    <row r="33" spans="1:35" ht="20.100000000000001" customHeight="1" x14ac:dyDescent="0.15">
      <c r="A33" s="155">
        <v>30</v>
      </c>
      <c r="B33" s="359">
        <f>SUM(F33,J33,O33,U33,Y33,AC33,AF33)</f>
        <v>320</v>
      </c>
      <c r="C33" s="331">
        <f>SUM(H33+K33+S33+W33+AA33+AD33+AG33)</f>
        <v>8071</v>
      </c>
      <c r="D33" s="331" t="s">
        <v>345</v>
      </c>
      <c r="E33" s="331" t="s">
        <v>345</v>
      </c>
      <c r="F33" s="557">
        <v>46</v>
      </c>
      <c r="G33" s="557"/>
      <c r="H33" s="492">
        <v>1248</v>
      </c>
      <c r="I33" s="492"/>
      <c r="J33" s="331">
        <v>46</v>
      </c>
      <c r="K33" s="492">
        <v>1257</v>
      </c>
      <c r="L33" s="492"/>
      <c r="M33" s="492"/>
      <c r="N33" s="492"/>
      <c r="O33" s="557">
        <v>42</v>
      </c>
      <c r="P33" s="557"/>
      <c r="Q33" s="557"/>
      <c r="R33" s="557"/>
      <c r="S33" s="492">
        <v>1273</v>
      </c>
      <c r="T33" s="492"/>
      <c r="U33" s="565">
        <v>42</v>
      </c>
      <c r="V33" s="565"/>
      <c r="W33" s="492">
        <v>1298</v>
      </c>
      <c r="X33" s="492"/>
      <c r="Y33" s="565">
        <v>41</v>
      </c>
      <c r="Z33" s="565"/>
      <c r="AA33" s="492">
        <v>1260</v>
      </c>
      <c r="AB33" s="492"/>
      <c r="AC33" s="335">
        <v>44</v>
      </c>
      <c r="AD33" s="492">
        <v>1379</v>
      </c>
      <c r="AE33" s="492"/>
      <c r="AF33" s="172">
        <v>59</v>
      </c>
      <c r="AG33" s="614">
        <v>356</v>
      </c>
      <c r="AH33" s="617"/>
      <c r="AI33" s="9"/>
    </row>
    <row r="34" spans="1:35" ht="20.100000000000001" customHeight="1" x14ac:dyDescent="0.15">
      <c r="A34" s="155" t="s">
        <v>443</v>
      </c>
      <c r="B34" s="359">
        <f>SUM(F34,J34,O34,U34,Y34,AC34,AF34)</f>
        <v>325</v>
      </c>
      <c r="C34" s="331">
        <f>SUM(H34+K34+S34+W34+AA34+AD34+AG34)</f>
        <v>7969</v>
      </c>
      <c r="D34" s="331" t="s">
        <v>345</v>
      </c>
      <c r="E34" s="331" t="s">
        <v>345</v>
      </c>
      <c r="F34" s="557">
        <v>43</v>
      </c>
      <c r="G34" s="557"/>
      <c r="H34" s="492">
        <v>1212</v>
      </c>
      <c r="I34" s="492"/>
      <c r="J34" s="331">
        <v>45</v>
      </c>
      <c r="K34" s="492">
        <v>1238</v>
      </c>
      <c r="L34" s="492"/>
      <c r="M34" s="492"/>
      <c r="N34" s="492"/>
      <c r="O34" s="557">
        <v>40</v>
      </c>
      <c r="P34" s="557"/>
      <c r="Q34" s="557"/>
      <c r="R34" s="557"/>
      <c r="S34" s="492">
        <v>1260</v>
      </c>
      <c r="T34" s="492"/>
      <c r="U34" s="565">
        <v>42</v>
      </c>
      <c r="V34" s="565"/>
      <c r="W34" s="492">
        <v>1266</v>
      </c>
      <c r="X34" s="492"/>
      <c r="Y34" s="565">
        <v>42</v>
      </c>
      <c r="Z34" s="565"/>
      <c r="AA34" s="492">
        <v>1289</v>
      </c>
      <c r="AB34" s="492"/>
      <c r="AC34" s="335">
        <v>41</v>
      </c>
      <c r="AD34" s="492">
        <v>1271</v>
      </c>
      <c r="AE34" s="492"/>
      <c r="AF34" s="172">
        <v>72</v>
      </c>
      <c r="AG34" s="614">
        <v>433</v>
      </c>
      <c r="AH34" s="617"/>
      <c r="AI34" s="9"/>
    </row>
    <row r="35" spans="1:35" ht="20.100000000000001" customHeight="1" thickBot="1" x14ac:dyDescent="0.2">
      <c r="A35" s="173"/>
      <c r="B35" s="359"/>
      <c r="C35" s="331"/>
      <c r="D35" s="331"/>
      <c r="E35" s="331"/>
      <c r="F35" s="331"/>
      <c r="G35" s="331"/>
      <c r="H35" s="331"/>
      <c r="I35" s="331"/>
      <c r="J35" s="331"/>
      <c r="K35" s="331"/>
      <c r="L35" s="331"/>
      <c r="M35" s="331"/>
      <c r="N35" s="331"/>
      <c r="O35" s="331"/>
      <c r="P35" s="331"/>
      <c r="Q35" s="331"/>
      <c r="R35" s="331"/>
      <c r="S35" s="335"/>
      <c r="T35" s="335"/>
      <c r="U35" s="335"/>
      <c r="V35" s="335"/>
      <c r="W35" s="335"/>
      <c r="X35" s="335"/>
      <c r="Y35" s="335"/>
      <c r="Z35" s="335"/>
      <c r="AA35" s="335"/>
      <c r="AB35" s="335"/>
      <c r="AC35" s="335"/>
      <c r="AD35" s="335"/>
      <c r="AE35" s="335"/>
      <c r="AF35" s="172"/>
      <c r="AG35" s="348"/>
      <c r="AH35" s="350"/>
      <c r="AI35" s="9"/>
    </row>
    <row r="36" spans="1:35" ht="20.100000000000001" customHeight="1" thickBot="1" x14ac:dyDescent="0.2">
      <c r="A36" s="576" t="s">
        <v>104</v>
      </c>
      <c r="B36" s="534" t="s">
        <v>105</v>
      </c>
      <c r="C36" s="534"/>
      <c r="D36" s="534"/>
      <c r="E36" s="534"/>
      <c r="F36" s="534" t="s">
        <v>106</v>
      </c>
      <c r="G36" s="534"/>
      <c r="H36" s="534"/>
      <c r="I36" s="534"/>
      <c r="J36" s="534" t="s">
        <v>107</v>
      </c>
      <c r="K36" s="534"/>
      <c r="L36" s="534"/>
      <c r="M36" s="534"/>
      <c r="N36" s="534"/>
      <c r="O36" s="573" t="s">
        <v>276</v>
      </c>
      <c r="P36" s="574"/>
      <c r="Q36" s="574"/>
      <c r="R36" s="574"/>
      <c r="S36" s="574"/>
      <c r="T36" s="575"/>
      <c r="U36" s="460" t="s">
        <v>108</v>
      </c>
      <c r="V36" s="460"/>
      <c r="W36" s="460"/>
      <c r="X36" s="460"/>
      <c r="Y36" s="460" t="s">
        <v>109</v>
      </c>
      <c r="Z36" s="460"/>
      <c r="AA36" s="460"/>
      <c r="AB36" s="460"/>
      <c r="AC36" s="42" t="s">
        <v>110</v>
      </c>
      <c r="AD36" s="151"/>
      <c r="AE36" s="43"/>
      <c r="AF36" s="464" t="s">
        <v>91</v>
      </c>
      <c r="AG36" s="464"/>
      <c r="AH36" s="561"/>
    </row>
    <row r="37" spans="1:35" ht="20.100000000000001" customHeight="1" x14ac:dyDescent="0.15">
      <c r="A37" s="577"/>
      <c r="B37" s="334" t="s">
        <v>51</v>
      </c>
      <c r="C37" s="480" t="s">
        <v>86</v>
      </c>
      <c r="D37" s="481"/>
      <c r="E37" s="482"/>
      <c r="F37" s="562" t="s">
        <v>51</v>
      </c>
      <c r="G37" s="562"/>
      <c r="H37" s="480" t="s">
        <v>337</v>
      </c>
      <c r="I37" s="482"/>
      <c r="J37" s="334" t="s">
        <v>51</v>
      </c>
      <c r="K37" s="480" t="s">
        <v>337</v>
      </c>
      <c r="L37" s="481"/>
      <c r="M37" s="481"/>
      <c r="N37" s="482"/>
      <c r="O37" s="563" t="s">
        <v>51</v>
      </c>
      <c r="P37" s="563"/>
      <c r="Q37" s="563"/>
      <c r="R37" s="570"/>
      <c r="S37" s="569" t="s">
        <v>337</v>
      </c>
      <c r="T37" s="482"/>
      <c r="U37" s="562" t="s">
        <v>51</v>
      </c>
      <c r="V37" s="562"/>
      <c r="W37" s="480" t="s">
        <v>337</v>
      </c>
      <c r="X37" s="482"/>
      <c r="Y37" s="480" t="s">
        <v>51</v>
      </c>
      <c r="Z37" s="482"/>
      <c r="AA37" s="480" t="s">
        <v>337</v>
      </c>
      <c r="AB37" s="482"/>
      <c r="AC37" s="334" t="s">
        <v>51</v>
      </c>
      <c r="AD37" s="569" t="s">
        <v>337</v>
      </c>
      <c r="AE37" s="482"/>
      <c r="AF37" s="334" t="s">
        <v>51</v>
      </c>
      <c r="AG37" s="563" t="s">
        <v>249</v>
      </c>
      <c r="AH37" s="564"/>
    </row>
    <row r="38" spans="1:35" ht="20.100000000000001" customHeight="1" x14ac:dyDescent="0.15">
      <c r="A38" s="285" t="s">
        <v>444</v>
      </c>
      <c r="B38" s="359">
        <f>SUM(B40:B50)</f>
        <v>329</v>
      </c>
      <c r="C38" s="503">
        <f>SUM(C40:C50)</f>
        <v>7844</v>
      </c>
      <c r="D38" s="503"/>
      <c r="E38" s="503"/>
      <c r="F38" s="557">
        <f>SUM(F40:G50)</f>
        <v>41</v>
      </c>
      <c r="G38" s="557"/>
      <c r="H38" s="503">
        <f>SUM(H40:H50)</f>
        <v>1138</v>
      </c>
      <c r="I38" s="503"/>
      <c r="J38" s="331">
        <f>SUM(J40:J50)</f>
        <v>42</v>
      </c>
      <c r="K38" s="503">
        <f>SUM(K40:M50)</f>
        <v>1190</v>
      </c>
      <c r="L38" s="503"/>
      <c r="M38" s="503"/>
      <c r="N38" s="503"/>
      <c r="O38" s="557">
        <f>SUM(O40:R50)</f>
        <v>38</v>
      </c>
      <c r="P38" s="557"/>
      <c r="Q38" s="557"/>
      <c r="R38" s="557"/>
      <c r="S38" s="503">
        <f>SUM(S40:S50)</f>
        <v>1223</v>
      </c>
      <c r="T38" s="503"/>
      <c r="U38" s="565">
        <f>SUM(U40:V50)</f>
        <v>40</v>
      </c>
      <c r="V38" s="565"/>
      <c r="W38" s="503">
        <f>SUM(W40:W50)</f>
        <v>1240</v>
      </c>
      <c r="X38" s="503"/>
      <c r="Y38" s="565">
        <f>SUM(Y40:Z50)</f>
        <v>42</v>
      </c>
      <c r="Z38" s="565"/>
      <c r="AA38" s="503">
        <f t="shared" ref="AA38:AF38" si="9">SUM(AA40:AA50)</f>
        <v>1270</v>
      </c>
      <c r="AB38" s="503"/>
      <c r="AC38" s="335">
        <f t="shared" si="9"/>
        <v>42</v>
      </c>
      <c r="AD38" s="503">
        <f t="shared" si="9"/>
        <v>1278</v>
      </c>
      <c r="AE38" s="503"/>
      <c r="AF38" s="172">
        <f t="shared" si="9"/>
        <v>84</v>
      </c>
      <c r="AG38" s="614">
        <f>SUM(AG40:AH50)</f>
        <v>505</v>
      </c>
      <c r="AH38" s="615"/>
    </row>
    <row r="39" spans="1:35" ht="20.100000000000001" customHeight="1" x14ac:dyDescent="0.15">
      <c r="A39" s="174"/>
      <c r="B39" s="98"/>
      <c r="C39" s="175"/>
      <c r="D39" s="335"/>
      <c r="E39" s="335"/>
      <c r="F39" s="565"/>
      <c r="G39" s="565"/>
      <c r="H39" s="335"/>
      <c r="I39" s="335"/>
      <c r="J39" s="335"/>
      <c r="K39" s="565"/>
      <c r="L39" s="565"/>
      <c r="M39" s="565"/>
      <c r="N39" s="335"/>
      <c r="O39" s="565"/>
      <c r="P39" s="565"/>
      <c r="Q39" s="565"/>
      <c r="R39" s="565"/>
      <c r="S39" s="335"/>
      <c r="T39" s="335"/>
      <c r="U39" s="565"/>
      <c r="V39" s="565"/>
      <c r="W39" s="335"/>
      <c r="X39" s="335"/>
      <c r="Y39" s="565"/>
      <c r="Z39" s="565"/>
      <c r="AA39" s="335"/>
      <c r="AB39" s="335"/>
      <c r="AC39" s="335"/>
      <c r="AD39" s="335"/>
      <c r="AE39" s="335"/>
      <c r="AF39" s="172"/>
      <c r="AG39" s="172"/>
      <c r="AH39" s="176"/>
    </row>
    <row r="40" spans="1:35" ht="20.100000000000001" customHeight="1" x14ac:dyDescent="0.15">
      <c r="A40" s="173" t="s">
        <v>92</v>
      </c>
      <c r="B40" s="98">
        <f>F40+J40+O40+U40+Y40+AC40+AF40</f>
        <v>26</v>
      </c>
      <c r="C40" s="572">
        <f t="shared" ref="C40:C50" si="10">H40+K40+S40+W40+AA40+AD40+AG40</f>
        <v>624</v>
      </c>
      <c r="D40" s="572"/>
      <c r="E40" s="572"/>
      <c r="F40" s="565">
        <v>3</v>
      </c>
      <c r="G40" s="565"/>
      <c r="H40" s="492">
        <v>85</v>
      </c>
      <c r="I40" s="492"/>
      <c r="J40" s="335">
        <v>3</v>
      </c>
      <c r="K40" s="492">
        <v>94</v>
      </c>
      <c r="L40" s="492"/>
      <c r="M40" s="492"/>
      <c r="N40" s="492"/>
      <c r="O40" s="565">
        <v>3</v>
      </c>
      <c r="P40" s="565"/>
      <c r="Q40" s="565"/>
      <c r="R40" s="565"/>
      <c r="S40" s="492">
        <v>104</v>
      </c>
      <c r="T40" s="492"/>
      <c r="U40" s="565">
        <v>3</v>
      </c>
      <c r="V40" s="565"/>
      <c r="W40" s="492">
        <v>104</v>
      </c>
      <c r="X40" s="492"/>
      <c r="Y40" s="565">
        <v>3</v>
      </c>
      <c r="Z40" s="565"/>
      <c r="AA40" s="492">
        <v>93</v>
      </c>
      <c r="AB40" s="492"/>
      <c r="AC40" s="335">
        <v>3</v>
      </c>
      <c r="AD40" s="492">
        <v>97</v>
      </c>
      <c r="AE40" s="492"/>
      <c r="AF40" s="172">
        <v>8</v>
      </c>
      <c r="AG40" s="559">
        <v>47</v>
      </c>
      <c r="AH40" s="612"/>
      <c r="AI40" s="5"/>
    </row>
    <row r="41" spans="1:35" ht="20.100000000000001" customHeight="1" x14ac:dyDescent="0.15">
      <c r="A41" s="155" t="s">
        <v>93</v>
      </c>
      <c r="B41" s="98">
        <f>F41+J41+O41+U41+Y41+AC41+AF41</f>
        <v>27</v>
      </c>
      <c r="C41" s="572">
        <f t="shared" si="10"/>
        <v>623</v>
      </c>
      <c r="D41" s="572"/>
      <c r="E41" s="572"/>
      <c r="F41" s="565">
        <v>4</v>
      </c>
      <c r="G41" s="565"/>
      <c r="H41" s="492">
        <v>101</v>
      </c>
      <c r="I41" s="492"/>
      <c r="J41" s="335">
        <v>3</v>
      </c>
      <c r="K41" s="492">
        <v>90</v>
      </c>
      <c r="L41" s="492"/>
      <c r="M41" s="492"/>
      <c r="N41" s="492"/>
      <c r="O41" s="565">
        <v>3</v>
      </c>
      <c r="P41" s="565"/>
      <c r="Q41" s="565"/>
      <c r="R41" s="565"/>
      <c r="S41" s="492">
        <v>90</v>
      </c>
      <c r="T41" s="492"/>
      <c r="U41" s="565">
        <v>3</v>
      </c>
      <c r="V41" s="565"/>
      <c r="W41" s="492">
        <v>100</v>
      </c>
      <c r="X41" s="492"/>
      <c r="Y41" s="565">
        <v>3</v>
      </c>
      <c r="Z41" s="565"/>
      <c r="AA41" s="492">
        <v>95</v>
      </c>
      <c r="AB41" s="492"/>
      <c r="AC41" s="335">
        <v>4</v>
      </c>
      <c r="AD41" s="492">
        <v>108</v>
      </c>
      <c r="AE41" s="492"/>
      <c r="AF41" s="172">
        <v>7</v>
      </c>
      <c r="AG41" s="559">
        <v>39</v>
      </c>
      <c r="AH41" s="613"/>
    </row>
    <row r="42" spans="1:35" ht="20.100000000000001" customHeight="1" x14ac:dyDescent="0.15">
      <c r="A42" s="155" t="s">
        <v>94</v>
      </c>
      <c r="B42" s="98">
        <f>F42+J42+O42+U42+Y42+AC42+AF42</f>
        <v>29</v>
      </c>
      <c r="C42" s="572">
        <f t="shared" si="10"/>
        <v>655</v>
      </c>
      <c r="D42" s="572"/>
      <c r="E42" s="572"/>
      <c r="F42" s="565">
        <v>4</v>
      </c>
      <c r="G42" s="565"/>
      <c r="H42" s="492">
        <v>98</v>
      </c>
      <c r="I42" s="492"/>
      <c r="J42" s="335">
        <v>4</v>
      </c>
      <c r="K42" s="492">
        <v>98</v>
      </c>
      <c r="L42" s="492"/>
      <c r="M42" s="492"/>
      <c r="N42" s="492"/>
      <c r="O42" s="565">
        <v>3</v>
      </c>
      <c r="P42" s="565"/>
      <c r="Q42" s="565"/>
      <c r="R42" s="565"/>
      <c r="S42" s="492">
        <v>98</v>
      </c>
      <c r="T42" s="492"/>
      <c r="U42" s="565">
        <v>3</v>
      </c>
      <c r="V42" s="565"/>
      <c r="W42" s="492">
        <v>99</v>
      </c>
      <c r="X42" s="492"/>
      <c r="Y42" s="565">
        <v>4</v>
      </c>
      <c r="Z42" s="565"/>
      <c r="AA42" s="492">
        <v>109</v>
      </c>
      <c r="AB42" s="492"/>
      <c r="AC42" s="335">
        <v>3</v>
      </c>
      <c r="AD42" s="492">
        <v>104</v>
      </c>
      <c r="AE42" s="492"/>
      <c r="AF42" s="172">
        <v>8</v>
      </c>
      <c r="AG42" s="559">
        <v>49</v>
      </c>
      <c r="AH42" s="613"/>
    </row>
    <row r="43" spans="1:35" ht="20.100000000000001" customHeight="1" x14ac:dyDescent="0.15">
      <c r="A43" s="155" t="s">
        <v>95</v>
      </c>
      <c r="B43" s="98">
        <f>F43+J43+O43+U43+Y43+AC43+AF43</f>
        <v>39</v>
      </c>
      <c r="C43" s="572">
        <f t="shared" si="10"/>
        <v>952</v>
      </c>
      <c r="D43" s="572"/>
      <c r="E43" s="572"/>
      <c r="F43" s="565">
        <v>5</v>
      </c>
      <c r="G43" s="565"/>
      <c r="H43" s="492">
        <v>135</v>
      </c>
      <c r="I43" s="492"/>
      <c r="J43" s="335">
        <v>5</v>
      </c>
      <c r="K43" s="492">
        <v>132</v>
      </c>
      <c r="L43" s="492"/>
      <c r="M43" s="492"/>
      <c r="N43" s="492"/>
      <c r="O43" s="565">
        <v>5</v>
      </c>
      <c r="P43" s="565"/>
      <c r="Q43" s="565"/>
      <c r="R43" s="565"/>
      <c r="S43" s="492">
        <v>150</v>
      </c>
      <c r="T43" s="492"/>
      <c r="U43" s="565">
        <v>5</v>
      </c>
      <c r="V43" s="565"/>
      <c r="W43" s="492">
        <v>150</v>
      </c>
      <c r="X43" s="492"/>
      <c r="Y43" s="565">
        <v>5</v>
      </c>
      <c r="Z43" s="565"/>
      <c r="AA43" s="492">
        <v>142</v>
      </c>
      <c r="AB43" s="492"/>
      <c r="AC43" s="335">
        <v>6</v>
      </c>
      <c r="AD43" s="492">
        <v>189</v>
      </c>
      <c r="AE43" s="492"/>
      <c r="AF43" s="172">
        <v>8</v>
      </c>
      <c r="AG43" s="559">
        <v>54</v>
      </c>
      <c r="AH43" s="613"/>
    </row>
    <row r="44" spans="1:35" ht="20.100000000000001" customHeight="1" x14ac:dyDescent="0.15">
      <c r="A44" s="155" t="s">
        <v>96</v>
      </c>
      <c r="B44" s="98">
        <f t="shared" ref="B44" si="11">F44+J44+O44+U44+Y44+AC44+AF44</f>
        <v>21</v>
      </c>
      <c r="C44" s="572">
        <f t="shared" si="10"/>
        <v>459</v>
      </c>
      <c r="D44" s="572"/>
      <c r="E44" s="572"/>
      <c r="F44" s="565">
        <v>2</v>
      </c>
      <c r="G44" s="565"/>
      <c r="H44" s="492">
        <v>65</v>
      </c>
      <c r="I44" s="492"/>
      <c r="J44" s="335">
        <v>3</v>
      </c>
      <c r="K44" s="492">
        <v>74</v>
      </c>
      <c r="L44" s="492"/>
      <c r="M44" s="492"/>
      <c r="N44" s="492"/>
      <c r="O44" s="565">
        <v>2</v>
      </c>
      <c r="P44" s="565"/>
      <c r="Q44" s="565"/>
      <c r="R44" s="565"/>
      <c r="S44" s="492">
        <v>68</v>
      </c>
      <c r="T44" s="492"/>
      <c r="U44" s="565">
        <v>2</v>
      </c>
      <c r="V44" s="565"/>
      <c r="W44" s="492">
        <v>68</v>
      </c>
      <c r="X44" s="492"/>
      <c r="Y44" s="565">
        <v>3</v>
      </c>
      <c r="Z44" s="565"/>
      <c r="AA44" s="492">
        <v>74</v>
      </c>
      <c r="AB44" s="492"/>
      <c r="AC44" s="335">
        <v>3</v>
      </c>
      <c r="AD44" s="492">
        <v>74</v>
      </c>
      <c r="AE44" s="492"/>
      <c r="AF44" s="172">
        <v>6</v>
      </c>
      <c r="AG44" s="559">
        <v>36</v>
      </c>
      <c r="AH44" s="613"/>
    </row>
    <row r="45" spans="1:35" ht="20.100000000000001" customHeight="1" x14ac:dyDescent="0.15">
      <c r="A45" s="155" t="s">
        <v>97</v>
      </c>
      <c r="B45" s="98">
        <f t="shared" ref="B45:B50" si="12">F45+J45+O45+U45+Y45+AC45+AF45</f>
        <v>41</v>
      </c>
      <c r="C45" s="572">
        <f t="shared" si="10"/>
        <v>1008</v>
      </c>
      <c r="D45" s="572"/>
      <c r="E45" s="572"/>
      <c r="F45" s="565">
        <v>5</v>
      </c>
      <c r="G45" s="565"/>
      <c r="H45" s="492">
        <v>151</v>
      </c>
      <c r="I45" s="492"/>
      <c r="J45" s="335">
        <v>5</v>
      </c>
      <c r="K45" s="492">
        <v>153</v>
      </c>
      <c r="L45" s="492"/>
      <c r="M45" s="492"/>
      <c r="N45" s="492"/>
      <c r="O45" s="565">
        <v>5</v>
      </c>
      <c r="P45" s="565"/>
      <c r="Q45" s="565"/>
      <c r="R45" s="565"/>
      <c r="S45" s="492">
        <v>164</v>
      </c>
      <c r="T45" s="492"/>
      <c r="U45" s="565">
        <v>5</v>
      </c>
      <c r="V45" s="565"/>
      <c r="W45" s="492">
        <v>166</v>
      </c>
      <c r="X45" s="492"/>
      <c r="Y45" s="565">
        <v>5</v>
      </c>
      <c r="Z45" s="565"/>
      <c r="AA45" s="492">
        <v>160</v>
      </c>
      <c r="AB45" s="492"/>
      <c r="AC45" s="335">
        <v>5</v>
      </c>
      <c r="AD45" s="492">
        <v>156</v>
      </c>
      <c r="AE45" s="492"/>
      <c r="AF45" s="172">
        <v>11</v>
      </c>
      <c r="AG45" s="559">
        <v>58</v>
      </c>
      <c r="AH45" s="613"/>
    </row>
    <row r="46" spans="1:35" ht="20.100000000000001" customHeight="1" x14ac:dyDescent="0.15">
      <c r="A46" s="155" t="s">
        <v>98</v>
      </c>
      <c r="B46" s="98">
        <f t="shared" si="12"/>
        <v>23</v>
      </c>
      <c r="C46" s="572">
        <f t="shared" si="10"/>
        <v>565</v>
      </c>
      <c r="D46" s="572"/>
      <c r="E46" s="572"/>
      <c r="F46" s="565">
        <v>3</v>
      </c>
      <c r="G46" s="565"/>
      <c r="H46" s="492">
        <v>79</v>
      </c>
      <c r="I46" s="492"/>
      <c r="J46" s="335">
        <v>3</v>
      </c>
      <c r="K46" s="492">
        <v>81</v>
      </c>
      <c r="L46" s="492"/>
      <c r="M46" s="492"/>
      <c r="N46" s="492"/>
      <c r="O46" s="565">
        <v>3</v>
      </c>
      <c r="P46" s="565"/>
      <c r="Q46" s="565"/>
      <c r="R46" s="565"/>
      <c r="S46" s="492">
        <v>98</v>
      </c>
      <c r="T46" s="492"/>
      <c r="U46" s="565">
        <v>3</v>
      </c>
      <c r="V46" s="565"/>
      <c r="W46" s="492">
        <v>82</v>
      </c>
      <c r="X46" s="492"/>
      <c r="Y46" s="565">
        <v>3</v>
      </c>
      <c r="Z46" s="565"/>
      <c r="AA46" s="492">
        <v>98</v>
      </c>
      <c r="AB46" s="492"/>
      <c r="AC46" s="335">
        <v>3</v>
      </c>
      <c r="AD46" s="492">
        <v>88</v>
      </c>
      <c r="AE46" s="492"/>
      <c r="AF46" s="172">
        <v>5</v>
      </c>
      <c r="AG46" s="559">
        <v>39</v>
      </c>
      <c r="AH46" s="613"/>
    </row>
    <row r="47" spans="1:35" ht="20.100000000000001" customHeight="1" x14ac:dyDescent="0.15">
      <c r="A47" s="155" t="s">
        <v>99</v>
      </c>
      <c r="B47" s="98">
        <f t="shared" si="12"/>
        <v>38</v>
      </c>
      <c r="C47" s="572">
        <f t="shared" si="10"/>
        <v>990</v>
      </c>
      <c r="D47" s="572"/>
      <c r="E47" s="572"/>
      <c r="F47" s="565">
        <v>5</v>
      </c>
      <c r="G47" s="565"/>
      <c r="H47" s="492">
        <v>149</v>
      </c>
      <c r="I47" s="492"/>
      <c r="J47" s="335">
        <v>5</v>
      </c>
      <c r="K47" s="492">
        <v>152</v>
      </c>
      <c r="L47" s="492"/>
      <c r="M47" s="492"/>
      <c r="N47" s="492"/>
      <c r="O47" s="565">
        <v>4</v>
      </c>
      <c r="P47" s="565"/>
      <c r="Q47" s="565"/>
      <c r="R47" s="565"/>
      <c r="S47" s="492">
        <v>139</v>
      </c>
      <c r="T47" s="492"/>
      <c r="U47" s="565">
        <v>5</v>
      </c>
      <c r="V47" s="565"/>
      <c r="W47" s="492">
        <v>162</v>
      </c>
      <c r="X47" s="492"/>
      <c r="Y47" s="565">
        <v>5</v>
      </c>
      <c r="Z47" s="565"/>
      <c r="AA47" s="492">
        <v>172</v>
      </c>
      <c r="AB47" s="492"/>
      <c r="AC47" s="335">
        <v>5</v>
      </c>
      <c r="AD47" s="492">
        <v>160</v>
      </c>
      <c r="AE47" s="492"/>
      <c r="AF47" s="172">
        <v>9</v>
      </c>
      <c r="AG47" s="559">
        <v>56</v>
      </c>
      <c r="AH47" s="613"/>
    </row>
    <row r="48" spans="1:35" ht="20.100000000000001" customHeight="1" x14ac:dyDescent="0.15">
      <c r="A48" s="155" t="s">
        <v>100</v>
      </c>
      <c r="B48" s="98">
        <f t="shared" si="12"/>
        <v>28</v>
      </c>
      <c r="C48" s="572">
        <f t="shared" si="10"/>
        <v>733</v>
      </c>
      <c r="D48" s="572"/>
      <c r="E48" s="572"/>
      <c r="F48" s="565">
        <v>4</v>
      </c>
      <c r="G48" s="565"/>
      <c r="H48" s="492">
        <v>100</v>
      </c>
      <c r="I48" s="492"/>
      <c r="J48" s="335">
        <v>4</v>
      </c>
      <c r="K48" s="492">
        <v>110</v>
      </c>
      <c r="L48" s="492"/>
      <c r="M48" s="492"/>
      <c r="N48" s="492"/>
      <c r="O48" s="565">
        <v>3</v>
      </c>
      <c r="P48" s="565"/>
      <c r="Q48" s="565"/>
      <c r="R48" s="565"/>
      <c r="S48" s="492">
        <v>103</v>
      </c>
      <c r="T48" s="492"/>
      <c r="U48" s="565">
        <v>4</v>
      </c>
      <c r="V48" s="565"/>
      <c r="W48" s="492">
        <v>125</v>
      </c>
      <c r="X48" s="492"/>
      <c r="Y48" s="565">
        <v>4</v>
      </c>
      <c r="Z48" s="565"/>
      <c r="AA48" s="492">
        <v>133</v>
      </c>
      <c r="AB48" s="492"/>
      <c r="AC48" s="335">
        <v>4</v>
      </c>
      <c r="AD48" s="492">
        <v>123</v>
      </c>
      <c r="AE48" s="492"/>
      <c r="AF48" s="172">
        <v>5</v>
      </c>
      <c r="AG48" s="559">
        <v>39</v>
      </c>
      <c r="AH48" s="613"/>
    </row>
    <row r="49" spans="1:34" ht="20.100000000000001" customHeight="1" x14ac:dyDescent="0.15">
      <c r="A49" s="155" t="s">
        <v>101</v>
      </c>
      <c r="B49" s="98">
        <f t="shared" si="12"/>
        <v>32</v>
      </c>
      <c r="C49" s="572">
        <f t="shared" si="10"/>
        <v>696</v>
      </c>
      <c r="D49" s="572"/>
      <c r="E49" s="572"/>
      <c r="F49" s="565">
        <v>3</v>
      </c>
      <c r="G49" s="565"/>
      <c r="H49" s="492">
        <v>92</v>
      </c>
      <c r="I49" s="492"/>
      <c r="J49" s="335">
        <v>4</v>
      </c>
      <c r="K49" s="492">
        <v>117</v>
      </c>
      <c r="L49" s="492"/>
      <c r="M49" s="492"/>
      <c r="N49" s="492"/>
      <c r="O49" s="565">
        <v>4</v>
      </c>
      <c r="P49" s="565"/>
      <c r="Q49" s="565"/>
      <c r="R49" s="565"/>
      <c r="S49" s="492">
        <v>113</v>
      </c>
      <c r="T49" s="492"/>
      <c r="U49" s="565">
        <v>4</v>
      </c>
      <c r="V49" s="565"/>
      <c r="W49" s="492">
        <v>106</v>
      </c>
      <c r="X49" s="492"/>
      <c r="Y49" s="565">
        <v>4</v>
      </c>
      <c r="Z49" s="565"/>
      <c r="AA49" s="492">
        <v>110</v>
      </c>
      <c r="AB49" s="492"/>
      <c r="AC49" s="335">
        <v>3</v>
      </c>
      <c r="AD49" s="492">
        <v>102</v>
      </c>
      <c r="AE49" s="492"/>
      <c r="AF49" s="172">
        <v>10</v>
      </c>
      <c r="AG49" s="559">
        <v>56</v>
      </c>
      <c r="AH49" s="613"/>
    </row>
    <row r="50" spans="1:34" ht="20.100000000000001" customHeight="1" thickBot="1" x14ac:dyDescent="0.2">
      <c r="A50" s="168" t="s">
        <v>102</v>
      </c>
      <c r="B50" s="177">
        <f t="shared" si="12"/>
        <v>25</v>
      </c>
      <c r="C50" s="571">
        <f t="shared" si="10"/>
        <v>539</v>
      </c>
      <c r="D50" s="571"/>
      <c r="E50" s="571"/>
      <c r="F50" s="587">
        <v>3</v>
      </c>
      <c r="G50" s="587"/>
      <c r="H50" s="568">
        <v>83</v>
      </c>
      <c r="I50" s="568"/>
      <c r="J50" s="365">
        <v>3</v>
      </c>
      <c r="K50" s="568">
        <v>89</v>
      </c>
      <c r="L50" s="568"/>
      <c r="M50" s="568"/>
      <c r="N50" s="568"/>
      <c r="O50" s="587">
        <v>3</v>
      </c>
      <c r="P50" s="587"/>
      <c r="Q50" s="587"/>
      <c r="R50" s="587"/>
      <c r="S50" s="568">
        <v>96</v>
      </c>
      <c r="T50" s="568"/>
      <c r="U50" s="587">
        <v>3</v>
      </c>
      <c r="V50" s="587"/>
      <c r="W50" s="568">
        <v>78</v>
      </c>
      <c r="X50" s="568"/>
      <c r="Y50" s="587">
        <v>3</v>
      </c>
      <c r="Z50" s="587"/>
      <c r="AA50" s="568">
        <v>84</v>
      </c>
      <c r="AB50" s="568"/>
      <c r="AC50" s="365">
        <v>3</v>
      </c>
      <c r="AD50" s="568">
        <v>77</v>
      </c>
      <c r="AE50" s="568"/>
      <c r="AF50" s="400">
        <v>7</v>
      </c>
      <c r="AG50" s="610">
        <v>32</v>
      </c>
      <c r="AH50" s="611"/>
    </row>
    <row r="51" spans="1:34" ht="20.100000000000001" customHeight="1" x14ac:dyDescent="0.15">
      <c r="A51" s="330" t="s">
        <v>348</v>
      </c>
      <c r="B51" s="330"/>
      <c r="C51" s="330"/>
      <c r="D51" s="330"/>
      <c r="E51" s="330"/>
      <c r="F51" s="330"/>
      <c r="G51" s="336"/>
      <c r="H51" s="330"/>
      <c r="I51" s="178"/>
      <c r="J51" s="330"/>
      <c r="K51" s="330"/>
      <c r="L51" s="330"/>
      <c r="M51" s="330"/>
      <c r="N51" s="330"/>
      <c r="O51" s="330"/>
      <c r="P51" s="330"/>
      <c r="Q51" s="330"/>
      <c r="R51" s="330"/>
      <c r="S51" s="330"/>
      <c r="T51" s="330"/>
      <c r="U51" s="330"/>
      <c r="V51" s="330"/>
      <c r="W51" s="330"/>
      <c r="X51" s="330"/>
      <c r="Y51" s="330"/>
      <c r="Z51" s="330"/>
      <c r="AA51" s="330"/>
      <c r="AB51" s="330"/>
      <c r="AC51" s="337" t="s">
        <v>338</v>
      </c>
      <c r="AD51" s="330" t="s">
        <v>339</v>
      </c>
      <c r="AE51" s="330"/>
      <c r="AF51" s="330"/>
      <c r="AG51" s="330"/>
      <c r="AH51" s="330"/>
    </row>
    <row r="52" spans="1:34" ht="15" customHeight="1" x14ac:dyDescent="0.15">
      <c r="A52" s="330" t="s">
        <v>330</v>
      </c>
      <c r="B52" s="330"/>
      <c r="C52" s="330"/>
      <c r="D52" s="330"/>
      <c r="E52" s="330"/>
      <c r="F52" s="330"/>
      <c r="G52" s="336"/>
      <c r="H52" s="330"/>
      <c r="I52" s="330"/>
      <c r="J52" s="330"/>
      <c r="K52" s="330"/>
      <c r="L52" s="330"/>
      <c r="M52" s="330"/>
      <c r="N52" s="330"/>
      <c r="O52" s="330"/>
      <c r="P52" s="330"/>
      <c r="Q52" s="330"/>
      <c r="R52" s="330"/>
      <c r="S52" s="330"/>
      <c r="T52" s="330"/>
      <c r="U52" s="330"/>
      <c r="V52" s="330"/>
      <c r="W52" s="330"/>
      <c r="X52" s="330"/>
      <c r="Y52" s="330"/>
      <c r="Z52" s="330"/>
      <c r="AA52" s="330"/>
      <c r="AB52" s="330"/>
      <c r="AC52" s="567" t="s">
        <v>340</v>
      </c>
      <c r="AD52" s="567"/>
      <c r="AE52" s="566" t="s">
        <v>331</v>
      </c>
      <c r="AF52" s="566"/>
      <c r="AG52" s="566"/>
      <c r="AH52" s="566"/>
    </row>
  </sheetData>
  <sheetProtection sheet="1" selectLockedCells="1" selectUnlockedCells="1"/>
  <mergeCells count="358">
    <mergeCell ref="AG38:AH38"/>
    <mergeCell ref="AF22:AH22"/>
    <mergeCell ref="AD21:AE21"/>
    <mergeCell ref="AF29:AH29"/>
    <mergeCell ref="AD17:AE17"/>
    <mergeCell ref="AD18:AE18"/>
    <mergeCell ref="AF21:AH21"/>
    <mergeCell ref="AF17:AH17"/>
    <mergeCell ref="AD23:AE23"/>
    <mergeCell ref="AF20:AH20"/>
    <mergeCell ref="AD19:AE19"/>
    <mergeCell ref="AF19:AH19"/>
    <mergeCell ref="AG30:AH30"/>
    <mergeCell ref="AG31:AH31"/>
    <mergeCell ref="AG32:AH32"/>
    <mergeCell ref="AG33:AH33"/>
    <mergeCell ref="AG34:AH34"/>
    <mergeCell ref="AE25:AH25"/>
    <mergeCell ref="AD22:AE22"/>
    <mergeCell ref="AF23:AH23"/>
    <mergeCell ref="AF18:AH18"/>
    <mergeCell ref="AD20:AE20"/>
    <mergeCell ref="AD32:AE32"/>
    <mergeCell ref="AG50:AH50"/>
    <mergeCell ref="AG40:AH40"/>
    <mergeCell ref="AG41:AH41"/>
    <mergeCell ref="AG42:AH42"/>
    <mergeCell ref="AG43:AH43"/>
    <mergeCell ref="AG44:AH44"/>
    <mergeCell ref="AG45:AH45"/>
    <mergeCell ref="AG46:AH46"/>
    <mergeCell ref="AG47:AH47"/>
    <mergeCell ref="AG48:AH48"/>
    <mergeCell ref="AG49:AH49"/>
    <mergeCell ref="AF3:AH4"/>
    <mergeCell ref="AF5:AH5"/>
    <mergeCell ref="AD7:AE7"/>
    <mergeCell ref="AF16:AH16"/>
    <mergeCell ref="AD6:AE6"/>
    <mergeCell ref="AF6:AH6"/>
    <mergeCell ref="AF8:AH8"/>
    <mergeCell ref="AG10:AH10"/>
    <mergeCell ref="AD9:AE9"/>
    <mergeCell ref="AF9:AH9"/>
    <mergeCell ref="AD15:AE15"/>
    <mergeCell ref="AF7:AH7"/>
    <mergeCell ref="AF15:AH15"/>
    <mergeCell ref="AD16:AE16"/>
    <mergeCell ref="AD11:AE12"/>
    <mergeCell ref="AF11:AH12"/>
    <mergeCell ref="AD13:AE13"/>
    <mergeCell ref="AF13:AH13"/>
    <mergeCell ref="AD5:AE5"/>
    <mergeCell ref="X5:Y5"/>
    <mergeCell ref="AD8:AE8"/>
    <mergeCell ref="J6:M6"/>
    <mergeCell ref="J5:M5"/>
    <mergeCell ref="N6:R6"/>
    <mergeCell ref="J8:M8"/>
    <mergeCell ref="X6:Y6"/>
    <mergeCell ref="AD3:AE4"/>
    <mergeCell ref="N5:R5"/>
    <mergeCell ref="N7:R7"/>
    <mergeCell ref="A3:A4"/>
    <mergeCell ref="B3:B4"/>
    <mergeCell ref="C3:E3"/>
    <mergeCell ref="F3:G4"/>
    <mergeCell ref="U5:V5"/>
    <mergeCell ref="U9:V9"/>
    <mergeCell ref="U6:V6"/>
    <mergeCell ref="A11:A12"/>
    <mergeCell ref="J10:K10"/>
    <mergeCell ref="J9:M9"/>
    <mergeCell ref="N8:R8"/>
    <mergeCell ref="H3:R3"/>
    <mergeCell ref="S12:Z12"/>
    <mergeCell ref="X4:Z4"/>
    <mergeCell ref="X9:Y9"/>
    <mergeCell ref="U7:V7"/>
    <mergeCell ref="X7:Y7"/>
    <mergeCell ref="U8:V8"/>
    <mergeCell ref="X8:Y8"/>
    <mergeCell ref="J7:M7"/>
    <mergeCell ref="H4:I4"/>
    <mergeCell ref="J4:M4"/>
    <mergeCell ref="N4:R4"/>
    <mergeCell ref="U4:W4"/>
    <mergeCell ref="A29:A30"/>
    <mergeCell ref="B29:E29"/>
    <mergeCell ref="F29:I29"/>
    <mergeCell ref="F33:G33"/>
    <mergeCell ref="F32:G32"/>
    <mergeCell ref="J29:N29"/>
    <mergeCell ref="F30:G30"/>
    <mergeCell ref="K30:M30"/>
    <mergeCell ref="F31:G31"/>
    <mergeCell ref="K31:M31"/>
    <mergeCell ref="H16:K16"/>
    <mergeCell ref="H17:K17"/>
    <mergeCell ref="H18:K18"/>
    <mergeCell ref="H19:K19"/>
    <mergeCell ref="H20:K20"/>
    <mergeCell ref="H21:K21"/>
    <mergeCell ref="L13:R13"/>
    <mergeCell ref="L14:R14"/>
    <mergeCell ref="L15:R15"/>
    <mergeCell ref="L16:R16"/>
    <mergeCell ref="L17:R17"/>
    <mergeCell ref="L18:R18"/>
    <mergeCell ref="L19:R19"/>
    <mergeCell ref="L20:R20"/>
    <mergeCell ref="L21:R21"/>
    <mergeCell ref="B11:B12"/>
    <mergeCell ref="C11:E11"/>
    <mergeCell ref="F11:G12"/>
    <mergeCell ref="H11:R11"/>
    <mergeCell ref="H12:R12"/>
    <mergeCell ref="N9:R9"/>
    <mergeCell ref="H13:K13"/>
    <mergeCell ref="H14:K14"/>
    <mergeCell ref="H15:K15"/>
    <mergeCell ref="N10:P10"/>
    <mergeCell ref="U42:V42"/>
    <mergeCell ref="U43:V43"/>
    <mergeCell ref="F40:G40"/>
    <mergeCell ref="O39:R39"/>
    <mergeCell ref="O40:R40"/>
    <mergeCell ref="F39:G39"/>
    <mergeCell ref="K39:M39"/>
    <mergeCell ref="F38:G38"/>
    <mergeCell ref="O38:R38"/>
    <mergeCell ref="H40:I40"/>
    <mergeCell ref="F41:G41"/>
    <mergeCell ref="O41:R41"/>
    <mergeCell ref="H41:I41"/>
    <mergeCell ref="H38:I38"/>
    <mergeCell ref="U40:V40"/>
    <mergeCell ref="F49:G49"/>
    <mergeCell ref="O44:R44"/>
    <mergeCell ref="F43:G43"/>
    <mergeCell ref="O43:R43"/>
    <mergeCell ref="F42:G42"/>
    <mergeCell ref="O42:R42"/>
    <mergeCell ref="H45:I45"/>
    <mergeCell ref="H44:I44"/>
    <mergeCell ref="H43:I43"/>
    <mergeCell ref="H42:I42"/>
    <mergeCell ref="Y48:Z48"/>
    <mergeCell ref="U48:V48"/>
    <mergeCell ref="F47:G47"/>
    <mergeCell ref="Y50:Z50"/>
    <mergeCell ref="U49:V49"/>
    <mergeCell ref="O49:R49"/>
    <mergeCell ref="Y44:Z44"/>
    <mergeCell ref="Y49:Z49"/>
    <mergeCell ref="U50:V50"/>
    <mergeCell ref="U45:V45"/>
    <mergeCell ref="U46:V46"/>
    <mergeCell ref="Y46:Z46"/>
    <mergeCell ref="Y47:Z47"/>
    <mergeCell ref="U47:V47"/>
    <mergeCell ref="O48:R48"/>
    <mergeCell ref="O46:R46"/>
    <mergeCell ref="O47:R47"/>
    <mergeCell ref="Y45:Z45"/>
    <mergeCell ref="F46:G46"/>
    <mergeCell ref="F48:G48"/>
    <mergeCell ref="F44:G44"/>
    <mergeCell ref="F50:G50"/>
    <mergeCell ref="O50:R50"/>
    <mergeCell ref="F45:G45"/>
    <mergeCell ref="Y40:Z40"/>
    <mergeCell ref="U33:V33"/>
    <mergeCell ref="U34:V34"/>
    <mergeCell ref="U39:V39"/>
    <mergeCell ref="Y34:Z34"/>
    <mergeCell ref="Y38:Z38"/>
    <mergeCell ref="Y29:AB29"/>
    <mergeCell ref="U30:V30"/>
    <mergeCell ref="U32:V32"/>
    <mergeCell ref="AA12:AC12"/>
    <mergeCell ref="S23:W23"/>
    <mergeCell ref="S22:W22"/>
    <mergeCell ref="S21:W21"/>
    <mergeCell ref="S20:W20"/>
    <mergeCell ref="S19:W19"/>
    <mergeCell ref="S18:W18"/>
    <mergeCell ref="S17:W17"/>
    <mergeCell ref="S16:W16"/>
    <mergeCell ref="S15:W15"/>
    <mergeCell ref="S13:W13"/>
    <mergeCell ref="X13:Z13"/>
    <mergeCell ref="AA13:AC13"/>
    <mergeCell ref="X23:Z23"/>
    <mergeCell ref="AA23:AC23"/>
    <mergeCell ref="AA22:AC22"/>
    <mergeCell ref="A36:A37"/>
    <mergeCell ref="B36:E36"/>
    <mergeCell ref="F36:I36"/>
    <mergeCell ref="J36:N36"/>
    <mergeCell ref="O36:T36"/>
    <mergeCell ref="U36:X36"/>
    <mergeCell ref="Y36:AB36"/>
    <mergeCell ref="H37:I37"/>
    <mergeCell ref="K37:N37"/>
    <mergeCell ref="C41:E41"/>
    <mergeCell ref="C40:E40"/>
    <mergeCell ref="H50:I50"/>
    <mergeCell ref="H49:I49"/>
    <mergeCell ref="H48:I48"/>
    <mergeCell ref="H47:I47"/>
    <mergeCell ref="H46:I46"/>
    <mergeCell ref="AA21:AC21"/>
    <mergeCell ref="AA20:AC20"/>
    <mergeCell ref="O34:R34"/>
    <mergeCell ref="S43:T43"/>
    <mergeCell ref="S42:T42"/>
    <mergeCell ref="S41:T41"/>
    <mergeCell ref="S40:T40"/>
    <mergeCell ref="S38:T38"/>
    <mergeCell ref="O30:R30"/>
    <mergeCell ref="U31:V31"/>
    <mergeCell ref="Y32:Z32"/>
    <mergeCell ref="Y31:Z31"/>
    <mergeCell ref="Y42:Z42"/>
    <mergeCell ref="Y30:Z30"/>
    <mergeCell ref="O29:T29"/>
    <mergeCell ref="U29:X29"/>
    <mergeCell ref="X22:Z22"/>
    <mergeCell ref="C50:E50"/>
    <mergeCell ref="C49:E49"/>
    <mergeCell ref="C48:E48"/>
    <mergeCell ref="C47:E47"/>
    <mergeCell ref="C46:E46"/>
    <mergeCell ref="C45:E45"/>
    <mergeCell ref="C44:E44"/>
    <mergeCell ref="C43:E43"/>
    <mergeCell ref="C42:E42"/>
    <mergeCell ref="S50:T50"/>
    <mergeCell ref="S49:T49"/>
    <mergeCell ref="S48:T48"/>
    <mergeCell ref="S47:T47"/>
    <mergeCell ref="S46:T46"/>
    <mergeCell ref="S45:T45"/>
    <mergeCell ref="S44:T44"/>
    <mergeCell ref="K50:N50"/>
    <mergeCell ref="K49:N49"/>
    <mergeCell ref="K48:N48"/>
    <mergeCell ref="K47:N47"/>
    <mergeCell ref="K46:N46"/>
    <mergeCell ref="K45:N45"/>
    <mergeCell ref="K44:N44"/>
    <mergeCell ref="O45:R45"/>
    <mergeCell ref="W50:X50"/>
    <mergeCell ref="W49:X49"/>
    <mergeCell ref="W48:X48"/>
    <mergeCell ref="W47:X47"/>
    <mergeCell ref="W46:X46"/>
    <mergeCell ref="W45:X45"/>
    <mergeCell ref="W44:X44"/>
    <mergeCell ref="W43:X43"/>
    <mergeCell ref="W42:X42"/>
    <mergeCell ref="AD45:AE45"/>
    <mergeCell ref="AD44:AE44"/>
    <mergeCell ref="AD43:AE43"/>
    <mergeCell ref="AD42:AE42"/>
    <mergeCell ref="K40:N40"/>
    <mergeCell ref="S37:T37"/>
    <mergeCell ref="W37:X37"/>
    <mergeCell ref="AA37:AB37"/>
    <mergeCell ref="AD37:AE37"/>
    <mergeCell ref="W41:X41"/>
    <mergeCell ref="W40:X40"/>
    <mergeCell ref="K43:N43"/>
    <mergeCell ref="K42:N42"/>
    <mergeCell ref="K41:N41"/>
    <mergeCell ref="O37:R37"/>
    <mergeCell ref="U37:V37"/>
    <mergeCell ref="Y37:Z37"/>
    <mergeCell ref="K38:N38"/>
    <mergeCell ref="Y43:Z43"/>
    <mergeCell ref="U44:V44"/>
    <mergeCell ref="Y39:Z39"/>
    <mergeCell ref="U38:V38"/>
    <mergeCell ref="Y41:Z41"/>
    <mergeCell ref="U41:V41"/>
    <mergeCell ref="AE52:AH52"/>
    <mergeCell ref="AC52:AD52"/>
    <mergeCell ref="AC25:AD25"/>
    <mergeCell ref="AD38:AE38"/>
    <mergeCell ref="AA38:AB38"/>
    <mergeCell ref="W38:X38"/>
    <mergeCell ref="AD41:AE41"/>
    <mergeCell ref="AD40:AE40"/>
    <mergeCell ref="AA50:AB50"/>
    <mergeCell ref="AA49:AB49"/>
    <mergeCell ref="AA48:AB48"/>
    <mergeCell ref="AA47:AB47"/>
    <mergeCell ref="AA46:AB46"/>
    <mergeCell ref="AA45:AB45"/>
    <mergeCell ref="AA44:AB44"/>
    <mergeCell ref="AA43:AB43"/>
    <mergeCell ref="AA42:AB42"/>
    <mergeCell ref="AA41:AB41"/>
    <mergeCell ref="AA40:AB40"/>
    <mergeCell ref="AD50:AE50"/>
    <mergeCell ref="AD49:AE49"/>
    <mergeCell ref="AD48:AE48"/>
    <mergeCell ref="AD47:AE47"/>
    <mergeCell ref="AD46:AE46"/>
    <mergeCell ref="C38:E38"/>
    <mergeCell ref="S14:W14"/>
    <mergeCell ref="X14:Z14"/>
    <mergeCell ref="AA14:AC14"/>
    <mergeCell ref="AD14:AE14"/>
    <mergeCell ref="AF14:AH14"/>
    <mergeCell ref="AF36:AH36"/>
    <mergeCell ref="F37:G37"/>
    <mergeCell ref="AG37:AH37"/>
    <mergeCell ref="C37:E37"/>
    <mergeCell ref="AA19:AC19"/>
    <mergeCell ref="AA18:AC18"/>
    <mergeCell ref="AA17:AC17"/>
    <mergeCell ref="AA16:AC16"/>
    <mergeCell ref="AA15:AC15"/>
    <mergeCell ref="X15:Z15"/>
    <mergeCell ref="X16:Z16"/>
    <mergeCell ref="X17:Z17"/>
    <mergeCell ref="X18:Z18"/>
    <mergeCell ref="X19:Z19"/>
    <mergeCell ref="X20:Z20"/>
    <mergeCell ref="X21:Z21"/>
    <mergeCell ref="Y33:Z33"/>
    <mergeCell ref="F34:G34"/>
    <mergeCell ref="H34:I34"/>
    <mergeCell ref="K34:N34"/>
    <mergeCell ref="S34:T34"/>
    <mergeCell ref="W34:X34"/>
    <mergeCell ref="AA34:AB34"/>
    <mergeCell ref="AD34:AE34"/>
    <mergeCell ref="H22:K22"/>
    <mergeCell ref="H23:K23"/>
    <mergeCell ref="L22:R22"/>
    <mergeCell ref="L23:R23"/>
    <mergeCell ref="H33:I33"/>
    <mergeCell ref="K33:N33"/>
    <mergeCell ref="S33:T33"/>
    <mergeCell ref="W33:X33"/>
    <mergeCell ref="AA33:AB33"/>
    <mergeCell ref="AD33:AE33"/>
    <mergeCell ref="O33:R33"/>
    <mergeCell ref="O31:R31"/>
    <mergeCell ref="O32:R32"/>
    <mergeCell ref="H32:I32"/>
    <mergeCell ref="K32:N32"/>
    <mergeCell ref="S32:T32"/>
    <mergeCell ref="W32:X32"/>
    <mergeCell ref="AA32:AB32"/>
  </mergeCells>
  <phoneticPr fontId="2"/>
  <printOptions horizontalCentered="1"/>
  <pageMargins left="0.59055118110236227" right="0.59055118110236227" top="0.59055118110236227" bottom="0.59055118110236227" header="0.39370078740157483" footer="0.39370078740157483"/>
  <pageSetup paperSize="9" scale="79" firstPageNumber="134" orientation="portrait" useFirstPageNumber="1" verticalDpi="300" r:id="rId1"/>
  <headerFooter scaleWithDoc="0" alignWithMargins="0">
    <oddHeader>&amp;L教　育</oddHeader>
    <oddFooter>&amp;C&amp;12&amp;A</oddFooter>
  </headerFooter>
  <colBreaks count="1" manualBreakCount="1">
    <brk id="18" max="48" man="1"/>
  </colBreak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8232F-57E0-4276-BE89-7BD69DB04758}">
  <sheetPr>
    <tabColor theme="4" tint="0.59999389629810485"/>
  </sheetPr>
  <dimension ref="A1:AK52"/>
  <sheetViews>
    <sheetView view="pageBreakPreview" topLeftCell="A22" zoomScaleNormal="100" zoomScaleSheetLayoutView="100" zoomScalePageLayoutView="90" workbookViewId="0">
      <pane xSplit="1" topLeftCell="B1" activePane="topRight" state="frozen"/>
      <selection activeCell="J19" sqref="J19"/>
      <selection pane="topRight" activeCell="AC51" sqref="AC51"/>
    </sheetView>
  </sheetViews>
  <sheetFormatPr defaultColWidth="8.85546875" defaultRowHeight="17.45" customHeight="1" x14ac:dyDescent="0.15"/>
  <cols>
    <col min="1" max="1" width="11.28515625" style="2" hidden="1" customWidth="1"/>
    <col min="2" max="2" width="6.7109375" style="2" hidden="1" customWidth="1"/>
    <col min="3" max="3" width="8.28515625" style="2" hidden="1" customWidth="1"/>
    <col min="4" max="5" width="8.42578125" style="2" hidden="1" customWidth="1"/>
    <col min="6" max="6" width="5.42578125" style="2" hidden="1" customWidth="1"/>
    <col min="7" max="7" width="5.42578125" style="102" hidden="1" customWidth="1"/>
    <col min="8" max="9" width="7.7109375" style="2" hidden="1" customWidth="1"/>
    <col min="10" max="10" width="8.140625" style="2" hidden="1" customWidth="1"/>
    <col min="11" max="12" width="2.7109375" style="2" hidden="1" customWidth="1"/>
    <col min="13" max="13" width="2.140625" style="2" hidden="1" customWidth="1"/>
    <col min="14" max="14" width="7.28515625" style="2" hidden="1" customWidth="1"/>
    <col min="15" max="16" width="1.42578125" style="2" hidden="1" customWidth="1"/>
    <col min="17" max="17" width="3.42578125" style="2" hidden="1" customWidth="1"/>
    <col min="18" max="18" width="1.42578125" style="2" hidden="1" customWidth="1"/>
    <col min="19" max="20" width="7.140625" style="2" customWidth="1"/>
    <col min="21" max="21" width="5.28515625" style="2" customWidth="1"/>
    <col min="22" max="22" width="3.85546875" style="2" customWidth="1"/>
    <col min="23" max="23" width="6.7109375" style="2" customWidth="1"/>
    <col min="24" max="24" width="6.85546875" style="2" customWidth="1"/>
    <col min="25" max="25" width="1.85546875" style="2" customWidth="1"/>
    <col min="26" max="26" width="5.42578125" style="2" customWidth="1"/>
    <col min="27" max="27" width="7.42578125" style="2" customWidth="1"/>
    <col min="28" max="28" width="7.140625" style="2" customWidth="1"/>
    <col min="29" max="29" width="6.28515625" style="2" customWidth="1"/>
    <col min="30" max="30" width="9.85546875" style="2" customWidth="1"/>
    <col min="31" max="31" width="8.7109375" style="2" customWidth="1"/>
    <col min="32" max="32" width="9" style="2" customWidth="1"/>
    <col min="33" max="34" width="6.42578125" style="2" customWidth="1"/>
    <col min="35" max="36" width="8.85546875" style="2" customWidth="1"/>
    <col min="37" max="16384" width="8.85546875" style="2"/>
  </cols>
  <sheetData>
    <row r="1" spans="1:34" ht="5.0999999999999996" customHeight="1" x14ac:dyDescent="0.15">
      <c r="AH1" s="95"/>
    </row>
    <row r="2" spans="1:34" ht="20.100000000000001" customHeight="1" thickBot="1" x14ac:dyDescent="0.2">
      <c r="A2" s="330" t="s">
        <v>370</v>
      </c>
      <c r="B2" s="330"/>
      <c r="C2" s="330"/>
      <c r="D2" s="330"/>
      <c r="E2" s="330"/>
      <c r="F2" s="330"/>
      <c r="G2" s="336"/>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7" t="s">
        <v>78</v>
      </c>
    </row>
    <row r="3" spans="1:34" ht="20.100000000000001" customHeight="1" thickBot="1" x14ac:dyDescent="0.2">
      <c r="A3" s="576" t="s">
        <v>79</v>
      </c>
      <c r="B3" s="534" t="s">
        <v>80</v>
      </c>
      <c r="C3" s="534" t="s">
        <v>81</v>
      </c>
      <c r="D3" s="534"/>
      <c r="E3" s="534"/>
      <c r="F3" s="534" t="s">
        <v>82</v>
      </c>
      <c r="G3" s="534"/>
      <c r="H3" s="534" t="s">
        <v>83</v>
      </c>
      <c r="I3" s="534"/>
      <c r="J3" s="534"/>
      <c r="K3" s="534"/>
      <c r="L3" s="534"/>
      <c r="M3" s="534"/>
      <c r="N3" s="534"/>
      <c r="O3" s="534"/>
      <c r="P3" s="534"/>
      <c r="Q3" s="534"/>
      <c r="R3" s="534"/>
      <c r="S3" s="41"/>
      <c r="T3" s="151" t="s">
        <v>84</v>
      </c>
      <c r="U3" s="151"/>
      <c r="V3" s="151"/>
      <c r="W3" s="339"/>
      <c r="X3" s="151"/>
      <c r="Y3" s="151"/>
      <c r="Z3" s="43"/>
      <c r="AA3" s="42"/>
      <c r="AB3" s="339" t="s">
        <v>85</v>
      </c>
      <c r="AC3" s="151"/>
      <c r="AD3" s="598" t="s">
        <v>270</v>
      </c>
      <c r="AE3" s="599"/>
      <c r="AF3" s="602" t="s">
        <v>271</v>
      </c>
      <c r="AG3" s="517"/>
      <c r="AH3" s="603"/>
    </row>
    <row r="4" spans="1:34" ht="20.100000000000001" customHeight="1" x14ac:dyDescent="0.15">
      <c r="A4" s="577"/>
      <c r="B4" s="460"/>
      <c r="C4" s="334" t="s">
        <v>86</v>
      </c>
      <c r="D4" s="152" t="s">
        <v>87</v>
      </c>
      <c r="E4" s="152" t="s">
        <v>88</v>
      </c>
      <c r="F4" s="460"/>
      <c r="G4" s="460"/>
      <c r="H4" s="562" t="s">
        <v>89</v>
      </c>
      <c r="I4" s="562"/>
      <c r="J4" s="562" t="s">
        <v>53</v>
      </c>
      <c r="K4" s="562"/>
      <c r="L4" s="562"/>
      <c r="M4" s="562"/>
      <c r="N4" s="562" t="s">
        <v>54</v>
      </c>
      <c r="O4" s="562"/>
      <c r="P4" s="562"/>
      <c r="Q4" s="562"/>
      <c r="R4" s="562"/>
      <c r="S4" s="153" t="s">
        <v>90</v>
      </c>
      <c r="T4" s="154"/>
      <c r="U4" s="562" t="s">
        <v>53</v>
      </c>
      <c r="V4" s="562"/>
      <c r="W4" s="562"/>
      <c r="X4" s="562" t="s">
        <v>54</v>
      </c>
      <c r="Y4" s="562"/>
      <c r="Z4" s="562"/>
      <c r="AA4" s="373" t="s">
        <v>272</v>
      </c>
      <c r="AB4" s="373" t="s">
        <v>53</v>
      </c>
      <c r="AC4" s="373" t="s">
        <v>54</v>
      </c>
      <c r="AD4" s="600"/>
      <c r="AE4" s="601"/>
      <c r="AF4" s="604"/>
      <c r="AG4" s="524"/>
      <c r="AH4" s="605"/>
    </row>
    <row r="5" spans="1:34" ht="20.100000000000001" customHeight="1" x14ac:dyDescent="0.15">
      <c r="A5" s="155" t="s">
        <v>442</v>
      </c>
      <c r="B5" s="396">
        <v>11</v>
      </c>
      <c r="C5" s="343">
        <v>382</v>
      </c>
      <c r="D5" s="156">
        <v>279</v>
      </c>
      <c r="E5" s="343">
        <v>103</v>
      </c>
      <c r="F5" s="343">
        <v>297</v>
      </c>
      <c r="G5" s="157">
        <v>43</v>
      </c>
      <c r="H5" s="343">
        <f>SUM(J5,N5)</f>
        <v>8033</v>
      </c>
      <c r="I5" s="157">
        <v>266</v>
      </c>
      <c r="J5" s="596">
        <v>4156</v>
      </c>
      <c r="K5" s="596"/>
      <c r="L5" s="596"/>
      <c r="M5" s="596"/>
      <c r="N5" s="596">
        <v>3877</v>
      </c>
      <c r="O5" s="596"/>
      <c r="P5" s="596"/>
      <c r="Q5" s="596"/>
      <c r="R5" s="596"/>
      <c r="S5" s="346">
        <f>SUM(U5,X5)</f>
        <v>385</v>
      </c>
      <c r="T5" s="158">
        <f>SUM(W5,Z5)</f>
        <v>15</v>
      </c>
      <c r="U5" s="594">
        <v>115</v>
      </c>
      <c r="V5" s="594"/>
      <c r="W5" s="159" t="s">
        <v>386</v>
      </c>
      <c r="X5" s="596">
        <v>270</v>
      </c>
      <c r="Y5" s="596"/>
      <c r="Z5" s="158">
        <v>15</v>
      </c>
      <c r="AA5" s="346">
        <f>SUM(AB5,AC5)</f>
        <v>58</v>
      </c>
      <c r="AB5" s="346">
        <v>2</v>
      </c>
      <c r="AC5" s="346">
        <v>56</v>
      </c>
      <c r="AD5" s="606">
        <f>H5/F5</f>
        <v>27.047138047138048</v>
      </c>
      <c r="AE5" s="606"/>
      <c r="AF5" s="606">
        <f>H5/S5</f>
        <v>20.864935064935064</v>
      </c>
      <c r="AG5" s="606"/>
      <c r="AH5" s="607"/>
    </row>
    <row r="6" spans="1:34" ht="20.100000000000001" customHeight="1" x14ac:dyDescent="0.15">
      <c r="A6" s="155">
        <v>29</v>
      </c>
      <c r="B6" s="343">
        <v>11</v>
      </c>
      <c r="C6" s="343">
        <v>385</v>
      </c>
      <c r="D6" s="156">
        <v>281</v>
      </c>
      <c r="E6" s="343">
        <v>104</v>
      </c>
      <c r="F6" s="343">
        <v>309</v>
      </c>
      <c r="G6" s="159">
        <v>52</v>
      </c>
      <c r="H6" s="343">
        <v>8025</v>
      </c>
      <c r="I6" s="157">
        <v>291</v>
      </c>
      <c r="J6" s="589" t="s">
        <v>345</v>
      </c>
      <c r="K6" s="589"/>
      <c r="L6" s="589" t="s">
        <v>345</v>
      </c>
      <c r="M6" s="589"/>
      <c r="N6" s="589" t="s">
        <v>345</v>
      </c>
      <c r="O6" s="589"/>
      <c r="P6" s="589"/>
      <c r="Q6" s="589"/>
      <c r="R6" s="589"/>
      <c r="S6" s="346">
        <v>391</v>
      </c>
      <c r="T6" s="158">
        <v>15</v>
      </c>
      <c r="U6" s="595">
        <v>117</v>
      </c>
      <c r="V6" s="595"/>
      <c r="W6" s="159" t="s">
        <v>386</v>
      </c>
      <c r="X6" s="589">
        <v>274</v>
      </c>
      <c r="Y6" s="589"/>
      <c r="Z6" s="160">
        <v>15</v>
      </c>
      <c r="AA6" s="346">
        <v>62</v>
      </c>
      <c r="AB6" s="346">
        <v>3</v>
      </c>
      <c r="AC6" s="369">
        <v>59</v>
      </c>
      <c r="AD6" s="608">
        <v>28</v>
      </c>
      <c r="AE6" s="608"/>
      <c r="AF6" s="606">
        <f>H6/S6</f>
        <v>20.524296675191817</v>
      </c>
      <c r="AG6" s="606"/>
      <c r="AH6" s="607"/>
    </row>
    <row r="7" spans="1:34" ht="20.100000000000001" customHeight="1" x14ac:dyDescent="0.15">
      <c r="A7" s="155">
        <v>30</v>
      </c>
      <c r="B7" s="343">
        <v>11</v>
      </c>
      <c r="C7" s="343">
        <v>387</v>
      </c>
      <c r="D7" s="343">
        <v>281</v>
      </c>
      <c r="E7" s="343">
        <v>106</v>
      </c>
      <c r="F7" s="343">
        <v>320</v>
      </c>
      <c r="G7" s="159">
        <v>59</v>
      </c>
      <c r="H7" s="343">
        <v>8071</v>
      </c>
      <c r="I7" s="157">
        <v>356</v>
      </c>
      <c r="J7" s="589" t="s">
        <v>345</v>
      </c>
      <c r="K7" s="589"/>
      <c r="L7" s="589" t="s">
        <v>345</v>
      </c>
      <c r="M7" s="589"/>
      <c r="N7" s="589" t="s">
        <v>345</v>
      </c>
      <c r="O7" s="589"/>
      <c r="P7" s="589"/>
      <c r="Q7" s="589"/>
      <c r="R7" s="589"/>
      <c r="S7" s="161">
        <v>390</v>
      </c>
      <c r="T7" s="158">
        <v>15</v>
      </c>
      <c r="U7" s="595" t="s">
        <v>345</v>
      </c>
      <c r="V7" s="595"/>
      <c r="W7" s="159" t="s">
        <v>345</v>
      </c>
      <c r="X7" s="589" t="s">
        <v>345</v>
      </c>
      <c r="Y7" s="589"/>
      <c r="Z7" s="160" t="s">
        <v>345</v>
      </c>
      <c r="AA7" s="369">
        <v>133</v>
      </c>
      <c r="AB7" s="346" t="s">
        <v>345</v>
      </c>
      <c r="AC7" s="369" t="s">
        <v>345</v>
      </c>
      <c r="AD7" s="597">
        <f>H7/F7</f>
        <v>25.221875000000001</v>
      </c>
      <c r="AE7" s="597"/>
      <c r="AF7" s="606">
        <f>H7/S7</f>
        <v>20.694871794871794</v>
      </c>
      <c r="AG7" s="606"/>
      <c r="AH7" s="607"/>
    </row>
    <row r="8" spans="1:34" ht="20.100000000000001" customHeight="1" x14ac:dyDescent="0.15">
      <c r="A8" s="155" t="s">
        <v>443</v>
      </c>
      <c r="B8" s="396">
        <v>11</v>
      </c>
      <c r="C8" s="343">
        <v>390</v>
      </c>
      <c r="D8" s="343">
        <v>284</v>
      </c>
      <c r="E8" s="343">
        <v>106</v>
      </c>
      <c r="F8" s="343">
        <v>325</v>
      </c>
      <c r="G8" s="159">
        <v>72</v>
      </c>
      <c r="H8" s="161">
        <v>7969</v>
      </c>
      <c r="I8" s="157">
        <v>433</v>
      </c>
      <c r="J8" s="589" t="s">
        <v>307</v>
      </c>
      <c r="K8" s="589"/>
      <c r="L8" s="589" t="s">
        <v>345</v>
      </c>
      <c r="M8" s="589"/>
      <c r="N8" s="589" t="s">
        <v>307</v>
      </c>
      <c r="O8" s="589"/>
      <c r="P8" s="589"/>
      <c r="Q8" s="589"/>
      <c r="R8" s="589"/>
      <c r="S8" s="161">
        <v>439</v>
      </c>
      <c r="T8" s="158">
        <v>16</v>
      </c>
      <c r="U8" s="595" t="s">
        <v>307</v>
      </c>
      <c r="V8" s="595"/>
      <c r="W8" s="159" t="s">
        <v>307</v>
      </c>
      <c r="X8" s="589" t="s">
        <v>307</v>
      </c>
      <c r="Y8" s="589"/>
      <c r="Z8" s="160" t="s">
        <v>307</v>
      </c>
      <c r="AA8" s="369">
        <v>135</v>
      </c>
      <c r="AB8" s="346" t="s">
        <v>307</v>
      </c>
      <c r="AC8" s="369" t="s">
        <v>307</v>
      </c>
      <c r="AD8" s="597">
        <f>H8/F8</f>
        <v>24.52</v>
      </c>
      <c r="AE8" s="597"/>
      <c r="AF8" s="557">
        <f>H8/S8</f>
        <v>18.15261958997722</v>
      </c>
      <c r="AG8" s="557"/>
      <c r="AH8" s="560"/>
    </row>
    <row r="9" spans="1:34" ht="20.100000000000001" customHeight="1" x14ac:dyDescent="0.15">
      <c r="A9" s="155">
        <v>2</v>
      </c>
      <c r="B9" s="396">
        <f>SUM(B13:B23)</f>
        <v>11</v>
      </c>
      <c r="C9" s="343">
        <f>SUM(D9:E9)</f>
        <v>329</v>
      </c>
      <c r="D9" s="343">
        <f>SUM(D13:D23)</f>
        <v>245</v>
      </c>
      <c r="E9" s="343">
        <f>SUM(E13:E23)</f>
        <v>84</v>
      </c>
      <c r="F9" s="284">
        <f>SUM(F13:F23)</f>
        <v>329</v>
      </c>
      <c r="G9" s="159">
        <f>SUM(G13:G23)</f>
        <v>84</v>
      </c>
      <c r="H9" s="284">
        <f>SUM(H13:H23)</f>
        <v>7844</v>
      </c>
      <c r="I9" s="157">
        <f>SUM(L13:R23)</f>
        <v>505</v>
      </c>
      <c r="J9" s="589" t="s">
        <v>307</v>
      </c>
      <c r="K9" s="589"/>
      <c r="L9" s="589" t="s">
        <v>345</v>
      </c>
      <c r="M9" s="589"/>
      <c r="N9" s="589" t="s">
        <v>307</v>
      </c>
      <c r="O9" s="589"/>
      <c r="P9" s="589"/>
      <c r="Q9" s="589"/>
      <c r="R9" s="589"/>
      <c r="S9" s="161">
        <f>SUM(S13:S23)</f>
        <v>440</v>
      </c>
      <c r="T9" s="158">
        <v>16</v>
      </c>
      <c r="U9" s="595" t="s">
        <v>307</v>
      </c>
      <c r="V9" s="595"/>
      <c r="W9" s="159" t="s">
        <v>307</v>
      </c>
      <c r="X9" s="589" t="s">
        <v>307</v>
      </c>
      <c r="Y9" s="589"/>
      <c r="Z9" s="160" t="s">
        <v>307</v>
      </c>
      <c r="AA9" s="369">
        <f>SUM(AA13:AA23)</f>
        <v>134</v>
      </c>
      <c r="AB9" s="346" t="s">
        <v>307</v>
      </c>
      <c r="AC9" s="369" t="s">
        <v>307</v>
      </c>
      <c r="AD9" s="597">
        <f>H9/F9</f>
        <v>23.841945288753799</v>
      </c>
      <c r="AE9" s="597"/>
      <c r="AF9" s="557">
        <f>H9/S9</f>
        <v>17.827272727272728</v>
      </c>
      <c r="AG9" s="557"/>
      <c r="AH9" s="560"/>
    </row>
    <row r="10" spans="1:34" ht="20.100000000000001" customHeight="1" thickBot="1" x14ac:dyDescent="0.2">
      <c r="A10" s="162"/>
      <c r="B10" s="396"/>
      <c r="C10" s="343"/>
      <c r="D10" s="343"/>
      <c r="E10" s="343"/>
      <c r="F10" s="342"/>
      <c r="G10" s="159"/>
      <c r="H10" s="342"/>
      <c r="I10" s="159"/>
      <c r="J10" s="592"/>
      <c r="K10" s="592"/>
      <c r="L10" s="15"/>
      <c r="M10" s="163"/>
      <c r="N10" s="592"/>
      <c r="O10" s="592"/>
      <c r="P10" s="592"/>
      <c r="Q10" s="164"/>
      <c r="R10" s="164"/>
      <c r="S10" s="341"/>
      <c r="T10" s="165"/>
      <c r="U10" s="33"/>
      <c r="V10" s="342"/>
      <c r="W10" s="165"/>
      <c r="X10" s="341"/>
      <c r="Y10" s="166"/>
      <c r="Z10" s="165"/>
      <c r="AA10" s="331"/>
      <c r="AB10" s="331"/>
      <c r="AC10" s="331"/>
      <c r="AD10" s="331"/>
      <c r="AE10" s="331"/>
      <c r="AF10" s="331"/>
      <c r="AG10" s="609"/>
      <c r="AH10" s="609"/>
    </row>
    <row r="11" spans="1:34" ht="20.100000000000001" customHeight="1" thickBot="1" x14ac:dyDescent="0.2">
      <c r="A11" s="576" t="s">
        <v>79</v>
      </c>
      <c r="B11" s="534" t="s">
        <v>80</v>
      </c>
      <c r="C11" s="534" t="s">
        <v>81</v>
      </c>
      <c r="D11" s="534"/>
      <c r="E11" s="534"/>
      <c r="F11" s="534" t="s">
        <v>82</v>
      </c>
      <c r="G11" s="534"/>
      <c r="H11" s="534" t="s">
        <v>83</v>
      </c>
      <c r="I11" s="534"/>
      <c r="J11" s="534"/>
      <c r="K11" s="534"/>
      <c r="L11" s="534"/>
      <c r="M11" s="534"/>
      <c r="N11" s="534"/>
      <c r="O11" s="534"/>
      <c r="P11" s="534"/>
      <c r="Q11" s="534"/>
      <c r="R11" s="534"/>
      <c r="S11" s="41"/>
      <c r="T11" s="151" t="s">
        <v>84</v>
      </c>
      <c r="U11" s="151"/>
      <c r="V11" s="151"/>
      <c r="W11" s="339"/>
      <c r="X11" s="151"/>
      <c r="Y11" s="151"/>
      <c r="Z11" s="43"/>
      <c r="AA11" s="42"/>
      <c r="AB11" s="339" t="s">
        <v>85</v>
      </c>
      <c r="AC11" s="151"/>
      <c r="AD11" s="598" t="s">
        <v>270</v>
      </c>
      <c r="AE11" s="599"/>
      <c r="AF11" s="602" t="s">
        <v>271</v>
      </c>
      <c r="AG11" s="517"/>
      <c r="AH11" s="603"/>
    </row>
    <row r="12" spans="1:34" ht="20.100000000000001" customHeight="1" x14ac:dyDescent="0.15">
      <c r="A12" s="577"/>
      <c r="B12" s="460"/>
      <c r="C12" s="334" t="s">
        <v>86</v>
      </c>
      <c r="D12" s="152" t="s">
        <v>87</v>
      </c>
      <c r="E12" s="152" t="s">
        <v>88</v>
      </c>
      <c r="F12" s="460"/>
      <c r="G12" s="460"/>
      <c r="H12" s="588" t="s">
        <v>89</v>
      </c>
      <c r="I12" s="528"/>
      <c r="J12" s="528"/>
      <c r="K12" s="528"/>
      <c r="L12" s="528"/>
      <c r="M12" s="528"/>
      <c r="N12" s="528"/>
      <c r="O12" s="528"/>
      <c r="P12" s="528"/>
      <c r="Q12" s="528"/>
      <c r="R12" s="529"/>
      <c r="S12" s="588" t="s">
        <v>90</v>
      </c>
      <c r="T12" s="528"/>
      <c r="U12" s="528"/>
      <c r="V12" s="528"/>
      <c r="W12" s="528"/>
      <c r="X12" s="528"/>
      <c r="Y12" s="528"/>
      <c r="Z12" s="529"/>
      <c r="AA12" s="578" t="s">
        <v>272</v>
      </c>
      <c r="AB12" s="579"/>
      <c r="AC12" s="580"/>
      <c r="AD12" s="600"/>
      <c r="AE12" s="601"/>
      <c r="AF12" s="604"/>
      <c r="AG12" s="524"/>
      <c r="AH12" s="605"/>
    </row>
    <row r="13" spans="1:34" ht="20.100000000000001" customHeight="1" x14ac:dyDescent="0.15">
      <c r="A13" s="155" t="s">
        <v>342</v>
      </c>
      <c r="B13" s="396">
        <v>1</v>
      </c>
      <c r="C13" s="343">
        <f>D13+E13</f>
        <v>26</v>
      </c>
      <c r="D13" s="343">
        <v>18</v>
      </c>
      <c r="E13" s="343">
        <v>8</v>
      </c>
      <c r="F13" s="167">
        <f>B40</f>
        <v>26</v>
      </c>
      <c r="G13" s="157">
        <f>AF40</f>
        <v>8</v>
      </c>
      <c r="H13" s="590">
        <f>C40</f>
        <v>624</v>
      </c>
      <c r="I13" s="591"/>
      <c r="J13" s="591"/>
      <c r="K13" s="591"/>
      <c r="L13" s="593">
        <f>AG40</f>
        <v>47</v>
      </c>
      <c r="M13" s="583"/>
      <c r="N13" s="583"/>
      <c r="O13" s="583"/>
      <c r="P13" s="583"/>
      <c r="Q13" s="583"/>
      <c r="R13" s="583"/>
      <c r="S13" s="582">
        <v>37</v>
      </c>
      <c r="T13" s="582"/>
      <c r="U13" s="582"/>
      <c r="V13" s="582"/>
      <c r="W13" s="582"/>
      <c r="X13" s="583">
        <v>1</v>
      </c>
      <c r="Y13" s="583"/>
      <c r="Z13" s="583"/>
      <c r="AA13" s="584">
        <v>11</v>
      </c>
      <c r="AB13" s="584"/>
      <c r="AC13" s="584"/>
      <c r="AD13" s="557">
        <f>H13/F13</f>
        <v>24</v>
      </c>
      <c r="AE13" s="557"/>
      <c r="AF13" s="557">
        <f t="shared" ref="AF13:AF23" si="0">H13/S13</f>
        <v>16.864864864864863</v>
      </c>
      <c r="AG13" s="557"/>
      <c r="AH13" s="560"/>
    </row>
    <row r="14" spans="1:34" ht="20.100000000000001" customHeight="1" x14ac:dyDescent="0.15">
      <c r="A14" s="155" t="s">
        <v>343</v>
      </c>
      <c r="B14" s="396">
        <v>1</v>
      </c>
      <c r="C14" s="343">
        <f>D14+E14</f>
        <v>27</v>
      </c>
      <c r="D14" s="343">
        <v>20</v>
      </c>
      <c r="E14" s="343">
        <v>7</v>
      </c>
      <c r="F14" s="167">
        <f t="shared" ref="F14:F23" si="1">B41</f>
        <v>27</v>
      </c>
      <c r="G14" s="157">
        <f t="shared" ref="G14:G23" si="2">AF41</f>
        <v>7</v>
      </c>
      <c r="H14" s="551">
        <f t="shared" ref="H14:H23" si="3">C41</f>
        <v>623</v>
      </c>
      <c r="I14" s="552"/>
      <c r="J14" s="552"/>
      <c r="K14" s="552"/>
      <c r="L14" s="555">
        <f t="shared" ref="L14:L23" si="4">AG41</f>
        <v>39</v>
      </c>
      <c r="M14" s="555"/>
      <c r="N14" s="555"/>
      <c r="O14" s="555"/>
      <c r="P14" s="555"/>
      <c r="Q14" s="555"/>
      <c r="R14" s="555"/>
      <c r="S14" s="558">
        <v>33</v>
      </c>
      <c r="T14" s="558"/>
      <c r="U14" s="558"/>
      <c r="V14" s="558"/>
      <c r="W14" s="558"/>
      <c r="X14" s="559">
        <v>1</v>
      </c>
      <c r="Y14" s="559"/>
      <c r="Z14" s="559"/>
      <c r="AA14" s="492">
        <v>12</v>
      </c>
      <c r="AB14" s="492"/>
      <c r="AC14" s="492"/>
      <c r="AD14" s="557">
        <f t="shared" ref="AD14:AD23" si="5">H14/F14</f>
        <v>23.074074074074073</v>
      </c>
      <c r="AE14" s="557"/>
      <c r="AF14" s="557">
        <f t="shared" si="0"/>
        <v>18.878787878787879</v>
      </c>
      <c r="AG14" s="557"/>
      <c r="AH14" s="560"/>
    </row>
    <row r="15" spans="1:34" ht="20.100000000000001" customHeight="1" x14ac:dyDescent="0.15">
      <c r="A15" s="155" t="s">
        <v>94</v>
      </c>
      <c r="B15" s="396">
        <v>1</v>
      </c>
      <c r="C15" s="343">
        <f>D15+E15</f>
        <v>29</v>
      </c>
      <c r="D15" s="343">
        <v>21</v>
      </c>
      <c r="E15" s="343">
        <v>8</v>
      </c>
      <c r="F15" s="167">
        <f t="shared" si="1"/>
        <v>29</v>
      </c>
      <c r="G15" s="157">
        <f t="shared" si="2"/>
        <v>8</v>
      </c>
      <c r="H15" s="551">
        <f t="shared" si="3"/>
        <v>655</v>
      </c>
      <c r="I15" s="552"/>
      <c r="J15" s="552"/>
      <c r="K15" s="552"/>
      <c r="L15" s="555">
        <f t="shared" si="4"/>
        <v>49</v>
      </c>
      <c r="M15" s="555"/>
      <c r="N15" s="555"/>
      <c r="O15" s="555"/>
      <c r="P15" s="555"/>
      <c r="Q15" s="555"/>
      <c r="R15" s="555"/>
      <c r="S15" s="558">
        <v>38</v>
      </c>
      <c r="T15" s="558"/>
      <c r="U15" s="558"/>
      <c r="V15" s="558"/>
      <c r="W15" s="558"/>
      <c r="X15" s="559">
        <v>1</v>
      </c>
      <c r="Y15" s="559"/>
      <c r="Z15" s="559"/>
      <c r="AA15" s="492">
        <v>13</v>
      </c>
      <c r="AB15" s="492"/>
      <c r="AC15" s="492"/>
      <c r="AD15" s="557">
        <f t="shared" si="5"/>
        <v>22.586206896551722</v>
      </c>
      <c r="AE15" s="557"/>
      <c r="AF15" s="557">
        <f t="shared" si="0"/>
        <v>17.236842105263158</v>
      </c>
      <c r="AG15" s="557"/>
      <c r="AH15" s="560"/>
    </row>
    <row r="16" spans="1:34" ht="20.100000000000001" customHeight="1" x14ac:dyDescent="0.15">
      <c r="A16" s="155" t="s">
        <v>95</v>
      </c>
      <c r="B16" s="396">
        <v>1</v>
      </c>
      <c r="C16" s="343">
        <f t="shared" ref="C16:C23" si="6">D16+E16</f>
        <v>39</v>
      </c>
      <c r="D16" s="343">
        <v>31</v>
      </c>
      <c r="E16" s="343">
        <v>8</v>
      </c>
      <c r="F16" s="167">
        <f t="shared" si="1"/>
        <v>39</v>
      </c>
      <c r="G16" s="157">
        <f t="shared" si="2"/>
        <v>8</v>
      </c>
      <c r="H16" s="551">
        <f t="shared" si="3"/>
        <v>952</v>
      </c>
      <c r="I16" s="552"/>
      <c r="J16" s="552"/>
      <c r="K16" s="552"/>
      <c r="L16" s="555">
        <f t="shared" si="4"/>
        <v>54</v>
      </c>
      <c r="M16" s="555"/>
      <c r="N16" s="555"/>
      <c r="O16" s="555"/>
      <c r="P16" s="555"/>
      <c r="Q16" s="555"/>
      <c r="R16" s="555"/>
      <c r="S16" s="558">
        <v>48</v>
      </c>
      <c r="T16" s="558"/>
      <c r="U16" s="558"/>
      <c r="V16" s="558"/>
      <c r="W16" s="558"/>
      <c r="X16" s="559">
        <v>2</v>
      </c>
      <c r="Y16" s="559"/>
      <c r="Z16" s="559"/>
      <c r="AA16" s="492">
        <v>16</v>
      </c>
      <c r="AB16" s="492"/>
      <c r="AC16" s="492"/>
      <c r="AD16" s="557">
        <f t="shared" si="5"/>
        <v>24.410256410256409</v>
      </c>
      <c r="AE16" s="557"/>
      <c r="AF16" s="557">
        <f t="shared" si="0"/>
        <v>19.833333333333332</v>
      </c>
      <c r="AG16" s="557"/>
      <c r="AH16" s="560"/>
    </row>
    <row r="17" spans="1:37" ht="20.100000000000001" customHeight="1" x14ac:dyDescent="0.15">
      <c r="A17" s="155" t="s">
        <v>96</v>
      </c>
      <c r="B17" s="396">
        <v>1</v>
      </c>
      <c r="C17" s="343">
        <f t="shared" si="6"/>
        <v>21</v>
      </c>
      <c r="D17" s="343">
        <v>15</v>
      </c>
      <c r="E17" s="343">
        <v>6</v>
      </c>
      <c r="F17" s="167">
        <f t="shared" si="1"/>
        <v>21</v>
      </c>
      <c r="G17" s="157">
        <f t="shared" si="2"/>
        <v>6</v>
      </c>
      <c r="H17" s="551">
        <f t="shared" si="3"/>
        <v>459</v>
      </c>
      <c r="I17" s="552"/>
      <c r="J17" s="552"/>
      <c r="K17" s="552"/>
      <c r="L17" s="555">
        <f t="shared" si="4"/>
        <v>36</v>
      </c>
      <c r="M17" s="555"/>
      <c r="N17" s="555"/>
      <c r="O17" s="555"/>
      <c r="P17" s="555"/>
      <c r="Q17" s="555"/>
      <c r="R17" s="555"/>
      <c r="S17" s="558">
        <v>27</v>
      </c>
      <c r="T17" s="558"/>
      <c r="U17" s="558"/>
      <c r="V17" s="558"/>
      <c r="W17" s="558"/>
      <c r="X17" s="559">
        <v>1</v>
      </c>
      <c r="Y17" s="559"/>
      <c r="Z17" s="559"/>
      <c r="AA17" s="492">
        <v>13</v>
      </c>
      <c r="AB17" s="492"/>
      <c r="AC17" s="492"/>
      <c r="AD17" s="557">
        <f t="shared" si="5"/>
        <v>21.857142857142858</v>
      </c>
      <c r="AE17" s="557"/>
      <c r="AF17" s="557">
        <f t="shared" si="0"/>
        <v>17</v>
      </c>
      <c r="AG17" s="557"/>
      <c r="AH17" s="560"/>
    </row>
    <row r="18" spans="1:37" ht="20.100000000000001" customHeight="1" x14ac:dyDescent="0.15">
      <c r="A18" s="155" t="s">
        <v>97</v>
      </c>
      <c r="B18" s="396">
        <v>1</v>
      </c>
      <c r="C18" s="343">
        <f t="shared" si="6"/>
        <v>41</v>
      </c>
      <c r="D18" s="343">
        <v>30</v>
      </c>
      <c r="E18" s="343">
        <v>11</v>
      </c>
      <c r="F18" s="167">
        <f t="shared" si="1"/>
        <v>41</v>
      </c>
      <c r="G18" s="157">
        <f t="shared" si="2"/>
        <v>11</v>
      </c>
      <c r="H18" s="551">
        <f t="shared" si="3"/>
        <v>1008</v>
      </c>
      <c r="I18" s="552"/>
      <c r="J18" s="552"/>
      <c r="K18" s="552"/>
      <c r="L18" s="555">
        <f t="shared" si="4"/>
        <v>58</v>
      </c>
      <c r="M18" s="555"/>
      <c r="N18" s="555"/>
      <c r="O18" s="555"/>
      <c r="P18" s="555"/>
      <c r="Q18" s="555"/>
      <c r="R18" s="555"/>
      <c r="S18" s="558">
        <v>59</v>
      </c>
      <c r="T18" s="558"/>
      <c r="U18" s="558"/>
      <c r="V18" s="558"/>
      <c r="W18" s="558"/>
      <c r="X18" s="559">
        <v>2</v>
      </c>
      <c r="Y18" s="559"/>
      <c r="Z18" s="559"/>
      <c r="AA18" s="492">
        <v>16</v>
      </c>
      <c r="AB18" s="492"/>
      <c r="AC18" s="492"/>
      <c r="AD18" s="557">
        <f t="shared" si="5"/>
        <v>24.585365853658537</v>
      </c>
      <c r="AE18" s="557"/>
      <c r="AF18" s="557">
        <f t="shared" si="0"/>
        <v>17.084745762711865</v>
      </c>
      <c r="AG18" s="557"/>
      <c r="AH18" s="560"/>
    </row>
    <row r="19" spans="1:37" ht="20.100000000000001" customHeight="1" x14ac:dyDescent="0.15">
      <c r="A19" s="155" t="s">
        <v>98</v>
      </c>
      <c r="B19" s="396">
        <v>1</v>
      </c>
      <c r="C19" s="343">
        <f t="shared" si="6"/>
        <v>23</v>
      </c>
      <c r="D19" s="343">
        <v>18</v>
      </c>
      <c r="E19" s="343">
        <v>5</v>
      </c>
      <c r="F19" s="167">
        <f t="shared" si="1"/>
        <v>23</v>
      </c>
      <c r="G19" s="157">
        <f t="shared" si="2"/>
        <v>5</v>
      </c>
      <c r="H19" s="551">
        <f t="shared" si="3"/>
        <v>565</v>
      </c>
      <c r="I19" s="552"/>
      <c r="J19" s="552"/>
      <c r="K19" s="552"/>
      <c r="L19" s="555">
        <f t="shared" si="4"/>
        <v>39</v>
      </c>
      <c r="M19" s="555"/>
      <c r="N19" s="555"/>
      <c r="O19" s="555"/>
      <c r="P19" s="555"/>
      <c r="Q19" s="555"/>
      <c r="R19" s="555"/>
      <c r="S19" s="558">
        <v>33</v>
      </c>
      <c r="T19" s="558"/>
      <c r="U19" s="558"/>
      <c r="V19" s="558"/>
      <c r="W19" s="558"/>
      <c r="X19" s="559">
        <v>1</v>
      </c>
      <c r="Y19" s="559"/>
      <c r="Z19" s="559"/>
      <c r="AA19" s="492">
        <v>10</v>
      </c>
      <c r="AB19" s="492"/>
      <c r="AC19" s="492"/>
      <c r="AD19" s="557">
        <f t="shared" si="5"/>
        <v>24.565217391304348</v>
      </c>
      <c r="AE19" s="557"/>
      <c r="AF19" s="557">
        <f t="shared" si="0"/>
        <v>17.121212121212121</v>
      </c>
      <c r="AG19" s="557"/>
      <c r="AH19" s="560"/>
    </row>
    <row r="20" spans="1:37" ht="20.100000000000001" customHeight="1" x14ac:dyDescent="0.15">
      <c r="A20" s="155" t="s">
        <v>99</v>
      </c>
      <c r="B20" s="396">
        <v>1</v>
      </c>
      <c r="C20" s="343">
        <f t="shared" si="6"/>
        <v>38</v>
      </c>
      <c r="D20" s="343">
        <v>29</v>
      </c>
      <c r="E20" s="343">
        <v>9</v>
      </c>
      <c r="F20" s="167">
        <f t="shared" si="1"/>
        <v>38</v>
      </c>
      <c r="G20" s="157">
        <f t="shared" si="2"/>
        <v>9</v>
      </c>
      <c r="H20" s="551">
        <f t="shared" si="3"/>
        <v>990</v>
      </c>
      <c r="I20" s="552"/>
      <c r="J20" s="552"/>
      <c r="K20" s="552"/>
      <c r="L20" s="555">
        <f t="shared" si="4"/>
        <v>56</v>
      </c>
      <c r="M20" s="555"/>
      <c r="N20" s="555"/>
      <c r="O20" s="555"/>
      <c r="P20" s="555"/>
      <c r="Q20" s="555"/>
      <c r="R20" s="555"/>
      <c r="S20" s="558">
        <v>50</v>
      </c>
      <c r="T20" s="558"/>
      <c r="U20" s="558"/>
      <c r="V20" s="558"/>
      <c r="W20" s="558"/>
      <c r="X20" s="559">
        <v>2</v>
      </c>
      <c r="Y20" s="559"/>
      <c r="Z20" s="559"/>
      <c r="AA20" s="492">
        <v>12</v>
      </c>
      <c r="AB20" s="492"/>
      <c r="AC20" s="492"/>
      <c r="AD20" s="557">
        <f t="shared" si="5"/>
        <v>26.05263157894737</v>
      </c>
      <c r="AE20" s="557"/>
      <c r="AF20" s="557">
        <f t="shared" si="0"/>
        <v>19.8</v>
      </c>
      <c r="AG20" s="557"/>
      <c r="AH20" s="560"/>
    </row>
    <row r="21" spans="1:37" ht="20.100000000000001" customHeight="1" x14ac:dyDescent="0.15">
      <c r="A21" s="155" t="s">
        <v>100</v>
      </c>
      <c r="B21" s="396">
        <v>1</v>
      </c>
      <c r="C21" s="343">
        <f t="shared" si="6"/>
        <v>28</v>
      </c>
      <c r="D21" s="343">
        <v>23</v>
      </c>
      <c r="E21" s="343">
        <v>5</v>
      </c>
      <c r="F21" s="167">
        <f t="shared" si="1"/>
        <v>28</v>
      </c>
      <c r="G21" s="157">
        <f t="shared" si="2"/>
        <v>5</v>
      </c>
      <c r="H21" s="551">
        <f t="shared" si="3"/>
        <v>733</v>
      </c>
      <c r="I21" s="552"/>
      <c r="J21" s="552"/>
      <c r="K21" s="552"/>
      <c r="L21" s="555">
        <f t="shared" si="4"/>
        <v>39</v>
      </c>
      <c r="M21" s="555"/>
      <c r="N21" s="555"/>
      <c r="O21" s="555"/>
      <c r="P21" s="555"/>
      <c r="Q21" s="555"/>
      <c r="R21" s="555"/>
      <c r="S21" s="558">
        <v>38</v>
      </c>
      <c r="T21" s="558"/>
      <c r="U21" s="558"/>
      <c r="V21" s="558"/>
      <c r="W21" s="558"/>
      <c r="X21" s="559">
        <v>2</v>
      </c>
      <c r="Y21" s="559"/>
      <c r="Z21" s="559"/>
      <c r="AA21" s="492">
        <v>10</v>
      </c>
      <c r="AB21" s="492"/>
      <c r="AC21" s="492"/>
      <c r="AD21" s="557">
        <f t="shared" si="5"/>
        <v>26.178571428571427</v>
      </c>
      <c r="AE21" s="557"/>
      <c r="AF21" s="557">
        <f t="shared" si="0"/>
        <v>19.289473684210527</v>
      </c>
      <c r="AG21" s="557"/>
      <c r="AH21" s="560"/>
    </row>
    <row r="22" spans="1:37" ht="20.100000000000001" customHeight="1" x14ac:dyDescent="0.15">
      <c r="A22" s="155" t="s">
        <v>101</v>
      </c>
      <c r="B22" s="396">
        <v>1</v>
      </c>
      <c r="C22" s="343">
        <f t="shared" si="6"/>
        <v>32</v>
      </c>
      <c r="D22" s="343">
        <v>22</v>
      </c>
      <c r="E22" s="343">
        <v>10</v>
      </c>
      <c r="F22" s="167">
        <f t="shared" si="1"/>
        <v>32</v>
      </c>
      <c r="G22" s="157">
        <f t="shared" si="2"/>
        <v>10</v>
      </c>
      <c r="H22" s="551">
        <f t="shared" si="3"/>
        <v>696</v>
      </c>
      <c r="I22" s="552"/>
      <c r="J22" s="552"/>
      <c r="K22" s="552"/>
      <c r="L22" s="555">
        <f t="shared" si="4"/>
        <v>56</v>
      </c>
      <c r="M22" s="555"/>
      <c r="N22" s="555"/>
      <c r="O22" s="555"/>
      <c r="P22" s="555"/>
      <c r="Q22" s="555"/>
      <c r="R22" s="555"/>
      <c r="S22" s="558">
        <v>43</v>
      </c>
      <c r="T22" s="558"/>
      <c r="U22" s="558"/>
      <c r="V22" s="558"/>
      <c r="W22" s="558"/>
      <c r="X22" s="559">
        <v>1</v>
      </c>
      <c r="Y22" s="559"/>
      <c r="Z22" s="559"/>
      <c r="AA22" s="492">
        <v>11</v>
      </c>
      <c r="AB22" s="492"/>
      <c r="AC22" s="492"/>
      <c r="AD22" s="557">
        <f t="shared" si="5"/>
        <v>21.75</v>
      </c>
      <c r="AE22" s="557"/>
      <c r="AF22" s="557">
        <f>H22/S22</f>
        <v>16.186046511627907</v>
      </c>
      <c r="AG22" s="557"/>
      <c r="AH22" s="560"/>
    </row>
    <row r="23" spans="1:37" ht="20.100000000000001" customHeight="1" thickBot="1" x14ac:dyDescent="0.2">
      <c r="A23" s="168" t="s">
        <v>102</v>
      </c>
      <c r="B23" s="169">
        <v>1</v>
      </c>
      <c r="C23" s="302">
        <f t="shared" si="6"/>
        <v>25</v>
      </c>
      <c r="D23" s="302">
        <v>18</v>
      </c>
      <c r="E23" s="302">
        <v>7</v>
      </c>
      <c r="F23" s="170">
        <f t="shared" si="1"/>
        <v>25</v>
      </c>
      <c r="G23" s="171">
        <f t="shared" si="2"/>
        <v>7</v>
      </c>
      <c r="H23" s="553">
        <f t="shared" si="3"/>
        <v>539</v>
      </c>
      <c r="I23" s="554"/>
      <c r="J23" s="554"/>
      <c r="K23" s="554"/>
      <c r="L23" s="556">
        <f t="shared" si="4"/>
        <v>32</v>
      </c>
      <c r="M23" s="556"/>
      <c r="N23" s="556"/>
      <c r="O23" s="556"/>
      <c r="P23" s="556"/>
      <c r="Q23" s="556"/>
      <c r="R23" s="556"/>
      <c r="S23" s="581">
        <v>34</v>
      </c>
      <c r="T23" s="581"/>
      <c r="U23" s="581"/>
      <c r="V23" s="581"/>
      <c r="W23" s="581"/>
      <c r="X23" s="585">
        <v>2</v>
      </c>
      <c r="Y23" s="585"/>
      <c r="Z23" s="585"/>
      <c r="AA23" s="586">
        <v>10</v>
      </c>
      <c r="AB23" s="586"/>
      <c r="AC23" s="586"/>
      <c r="AD23" s="616">
        <f t="shared" si="5"/>
        <v>21.56</v>
      </c>
      <c r="AE23" s="616"/>
      <c r="AF23" s="619">
        <f t="shared" si="0"/>
        <v>15.852941176470589</v>
      </c>
      <c r="AG23" s="619"/>
      <c r="AH23" s="620"/>
    </row>
    <row r="24" spans="1:37" ht="20.100000000000001" customHeight="1" x14ac:dyDescent="0.15">
      <c r="A24" s="330" t="s">
        <v>273</v>
      </c>
      <c r="B24" s="330"/>
      <c r="C24" s="330"/>
      <c r="D24" s="330"/>
      <c r="E24" s="330"/>
      <c r="F24" s="330"/>
      <c r="G24" s="336"/>
      <c r="H24" s="330"/>
      <c r="I24" s="330"/>
      <c r="J24" s="330"/>
      <c r="K24" s="330"/>
      <c r="L24" s="330"/>
      <c r="M24" s="330"/>
      <c r="N24" s="330"/>
      <c r="O24" s="330"/>
      <c r="P24" s="330"/>
      <c r="Q24" s="330"/>
      <c r="R24" s="330"/>
      <c r="S24" s="15" t="s">
        <v>274</v>
      </c>
      <c r="T24" s="330" t="s">
        <v>275</v>
      </c>
      <c r="U24" s="330"/>
      <c r="V24" s="330"/>
      <c r="W24" s="330"/>
      <c r="X24" s="330"/>
      <c r="Y24" s="330"/>
      <c r="Z24" s="330"/>
      <c r="AA24" s="330"/>
      <c r="AB24" s="330"/>
      <c r="AC24" s="337" t="s">
        <v>338</v>
      </c>
      <c r="AD24" s="330" t="s">
        <v>339</v>
      </c>
      <c r="AE24" s="330"/>
      <c r="AF24" s="330"/>
      <c r="AG24" s="330"/>
      <c r="AH24" s="330"/>
    </row>
    <row r="25" spans="1:37" ht="20.100000000000001" customHeight="1" x14ac:dyDescent="0.15">
      <c r="A25" s="274" t="s">
        <v>306</v>
      </c>
      <c r="B25" s="330"/>
      <c r="C25" s="330"/>
      <c r="D25" s="330"/>
      <c r="E25" s="330"/>
      <c r="F25" s="330"/>
      <c r="G25" s="336"/>
      <c r="H25" s="330"/>
      <c r="I25" s="330"/>
      <c r="J25" s="330"/>
      <c r="K25" s="330"/>
      <c r="L25" s="330"/>
      <c r="M25" s="330"/>
      <c r="N25" s="330"/>
      <c r="O25" s="330"/>
      <c r="P25" s="330"/>
      <c r="Q25" s="330"/>
      <c r="R25" s="330"/>
      <c r="S25" s="330"/>
      <c r="T25" s="330"/>
      <c r="U25" s="330"/>
      <c r="V25" s="330"/>
      <c r="W25" s="330"/>
      <c r="X25" s="330"/>
      <c r="Y25" s="330"/>
      <c r="Z25" s="330"/>
      <c r="AA25" s="330"/>
      <c r="AB25" s="330"/>
      <c r="AC25" s="567" t="s">
        <v>340</v>
      </c>
      <c r="AD25" s="567"/>
      <c r="AE25" s="618" t="s">
        <v>331</v>
      </c>
      <c r="AF25" s="618"/>
      <c r="AG25" s="618"/>
      <c r="AH25" s="618"/>
    </row>
    <row r="26" spans="1:37" ht="20.100000000000001" customHeight="1" x14ac:dyDescent="0.15">
      <c r="A26" s="330" t="s">
        <v>332</v>
      </c>
      <c r="B26" s="330"/>
      <c r="C26" s="330"/>
      <c r="D26" s="330"/>
      <c r="E26" s="330"/>
      <c r="F26" s="330"/>
      <c r="G26" s="336"/>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7"/>
    </row>
    <row r="27" spans="1:37" ht="20.100000000000001" customHeight="1" x14ac:dyDescent="0.15">
      <c r="A27" s="330"/>
      <c r="B27" s="330"/>
      <c r="C27" s="330"/>
      <c r="D27" s="330"/>
      <c r="E27" s="330"/>
      <c r="F27" s="330"/>
      <c r="G27" s="336"/>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7"/>
      <c r="AI27" s="95"/>
    </row>
    <row r="28" spans="1:37" ht="20.100000000000001" customHeight="1" thickBot="1" x14ac:dyDescent="0.2">
      <c r="A28" s="330" t="s">
        <v>371</v>
      </c>
      <c r="B28" s="330"/>
      <c r="C28" s="330"/>
      <c r="D28" s="330"/>
      <c r="E28" s="330"/>
      <c r="F28" s="330"/>
      <c r="G28" s="336"/>
      <c r="H28" s="330"/>
      <c r="I28" s="330"/>
      <c r="J28" s="330"/>
      <c r="K28" s="330"/>
      <c r="L28" s="330"/>
      <c r="M28" s="330"/>
      <c r="N28" s="330"/>
      <c r="O28" s="330"/>
      <c r="P28" s="330"/>
      <c r="Q28" s="330"/>
      <c r="R28" s="330"/>
      <c r="S28" s="330" t="s">
        <v>103</v>
      </c>
      <c r="T28" s="330"/>
      <c r="U28" s="330"/>
      <c r="V28" s="330"/>
      <c r="W28" s="330"/>
      <c r="X28" s="330"/>
      <c r="Y28" s="330"/>
      <c r="Z28" s="330"/>
      <c r="AA28" s="330"/>
      <c r="AB28" s="330"/>
      <c r="AC28" s="330"/>
      <c r="AD28" s="330"/>
      <c r="AE28" s="330"/>
      <c r="AF28" s="330"/>
      <c r="AG28" s="330"/>
      <c r="AH28" s="337" t="s">
        <v>78</v>
      </c>
    </row>
    <row r="29" spans="1:37" ht="20.100000000000001" customHeight="1" thickBot="1" x14ac:dyDescent="0.2">
      <c r="A29" s="576" t="s">
        <v>104</v>
      </c>
      <c r="B29" s="534" t="s">
        <v>105</v>
      </c>
      <c r="C29" s="534"/>
      <c r="D29" s="534"/>
      <c r="E29" s="534"/>
      <c r="F29" s="534" t="s">
        <v>106</v>
      </c>
      <c r="G29" s="534"/>
      <c r="H29" s="534"/>
      <c r="I29" s="534"/>
      <c r="J29" s="534" t="s">
        <v>107</v>
      </c>
      <c r="K29" s="534"/>
      <c r="L29" s="534"/>
      <c r="M29" s="534"/>
      <c r="N29" s="534"/>
      <c r="O29" s="573" t="s">
        <v>276</v>
      </c>
      <c r="P29" s="574"/>
      <c r="Q29" s="574"/>
      <c r="R29" s="574"/>
      <c r="S29" s="574"/>
      <c r="T29" s="575"/>
      <c r="U29" s="460" t="s">
        <v>108</v>
      </c>
      <c r="V29" s="460"/>
      <c r="W29" s="460"/>
      <c r="X29" s="460"/>
      <c r="Y29" s="460" t="s">
        <v>109</v>
      </c>
      <c r="Z29" s="460"/>
      <c r="AA29" s="460"/>
      <c r="AB29" s="460"/>
      <c r="AC29" s="42" t="s">
        <v>110</v>
      </c>
      <c r="AD29" s="151"/>
      <c r="AE29" s="43"/>
      <c r="AF29" s="464" t="s">
        <v>91</v>
      </c>
      <c r="AG29" s="464"/>
      <c r="AH29" s="464"/>
    </row>
    <row r="30" spans="1:37" ht="20.100000000000001" customHeight="1" x14ac:dyDescent="0.15">
      <c r="A30" s="577"/>
      <c r="B30" s="334" t="s">
        <v>51</v>
      </c>
      <c r="C30" s="334" t="s">
        <v>86</v>
      </c>
      <c r="D30" s="334" t="s">
        <v>53</v>
      </c>
      <c r="E30" s="334" t="s">
        <v>54</v>
      </c>
      <c r="F30" s="562" t="s">
        <v>51</v>
      </c>
      <c r="G30" s="562"/>
      <c r="H30" s="334" t="s">
        <v>53</v>
      </c>
      <c r="I30" s="334" t="s">
        <v>54</v>
      </c>
      <c r="J30" s="334" t="s">
        <v>51</v>
      </c>
      <c r="K30" s="562" t="s">
        <v>53</v>
      </c>
      <c r="L30" s="562"/>
      <c r="M30" s="562"/>
      <c r="N30" s="334" t="s">
        <v>54</v>
      </c>
      <c r="O30" s="563" t="s">
        <v>51</v>
      </c>
      <c r="P30" s="563"/>
      <c r="Q30" s="563"/>
      <c r="R30" s="570"/>
      <c r="S30" s="368" t="s">
        <v>53</v>
      </c>
      <c r="T30" s="334" t="s">
        <v>54</v>
      </c>
      <c r="U30" s="562" t="s">
        <v>51</v>
      </c>
      <c r="V30" s="562"/>
      <c r="W30" s="334" t="s">
        <v>53</v>
      </c>
      <c r="X30" s="334" t="s">
        <v>54</v>
      </c>
      <c r="Y30" s="562" t="s">
        <v>51</v>
      </c>
      <c r="Z30" s="562"/>
      <c r="AA30" s="334" t="s">
        <v>53</v>
      </c>
      <c r="AB30" s="334" t="s">
        <v>54</v>
      </c>
      <c r="AC30" s="334" t="s">
        <v>51</v>
      </c>
      <c r="AD30" s="334" t="s">
        <v>53</v>
      </c>
      <c r="AE30" s="334" t="s">
        <v>54</v>
      </c>
      <c r="AF30" s="334" t="s">
        <v>51</v>
      </c>
      <c r="AG30" s="563" t="s">
        <v>249</v>
      </c>
      <c r="AH30" s="564"/>
    </row>
    <row r="31" spans="1:37" ht="20.100000000000001" customHeight="1" x14ac:dyDescent="0.15">
      <c r="A31" s="155" t="s">
        <v>442</v>
      </c>
      <c r="B31" s="359">
        <f t="shared" ref="B31" si="7">SUM(F31,J31,O31,U31,Y31,AC31,AF31)</f>
        <v>297</v>
      </c>
      <c r="C31" s="343">
        <f>SUM(D31:E31)</f>
        <v>8033</v>
      </c>
      <c r="D31" s="343">
        <f>SUM(H31,K31,S31,W31,AA31,AD31)</f>
        <v>4156</v>
      </c>
      <c r="E31" s="343">
        <f>SUM(I31,N31,T31,X31,AB31,AE31)</f>
        <v>3877</v>
      </c>
      <c r="F31" s="557">
        <v>48</v>
      </c>
      <c r="G31" s="557"/>
      <c r="H31" s="331">
        <v>716</v>
      </c>
      <c r="I31" s="331">
        <v>646</v>
      </c>
      <c r="J31" s="331">
        <v>47</v>
      </c>
      <c r="K31" s="557">
        <v>702</v>
      </c>
      <c r="L31" s="557"/>
      <c r="M31" s="557"/>
      <c r="N31" s="331">
        <v>672</v>
      </c>
      <c r="O31" s="557">
        <v>41</v>
      </c>
      <c r="P31" s="557"/>
      <c r="Q31" s="557"/>
      <c r="R31" s="557"/>
      <c r="S31" s="335">
        <v>660</v>
      </c>
      <c r="T31" s="335">
        <v>667</v>
      </c>
      <c r="U31" s="557">
        <v>44</v>
      </c>
      <c r="V31" s="557"/>
      <c r="W31" s="335">
        <v>737</v>
      </c>
      <c r="X31" s="335">
        <v>695</v>
      </c>
      <c r="Y31" s="557">
        <v>36</v>
      </c>
      <c r="Z31" s="557"/>
      <c r="AA31" s="335">
        <v>637</v>
      </c>
      <c r="AB31" s="335">
        <v>607</v>
      </c>
      <c r="AC31" s="335">
        <v>38</v>
      </c>
      <c r="AD31" s="335">
        <v>704</v>
      </c>
      <c r="AE31" s="335">
        <v>590</v>
      </c>
      <c r="AF31" s="172">
        <v>43</v>
      </c>
      <c r="AG31" s="614">
        <v>266</v>
      </c>
      <c r="AH31" s="615"/>
      <c r="AI31" s="401">
        <f>+H31+K31+S31+W31+AA31+AD31</f>
        <v>4156</v>
      </c>
      <c r="AJ31" s="401">
        <f>+I31+N31+T31+X31+AB31+AE31</f>
        <v>3877</v>
      </c>
      <c r="AK31" s="401"/>
    </row>
    <row r="32" spans="1:37" ht="20.100000000000001" customHeight="1" x14ac:dyDescent="0.15">
      <c r="A32" s="155">
        <v>29</v>
      </c>
      <c r="B32" s="359">
        <f>SUM(F32,J32,O32,U32,Y32,AC32,AF32)</f>
        <v>309</v>
      </c>
      <c r="C32" s="331">
        <f>SUM(H32+K32+S32+W32+AA32+AD32+AG32)</f>
        <v>8025</v>
      </c>
      <c r="D32" s="331" t="s">
        <v>345</v>
      </c>
      <c r="E32" s="331" t="s">
        <v>345</v>
      </c>
      <c r="F32" s="557">
        <v>47</v>
      </c>
      <c r="G32" s="557"/>
      <c r="H32" s="492">
        <v>1269</v>
      </c>
      <c r="I32" s="492"/>
      <c r="J32" s="331">
        <v>47</v>
      </c>
      <c r="K32" s="492">
        <v>1291</v>
      </c>
      <c r="L32" s="492"/>
      <c r="M32" s="492"/>
      <c r="N32" s="492"/>
      <c r="O32" s="557">
        <v>42</v>
      </c>
      <c r="P32" s="557"/>
      <c r="Q32" s="557"/>
      <c r="R32" s="557"/>
      <c r="S32" s="492">
        <v>1321</v>
      </c>
      <c r="T32" s="492"/>
      <c r="U32" s="565">
        <v>41</v>
      </c>
      <c r="V32" s="565"/>
      <c r="W32" s="492">
        <v>1267</v>
      </c>
      <c r="X32" s="492"/>
      <c r="Y32" s="565">
        <v>45</v>
      </c>
      <c r="Z32" s="565"/>
      <c r="AA32" s="492">
        <v>1391</v>
      </c>
      <c r="AB32" s="492"/>
      <c r="AC32" s="335">
        <v>35</v>
      </c>
      <c r="AD32" s="492">
        <v>1195</v>
      </c>
      <c r="AE32" s="492"/>
      <c r="AF32" s="172">
        <v>52</v>
      </c>
      <c r="AG32" s="614">
        <v>291</v>
      </c>
      <c r="AH32" s="615"/>
      <c r="AI32" s="402">
        <f>+H32+K32+S32+W32+AA32+AD32</f>
        <v>7734</v>
      </c>
      <c r="AJ32" s="402"/>
      <c r="AK32" s="401"/>
    </row>
    <row r="33" spans="1:37" ht="20.100000000000001" customHeight="1" x14ac:dyDescent="0.15">
      <c r="A33" s="155">
        <v>30</v>
      </c>
      <c r="B33" s="359">
        <f>SUM(F33,J33,O33,U33,Y33,AC33,AF33)</f>
        <v>320</v>
      </c>
      <c r="C33" s="331">
        <f>SUM(H33+K33+S33+W33+AA33+AD33+AG33)</f>
        <v>8071</v>
      </c>
      <c r="D33" s="331" t="s">
        <v>345</v>
      </c>
      <c r="E33" s="331" t="s">
        <v>345</v>
      </c>
      <c r="F33" s="557">
        <v>46</v>
      </c>
      <c r="G33" s="557"/>
      <c r="H33" s="492">
        <v>1248</v>
      </c>
      <c r="I33" s="492"/>
      <c r="J33" s="331">
        <v>46</v>
      </c>
      <c r="K33" s="492">
        <v>1257</v>
      </c>
      <c r="L33" s="492"/>
      <c r="M33" s="492"/>
      <c r="N33" s="492"/>
      <c r="O33" s="557">
        <v>42</v>
      </c>
      <c r="P33" s="557"/>
      <c r="Q33" s="557"/>
      <c r="R33" s="557"/>
      <c r="S33" s="492">
        <v>1273</v>
      </c>
      <c r="T33" s="492"/>
      <c r="U33" s="565">
        <v>42</v>
      </c>
      <c r="V33" s="565"/>
      <c r="W33" s="492">
        <v>1298</v>
      </c>
      <c r="X33" s="492"/>
      <c r="Y33" s="565">
        <v>41</v>
      </c>
      <c r="Z33" s="565"/>
      <c r="AA33" s="492">
        <v>1260</v>
      </c>
      <c r="AB33" s="492"/>
      <c r="AC33" s="335">
        <v>44</v>
      </c>
      <c r="AD33" s="492">
        <v>1379</v>
      </c>
      <c r="AE33" s="492"/>
      <c r="AF33" s="172">
        <v>59</v>
      </c>
      <c r="AG33" s="614">
        <v>356</v>
      </c>
      <c r="AH33" s="617"/>
      <c r="AI33" s="402"/>
      <c r="AJ33" s="401"/>
      <c r="AK33" s="401"/>
    </row>
    <row r="34" spans="1:37" ht="20.100000000000001" customHeight="1" x14ac:dyDescent="0.15">
      <c r="A34" s="155" t="s">
        <v>443</v>
      </c>
      <c r="B34" s="359">
        <f>SUM(F34,J34,O34,U34,Y34,AC34,AF34)</f>
        <v>325</v>
      </c>
      <c r="C34" s="331">
        <f>SUM(H34+K34+S34+W34+AA34+AD34+AG34)</f>
        <v>7969</v>
      </c>
      <c r="D34" s="331" t="s">
        <v>345</v>
      </c>
      <c r="E34" s="331" t="s">
        <v>345</v>
      </c>
      <c r="F34" s="557">
        <v>43</v>
      </c>
      <c r="G34" s="557"/>
      <c r="H34" s="492">
        <v>1212</v>
      </c>
      <c r="I34" s="492"/>
      <c r="J34" s="331">
        <v>45</v>
      </c>
      <c r="K34" s="492">
        <v>1238</v>
      </c>
      <c r="L34" s="492"/>
      <c r="M34" s="492"/>
      <c r="N34" s="492"/>
      <c r="O34" s="557">
        <v>40</v>
      </c>
      <c r="P34" s="557"/>
      <c r="Q34" s="557"/>
      <c r="R34" s="557"/>
      <c r="S34" s="492">
        <v>1260</v>
      </c>
      <c r="T34" s="492"/>
      <c r="U34" s="565">
        <v>42</v>
      </c>
      <c r="V34" s="565"/>
      <c r="W34" s="492">
        <v>1266</v>
      </c>
      <c r="X34" s="492"/>
      <c r="Y34" s="565">
        <v>42</v>
      </c>
      <c r="Z34" s="565"/>
      <c r="AA34" s="492">
        <v>1289</v>
      </c>
      <c r="AB34" s="492"/>
      <c r="AC34" s="335">
        <v>41</v>
      </c>
      <c r="AD34" s="492">
        <v>1271</v>
      </c>
      <c r="AE34" s="492"/>
      <c r="AF34" s="172">
        <v>72</v>
      </c>
      <c r="AG34" s="614">
        <v>433</v>
      </c>
      <c r="AH34" s="617"/>
      <c r="AI34" s="402"/>
      <c r="AJ34" s="401"/>
      <c r="AK34" s="401"/>
    </row>
    <row r="35" spans="1:37" ht="20.100000000000001" customHeight="1" thickBot="1" x14ac:dyDescent="0.2">
      <c r="A35" s="173"/>
      <c r="B35" s="359"/>
      <c r="C35" s="331"/>
      <c r="D35" s="331"/>
      <c r="E35" s="331"/>
      <c r="F35" s="331"/>
      <c r="G35" s="331"/>
      <c r="H35" s="331"/>
      <c r="I35" s="331"/>
      <c r="J35" s="331"/>
      <c r="K35" s="331"/>
      <c r="L35" s="331"/>
      <c r="M35" s="331"/>
      <c r="N35" s="331"/>
      <c r="O35" s="331"/>
      <c r="P35" s="331"/>
      <c r="Q35" s="331"/>
      <c r="R35" s="331"/>
      <c r="S35" s="335"/>
      <c r="T35" s="335"/>
      <c r="U35" s="335"/>
      <c r="V35" s="335"/>
      <c r="W35" s="335"/>
      <c r="X35" s="335"/>
      <c r="Y35" s="335"/>
      <c r="Z35" s="335"/>
      <c r="AA35" s="335"/>
      <c r="AB35" s="335"/>
      <c r="AC35" s="335"/>
      <c r="AD35" s="335"/>
      <c r="AE35" s="335"/>
      <c r="AF35" s="172"/>
      <c r="AG35" s="348"/>
      <c r="AH35" s="350"/>
      <c r="AI35" s="402"/>
      <c r="AJ35" s="401"/>
      <c r="AK35" s="401"/>
    </row>
    <row r="36" spans="1:37" ht="20.100000000000001" customHeight="1" thickBot="1" x14ac:dyDescent="0.2">
      <c r="A36" s="576" t="s">
        <v>104</v>
      </c>
      <c r="B36" s="534" t="s">
        <v>105</v>
      </c>
      <c r="C36" s="534"/>
      <c r="D36" s="534"/>
      <c r="E36" s="534"/>
      <c r="F36" s="534" t="s">
        <v>106</v>
      </c>
      <c r="G36" s="534"/>
      <c r="H36" s="534"/>
      <c r="I36" s="534"/>
      <c r="J36" s="534" t="s">
        <v>107</v>
      </c>
      <c r="K36" s="534"/>
      <c r="L36" s="534"/>
      <c r="M36" s="534"/>
      <c r="N36" s="534"/>
      <c r="O36" s="573" t="s">
        <v>276</v>
      </c>
      <c r="P36" s="574"/>
      <c r="Q36" s="574"/>
      <c r="R36" s="574"/>
      <c r="S36" s="574"/>
      <c r="T36" s="575"/>
      <c r="U36" s="460" t="s">
        <v>108</v>
      </c>
      <c r="V36" s="460"/>
      <c r="W36" s="460"/>
      <c r="X36" s="460"/>
      <c r="Y36" s="460" t="s">
        <v>109</v>
      </c>
      <c r="Z36" s="460"/>
      <c r="AA36" s="460"/>
      <c r="AB36" s="460"/>
      <c r="AC36" s="42" t="s">
        <v>110</v>
      </c>
      <c r="AD36" s="151"/>
      <c r="AE36" s="43"/>
      <c r="AF36" s="464" t="s">
        <v>91</v>
      </c>
      <c r="AG36" s="464"/>
      <c r="AH36" s="561"/>
    </row>
    <row r="37" spans="1:37" ht="20.100000000000001" customHeight="1" x14ac:dyDescent="0.15">
      <c r="A37" s="577"/>
      <c r="B37" s="334" t="s">
        <v>51</v>
      </c>
      <c r="C37" s="480" t="s">
        <v>86</v>
      </c>
      <c r="D37" s="481"/>
      <c r="E37" s="482"/>
      <c r="F37" s="562" t="s">
        <v>51</v>
      </c>
      <c r="G37" s="562"/>
      <c r="H37" s="480" t="s">
        <v>249</v>
      </c>
      <c r="I37" s="482"/>
      <c r="J37" s="334" t="s">
        <v>51</v>
      </c>
      <c r="K37" s="480" t="s">
        <v>249</v>
      </c>
      <c r="L37" s="481"/>
      <c r="M37" s="481"/>
      <c r="N37" s="482"/>
      <c r="O37" s="563" t="s">
        <v>51</v>
      </c>
      <c r="P37" s="563"/>
      <c r="Q37" s="563"/>
      <c r="R37" s="570"/>
      <c r="S37" s="569" t="s">
        <v>249</v>
      </c>
      <c r="T37" s="482"/>
      <c r="U37" s="562" t="s">
        <v>51</v>
      </c>
      <c r="V37" s="562"/>
      <c r="W37" s="480" t="s">
        <v>249</v>
      </c>
      <c r="X37" s="482"/>
      <c r="Y37" s="480" t="s">
        <v>51</v>
      </c>
      <c r="Z37" s="482"/>
      <c r="AA37" s="480" t="s">
        <v>249</v>
      </c>
      <c r="AB37" s="482"/>
      <c r="AC37" s="334" t="s">
        <v>51</v>
      </c>
      <c r="AD37" s="569" t="s">
        <v>249</v>
      </c>
      <c r="AE37" s="482"/>
      <c r="AF37" s="334" t="s">
        <v>51</v>
      </c>
      <c r="AG37" s="563" t="s">
        <v>249</v>
      </c>
      <c r="AH37" s="564"/>
    </row>
    <row r="38" spans="1:37" ht="20.100000000000001" customHeight="1" x14ac:dyDescent="0.15">
      <c r="A38" s="285" t="s">
        <v>444</v>
      </c>
      <c r="B38" s="359">
        <f>SUM(B40:B50)</f>
        <v>329</v>
      </c>
      <c r="C38" s="503">
        <f>SUM(C40:C50)</f>
        <v>7844</v>
      </c>
      <c r="D38" s="503"/>
      <c r="E38" s="503"/>
      <c r="F38" s="557">
        <f>SUM(F40:G50)</f>
        <v>41</v>
      </c>
      <c r="G38" s="557"/>
      <c r="H38" s="503">
        <f>SUM(H40:H50)</f>
        <v>1138</v>
      </c>
      <c r="I38" s="503"/>
      <c r="J38" s="331">
        <f>SUM(J40:J50)</f>
        <v>42</v>
      </c>
      <c r="K38" s="503">
        <f>SUM(K40:M50)</f>
        <v>1190</v>
      </c>
      <c r="L38" s="503"/>
      <c r="M38" s="503"/>
      <c r="N38" s="503"/>
      <c r="O38" s="557">
        <f>SUM(O40:R50)</f>
        <v>38</v>
      </c>
      <c r="P38" s="557"/>
      <c r="Q38" s="557"/>
      <c r="R38" s="557"/>
      <c r="S38" s="503">
        <f>SUM(S40:S50)</f>
        <v>1223</v>
      </c>
      <c r="T38" s="503"/>
      <c r="U38" s="565">
        <f>SUM(U40:V50)</f>
        <v>40</v>
      </c>
      <c r="V38" s="565"/>
      <c r="W38" s="503">
        <f>SUM(W40:W50)</f>
        <v>1240</v>
      </c>
      <c r="X38" s="503"/>
      <c r="Y38" s="565">
        <f>SUM(Y40:Z50)</f>
        <v>42</v>
      </c>
      <c r="Z38" s="565"/>
      <c r="AA38" s="503">
        <f t="shared" ref="AA38:AF38" si="8">SUM(AA40:AA50)</f>
        <v>1270</v>
      </c>
      <c r="AB38" s="503"/>
      <c r="AC38" s="335">
        <f t="shared" si="8"/>
        <v>42</v>
      </c>
      <c r="AD38" s="503">
        <f t="shared" si="8"/>
        <v>1278</v>
      </c>
      <c r="AE38" s="503"/>
      <c r="AF38" s="172">
        <f t="shared" si="8"/>
        <v>84</v>
      </c>
      <c r="AG38" s="614">
        <f>SUM(AG40:AH50)</f>
        <v>505</v>
      </c>
      <c r="AH38" s="615"/>
    </row>
    <row r="39" spans="1:37" ht="20.100000000000001" customHeight="1" x14ac:dyDescent="0.15">
      <c r="A39" s="174"/>
      <c r="B39" s="98"/>
      <c r="C39" s="175"/>
      <c r="D39" s="335"/>
      <c r="E39" s="335"/>
      <c r="F39" s="565"/>
      <c r="G39" s="565"/>
      <c r="H39" s="335"/>
      <c r="I39" s="335"/>
      <c r="J39" s="335"/>
      <c r="K39" s="565"/>
      <c r="L39" s="565"/>
      <c r="M39" s="565"/>
      <c r="N39" s="335"/>
      <c r="O39" s="565"/>
      <c r="P39" s="565"/>
      <c r="Q39" s="565"/>
      <c r="R39" s="565"/>
      <c r="S39" s="335"/>
      <c r="T39" s="335"/>
      <c r="U39" s="565"/>
      <c r="V39" s="565"/>
      <c r="W39" s="335"/>
      <c r="X39" s="335"/>
      <c r="Y39" s="565"/>
      <c r="Z39" s="565"/>
      <c r="AA39" s="335"/>
      <c r="AB39" s="335"/>
      <c r="AC39" s="335"/>
      <c r="AD39" s="335"/>
      <c r="AE39" s="335"/>
      <c r="AF39" s="172"/>
      <c r="AG39" s="172"/>
      <c r="AH39" s="176"/>
    </row>
    <row r="40" spans="1:37" ht="20.100000000000001" customHeight="1" x14ac:dyDescent="0.15">
      <c r="A40" s="173" t="s">
        <v>92</v>
      </c>
      <c r="B40" s="98">
        <f>F40+J40+O40+U40+Y40+AC40+AF40</f>
        <v>26</v>
      </c>
      <c r="C40" s="572">
        <f t="shared" ref="C40:C50" si="9">H40+K40+S40+W40+AA40+AD40+AG40</f>
        <v>624</v>
      </c>
      <c r="D40" s="572"/>
      <c r="E40" s="572"/>
      <c r="F40" s="565">
        <v>3</v>
      </c>
      <c r="G40" s="565"/>
      <c r="H40" s="492">
        <v>85</v>
      </c>
      <c r="I40" s="492"/>
      <c r="J40" s="335">
        <v>3</v>
      </c>
      <c r="K40" s="492">
        <v>94</v>
      </c>
      <c r="L40" s="492"/>
      <c r="M40" s="492"/>
      <c r="N40" s="492"/>
      <c r="O40" s="565">
        <v>3</v>
      </c>
      <c r="P40" s="565"/>
      <c r="Q40" s="565"/>
      <c r="R40" s="565"/>
      <c r="S40" s="492">
        <v>104</v>
      </c>
      <c r="T40" s="492"/>
      <c r="U40" s="565">
        <v>3</v>
      </c>
      <c r="V40" s="565"/>
      <c r="W40" s="492">
        <v>104</v>
      </c>
      <c r="X40" s="492"/>
      <c r="Y40" s="565">
        <v>3</v>
      </c>
      <c r="Z40" s="565"/>
      <c r="AA40" s="492">
        <v>93</v>
      </c>
      <c r="AB40" s="492"/>
      <c r="AC40" s="335">
        <v>3</v>
      </c>
      <c r="AD40" s="492">
        <v>97</v>
      </c>
      <c r="AE40" s="492"/>
      <c r="AF40" s="172">
        <v>8</v>
      </c>
      <c r="AG40" s="559">
        <v>47</v>
      </c>
      <c r="AH40" s="612"/>
      <c r="AI40" s="5"/>
    </row>
    <row r="41" spans="1:37" ht="20.100000000000001" customHeight="1" x14ac:dyDescent="0.15">
      <c r="A41" s="155" t="s">
        <v>93</v>
      </c>
      <c r="B41" s="98">
        <f>F41+J41+O41+U41+Y41+AC41+AF41</f>
        <v>27</v>
      </c>
      <c r="C41" s="572">
        <f t="shared" si="9"/>
        <v>623</v>
      </c>
      <c r="D41" s="572"/>
      <c r="E41" s="572"/>
      <c r="F41" s="565">
        <v>4</v>
      </c>
      <c r="G41" s="565"/>
      <c r="H41" s="492">
        <v>101</v>
      </c>
      <c r="I41" s="492"/>
      <c r="J41" s="335">
        <v>3</v>
      </c>
      <c r="K41" s="492">
        <v>90</v>
      </c>
      <c r="L41" s="492"/>
      <c r="M41" s="492"/>
      <c r="N41" s="492"/>
      <c r="O41" s="565">
        <v>3</v>
      </c>
      <c r="P41" s="565"/>
      <c r="Q41" s="565"/>
      <c r="R41" s="565"/>
      <c r="S41" s="492">
        <v>90</v>
      </c>
      <c r="T41" s="492"/>
      <c r="U41" s="565">
        <v>3</v>
      </c>
      <c r="V41" s="565"/>
      <c r="W41" s="492">
        <v>100</v>
      </c>
      <c r="X41" s="492"/>
      <c r="Y41" s="565">
        <v>3</v>
      </c>
      <c r="Z41" s="565"/>
      <c r="AA41" s="492">
        <v>95</v>
      </c>
      <c r="AB41" s="492"/>
      <c r="AC41" s="335">
        <v>4</v>
      </c>
      <c r="AD41" s="492">
        <v>108</v>
      </c>
      <c r="AE41" s="492"/>
      <c r="AF41" s="172">
        <v>7</v>
      </c>
      <c r="AG41" s="559">
        <v>39</v>
      </c>
      <c r="AH41" s="613"/>
    </row>
    <row r="42" spans="1:37" ht="20.100000000000001" customHeight="1" x14ac:dyDescent="0.15">
      <c r="A42" s="155" t="s">
        <v>94</v>
      </c>
      <c r="B42" s="98">
        <f>F42+J42+O42+U42+Y42+AC42+AF42</f>
        <v>29</v>
      </c>
      <c r="C42" s="572">
        <f t="shared" si="9"/>
        <v>655</v>
      </c>
      <c r="D42" s="572"/>
      <c r="E42" s="572"/>
      <c r="F42" s="565">
        <v>4</v>
      </c>
      <c r="G42" s="565"/>
      <c r="H42" s="492">
        <v>98</v>
      </c>
      <c r="I42" s="492"/>
      <c r="J42" s="335">
        <v>4</v>
      </c>
      <c r="K42" s="492">
        <v>98</v>
      </c>
      <c r="L42" s="492"/>
      <c r="M42" s="492"/>
      <c r="N42" s="492"/>
      <c r="O42" s="565">
        <v>3</v>
      </c>
      <c r="P42" s="565"/>
      <c r="Q42" s="565"/>
      <c r="R42" s="565"/>
      <c r="S42" s="492">
        <v>98</v>
      </c>
      <c r="T42" s="492"/>
      <c r="U42" s="565">
        <v>3</v>
      </c>
      <c r="V42" s="565"/>
      <c r="W42" s="492">
        <v>99</v>
      </c>
      <c r="X42" s="492"/>
      <c r="Y42" s="565">
        <v>4</v>
      </c>
      <c r="Z42" s="565"/>
      <c r="AA42" s="492">
        <v>109</v>
      </c>
      <c r="AB42" s="492"/>
      <c r="AC42" s="335">
        <v>3</v>
      </c>
      <c r="AD42" s="492">
        <v>104</v>
      </c>
      <c r="AE42" s="492"/>
      <c r="AF42" s="172">
        <v>8</v>
      </c>
      <c r="AG42" s="559">
        <v>49</v>
      </c>
      <c r="AH42" s="613"/>
    </row>
    <row r="43" spans="1:37" ht="20.100000000000001" customHeight="1" x14ac:dyDescent="0.15">
      <c r="A43" s="155" t="s">
        <v>95</v>
      </c>
      <c r="B43" s="98">
        <f>F43+J43+O43+U43+Y43+AC43+AF43</f>
        <v>39</v>
      </c>
      <c r="C43" s="572">
        <f t="shared" si="9"/>
        <v>952</v>
      </c>
      <c r="D43" s="572"/>
      <c r="E43" s="572"/>
      <c r="F43" s="565">
        <v>5</v>
      </c>
      <c r="G43" s="565"/>
      <c r="H43" s="492">
        <v>135</v>
      </c>
      <c r="I43" s="492"/>
      <c r="J43" s="335">
        <v>5</v>
      </c>
      <c r="K43" s="492">
        <v>132</v>
      </c>
      <c r="L43" s="492"/>
      <c r="M43" s="492"/>
      <c r="N43" s="492"/>
      <c r="O43" s="565">
        <v>5</v>
      </c>
      <c r="P43" s="565"/>
      <c r="Q43" s="565"/>
      <c r="R43" s="565"/>
      <c r="S43" s="492">
        <v>150</v>
      </c>
      <c r="T43" s="492"/>
      <c r="U43" s="565">
        <v>5</v>
      </c>
      <c r="V43" s="565"/>
      <c r="W43" s="492">
        <v>150</v>
      </c>
      <c r="X43" s="492"/>
      <c r="Y43" s="565">
        <v>5</v>
      </c>
      <c r="Z43" s="565"/>
      <c r="AA43" s="492">
        <v>142</v>
      </c>
      <c r="AB43" s="492"/>
      <c r="AC43" s="335">
        <v>6</v>
      </c>
      <c r="AD43" s="492">
        <v>189</v>
      </c>
      <c r="AE43" s="492"/>
      <c r="AF43" s="172">
        <v>8</v>
      </c>
      <c r="AG43" s="559">
        <v>54</v>
      </c>
      <c r="AH43" s="613"/>
    </row>
    <row r="44" spans="1:37" ht="20.100000000000001" customHeight="1" x14ac:dyDescent="0.15">
      <c r="A44" s="155" t="s">
        <v>96</v>
      </c>
      <c r="B44" s="98">
        <f t="shared" ref="B44:B50" si="10">F44+J44+O44+U44+Y44+AC44+AF44</f>
        <v>21</v>
      </c>
      <c r="C44" s="572">
        <f t="shared" si="9"/>
        <v>459</v>
      </c>
      <c r="D44" s="572"/>
      <c r="E44" s="572"/>
      <c r="F44" s="565">
        <v>2</v>
      </c>
      <c r="G44" s="565"/>
      <c r="H44" s="492">
        <v>65</v>
      </c>
      <c r="I44" s="492"/>
      <c r="J44" s="335">
        <v>3</v>
      </c>
      <c r="K44" s="492">
        <v>74</v>
      </c>
      <c r="L44" s="492"/>
      <c r="M44" s="492"/>
      <c r="N44" s="492"/>
      <c r="O44" s="565">
        <v>2</v>
      </c>
      <c r="P44" s="565"/>
      <c r="Q44" s="565"/>
      <c r="R44" s="565"/>
      <c r="S44" s="492">
        <v>68</v>
      </c>
      <c r="T44" s="492"/>
      <c r="U44" s="565">
        <v>2</v>
      </c>
      <c r="V44" s="565"/>
      <c r="W44" s="492">
        <v>68</v>
      </c>
      <c r="X44" s="492"/>
      <c r="Y44" s="565">
        <v>3</v>
      </c>
      <c r="Z44" s="565"/>
      <c r="AA44" s="492">
        <v>74</v>
      </c>
      <c r="AB44" s="492"/>
      <c r="AC44" s="335">
        <v>3</v>
      </c>
      <c r="AD44" s="492">
        <v>74</v>
      </c>
      <c r="AE44" s="492"/>
      <c r="AF44" s="172">
        <v>6</v>
      </c>
      <c r="AG44" s="559">
        <v>36</v>
      </c>
      <c r="AH44" s="613"/>
    </row>
    <row r="45" spans="1:37" ht="20.100000000000001" customHeight="1" x14ac:dyDescent="0.15">
      <c r="A45" s="155" t="s">
        <v>97</v>
      </c>
      <c r="B45" s="98">
        <f t="shared" si="10"/>
        <v>41</v>
      </c>
      <c r="C45" s="572">
        <f t="shared" si="9"/>
        <v>1008</v>
      </c>
      <c r="D45" s="572"/>
      <c r="E45" s="572"/>
      <c r="F45" s="565">
        <v>5</v>
      </c>
      <c r="G45" s="565"/>
      <c r="H45" s="492">
        <v>151</v>
      </c>
      <c r="I45" s="492"/>
      <c r="J45" s="335">
        <v>5</v>
      </c>
      <c r="K45" s="492">
        <v>153</v>
      </c>
      <c r="L45" s="492"/>
      <c r="M45" s="492"/>
      <c r="N45" s="492"/>
      <c r="O45" s="565">
        <v>5</v>
      </c>
      <c r="P45" s="565"/>
      <c r="Q45" s="565"/>
      <c r="R45" s="565"/>
      <c r="S45" s="492">
        <v>164</v>
      </c>
      <c r="T45" s="492"/>
      <c r="U45" s="565">
        <v>5</v>
      </c>
      <c r="V45" s="565"/>
      <c r="W45" s="492">
        <v>166</v>
      </c>
      <c r="X45" s="492"/>
      <c r="Y45" s="565">
        <v>5</v>
      </c>
      <c r="Z45" s="565"/>
      <c r="AA45" s="492">
        <v>160</v>
      </c>
      <c r="AB45" s="492"/>
      <c r="AC45" s="335">
        <v>5</v>
      </c>
      <c r="AD45" s="492">
        <v>156</v>
      </c>
      <c r="AE45" s="492"/>
      <c r="AF45" s="172">
        <v>11</v>
      </c>
      <c r="AG45" s="559">
        <v>58</v>
      </c>
      <c r="AH45" s="613"/>
    </row>
    <row r="46" spans="1:37" ht="20.100000000000001" customHeight="1" x14ac:dyDescent="0.15">
      <c r="A46" s="155" t="s">
        <v>98</v>
      </c>
      <c r="B46" s="98">
        <f t="shared" si="10"/>
        <v>23</v>
      </c>
      <c r="C46" s="572">
        <f t="shared" si="9"/>
        <v>565</v>
      </c>
      <c r="D46" s="572"/>
      <c r="E46" s="572"/>
      <c r="F46" s="565">
        <v>3</v>
      </c>
      <c r="G46" s="565"/>
      <c r="H46" s="492">
        <v>79</v>
      </c>
      <c r="I46" s="492"/>
      <c r="J46" s="335">
        <v>3</v>
      </c>
      <c r="K46" s="492">
        <v>81</v>
      </c>
      <c r="L46" s="492"/>
      <c r="M46" s="492"/>
      <c r="N46" s="492"/>
      <c r="O46" s="565">
        <v>3</v>
      </c>
      <c r="P46" s="565"/>
      <c r="Q46" s="565"/>
      <c r="R46" s="565"/>
      <c r="S46" s="492">
        <v>98</v>
      </c>
      <c r="T46" s="492"/>
      <c r="U46" s="565">
        <v>3</v>
      </c>
      <c r="V46" s="565"/>
      <c r="W46" s="492">
        <v>82</v>
      </c>
      <c r="X46" s="492"/>
      <c r="Y46" s="565">
        <v>3</v>
      </c>
      <c r="Z46" s="565"/>
      <c r="AA46" s="492">
        <v>98</v>
      </c>
      <c r="AB46" s="492"/>
      <c r="AC46" s="335">
        <v>3</v>
      </c>
      <c r="AD46" s="492">
        <v>88</v>
      </c>
      <c r="AE46" s="492"/>
      <c r="AF46" s="172">
        <v>5</v>
      </c>
      <c r="AG46" s="559">
        <v>39</v>
      </c>
      <c r="AH46" s="613"/>
    </row>
    <row r="47" spans="1:37" ht="20.100000000000001" customHeight="1" x14ac:dyDescent="0.15">
      <c r="A47" s="155" t="s">
        <v>99</v>
      </c>
      <c r="B47" s="98">
        <f t="shared" si="10"/>
        <v>38</v>
      </c>
      <c r="C47" s="572">
        <f t="shared" si="9"/>
        <v>990</v>
      </c>
      <c r="D47" s="572"/>
      <c r="E47" s="572"/>
      <c r="F47" s="565">
        <v>5</v>
      </c>
      <c r="G47" s="565"/>
      <c r="H47" s="492">
        <v>149</v>
      </c>
      <c r="I47" s="492"/>
      <c r="J47" s="335">
        <v>5</v>
      </c>
      <c r="K47" s="492">
        <v>152</v>
      </c>
      <c r="L47" s="492"/>
      <c r="M47" s="492"/>
      <c r="N47" s="492"/>
      <c r="O47" s="565">
        <v>4</v>
      </c>
      <c r="P47" s="565"/>
      <c r="Q47" s="565"/>
      <c r="R47" s="565"/>
      <c r="S47" s="492">
        <v>139</v>
      </c>
      <c r="T47" s="492"/>
      <c r="U47" s="565">
        <v>5</v>
      </c>
      <c r="V47" s="565"/>
      <c r="W47" s="492">
        <v>162</v>
      </c>
      <c r="X47" s="492"/>
      <c r="Y47" s="565">
        <v>5</v>
      </c>
      <c r="Z47" s="565"/>
      <c r="AA47" s="492">
        <v>172</v>
      </c>
      <c r="AB47" s="492"/>
      <c r="AC47" s="335">
        <v>5</v>
      </c>
      <c r="AD47" s="492">
        <v>160</v>
      </c>
      <c r="AE47" s="492"/>
      <c r="AF47" s="172">
        <v>9</v>
      </c>
      <c r="AG47" s="559">
        <v>56</v>
      </c>
      <c r="AH47" s="613"/>
    </row>
    <row r="48" spans="1:37" ht="20.100000000000001" customHeight="1" x14ac:dyDescent="0.15">
      <c r="A48" s="155" t="s">
        <v>100</v>
      </c>
      <c r="B48" s="98">
        <f t="shared" si="10"/>
        <v>28</v>
      </c>
      <c r="C48" s="572">
        <f t="shared" si="9"/>
        <v>733</v>
      </c>
      <c r="D48" s="572"/>
      <c r="E48" s="572"/>
      <c r="F48" s="565">
        <v>4</v>
      </c>
      <c r="G48" s="565"/>
      <c r="H48" s="492">
        <v>100</v>
      </c>
      <c r="I48" s="492"/>
      <c r="J48" s="335">
        <v>4</v>
      </c>
      <c r="K48" s="492">
        <v>110</v>
      </c>
      <c r="L48" s="492"/>
      <c r="M48" s="492"/>
      <c r="N48" s="492"/>
      <c r="O48" s="565">
        <v>3</v>
      </c>
      <c r="P48" s="565"/>
      <c r="Q48" s="565"/>
      <c r="R48" s="565"/>
      <c r="S48" s="492">
        <v>103</v>
      </c>
      <c r="T48" s="492"/>
      <c r="U48" s="565">
        <v>4</v>
      </c>
      <c r="V48" s="565"/>
      <c r="W48" s="492">
        <v>125</v>
      </c>
      <c r="X48" s="492"/>
      <c r="Y48" s="565">
        <v>4</v>
      </c>
      <c r="Z48" s="565"/>
      <c r="AA48" s="492">
        <v>133</v>
      </c>
      <c r="AB48" s="492"/>
      <c r="AC48" s="335">
        <v>4</v>
      </c>
      <c r="AD48" s="492">
        <v>123</v>
      </c>
      <c r="AE48" s="492"/>
      <c r="AF48" s="172">
        <v>5</v>
      </c>
      <c r="AG48" s="559">
        <v>39</v>
      </c>
      <c r="AH48" s="613"/>
    </row>
    <row r="49" spans="1:34" ht="20.100000000000001" customHeight="1" x14ac:dyDescent="0.15">
      <c r="A49" s="155" t="s">
        <v>101</v>
      </c>
      <c r="B49" s="98">
        <f t="shared" si="10"/>
        <v>32</v>
      </c>
      <c r="C49" s="572">
        <f t="shared" si="9"/>
        <v>696</v>
      </c>
      <c r="D49" s="572"/>
      <c r="E49" s="572"/>
      <c r="F49" s="565">
        <v>3</v>
      </c>
      <c r="G49" s="565"/>
      <c r="H49" s="492">
        <v>92</v>
      </c>
      <c r="I49" s="492"/>
      <c r="J49" s="335">
        <v>4</v>
      </c>
      <c r="K49" s="492">
        <v>117</v>
      </c>
      <c r="L49" s="492"/>
      <c r="M49" s="492"/>
      <c r="N49" s="492"/>
      <c r="O49" s="565">
        <v>4</v>
      </c>
      <c r="P49" s="565"/>
      <c r="Q49" s="565"/>
      <c r="R49" s="565"/>
      <c r="S49" s="492">
        <v>113</v>
      </c>
      <c r="T49" s="492"/>
      <c r="U49" s="565">
        <v>4</v>
      </c>
      <c r="V49" s="565"/>
      <c r="W49" s="492">
        <v>106</v>
      </c>
      <c r="X49" s="492"/>
      <c r="Y49" s="565">
        <v>4</v>
      </c>
      <c r="Z49" s="565"/>
      <c r="AA49" s="492">
        <v>110</v>
      </c>
      <c r="AB49" s="492"/>
      <c r="AC49" s="335">
        <v>3</v>
      </c>
      <c r="AD49" s="492">
        <v>102</v>
      </c>
      <c r="AE49" s="492"/>
      <c r="AF49" s="172">
        <v>10</v>
      </c>
      <c r="AG49" s="559">
        <v>56</v>
      </c>
      <c r="AH49" s="613"/>
    </row>
    <row r="50" spans="1:34" ht="20.100000000000001" customHeight="1" thickBot="1" x14ac:dyDescent="0.2">
      <c r="A50" s="168" t="s">
        <v>102</v>
      </c>
      <c r="B50" s="177">
        <f t="shared" si="10"/>
        <v>25</v>
      </c>
      <c r="C50" s="571">
        <f t="shared" si="9"/>
        <v>539</v>
      </c>
      <c r="D50" s="571"/>
      <c r="E50" s="571"/>
      <c r="F50" s="587">
        <v>3</v>
      </c>
      <c r="G50" s="587"/>
      <c r="H50" s="568">
        <v>83</v>
      </c>
      <c r="I50" s="568"/>
      <c r="J50" s="365">
        <v>3</v>
      </c>
      <c r="K50" s="568">
        <v>89</v>
      </c>
      <c r="L50" s="568"/>
      <c r="M50" s="568"/>
      <c r="N50" s="568"/>
      <c r="O50" s="587">
        <v>3</v>
      </c>
      <c r="P50" s="587"/>
      <c r="Q50" s="587"/>
      <c r="R50" s="587"/>
      <c r="S50" s="568">
        <v>96</v>
      </c>
      <c r="T50" s="568"/>
      <c r="U50" s="587">
        <v>3</v>
      </c>
      <c r="V50" s="587"/>
      <c r="W50" s="568">
        <v>78</v>
      </c>
      <c r="X50" s="568"/>
      <c r="Y50" s="587">
        <v>3</v>
      </c>
      <c r="Z50" s="587"/>
      <c r="AA50" s="568">
        <v>84</v>
      </c>
      <c r="AB50" s="568"/>
      <c r="AC50" s="365">
        <v>3</v>
      </c>
      <c r="AD50" s="568">
        <v>77</v>
      </c>
      <c r="AE50" s="568"/>
      <c r="AF50" s="400">
        <v>7</v>
      </c>
      <c r="AG50" s="610">
        <v>32</v>
      </c>
      <c r="AH50" s="611"/>
    </row>
    <row r="51" spans="1:34" ht="20.100000000000001" customHeight="1" x14ac:dyDescent="0.15">
      <c r="A51" s="330" t="s">
        <v>348</v>
      </c>
      <c r="B51" s="330"/>
      <c r="C51" s="330"/>
      <c r="D51" s="330"/>
      <c r="E51" s="330"/>
      <c r="F51" s="330"/>
      <c r="G51" s="336"/>
      <c r="H51" s="330"/>
      <c r="I51" s="178"/>
      <c r="J51" s="330"/>
      <c r="K51" s="330"/>
      <c r="L51" s="330"/>
      <c r="M51" s="330"/>
      <c r="N51" s="330"/>
      <c r="O51" s="330"/>
      <c r="P51" s="330"/>
      <c r="Q51" s="330"/>
      <c r="R51" s="330"/>
      <c r="S51" s="330"/>
      <c r="T51" s="330"/>
      <c r="U51" s="330"/>
      <c r="V51" s="330"/>
      <c r="W51" s="330"/>
      <c r="X51" s="330"/>
      <c r="Y51" s="330"/>
      <c r="Z51" s="330"/>
      <c r="AA51" s="330"/>
      <c r="AB51" s="337" t="s">
        <v>338</v>
      </c>
      <c r="AC51" s="330" t="s">
        <v>339</v>
      </c>
      <c r="AE51" s="330"/>
      <c r="AF51" s="330"/>
      <c r="AG51" s="330"/>
      <c r="AH51" s="330"/>
    </row>
    <row r="52" spans="1:34" ht="15" customHeight="1" x14ac:dyDescent="0.15">
      <c r="A52" s="330" t="s">
        <v>330</v>
      </c>
      <c r="B52" s="330"/>
      <c r="C52" s="330"/>
      <c r="D52" s="330"/>
      <c r="E52" s="330"/>
      <c r="F52" s="330"/>
      <c r="G52" s="336"/>
      <c r="H52" s="330"/>
      <c r="I52" s="330"/>
      <c r="J52" s="330"/>
      <c r="K52" s="330"/>
      <c r="L52" s="330"/>
      <c r="M52" s="330"/>
      <c r="N52" s="330"/>
      <c r="O52" s="330"/>
      <c r="P52" s="330"/>
      <c r="Q52" s="330"/>
      <c r="R52" s="330"/>
      <c r="S52" s="330"/>
      <c r="T52" s="330"/>
      <c r="U52" s="330"/>
      <c r="V52" s="330"/>
      <c r="W52" s="330"/>
      <c r="X52" s="330"/>
      <c r="Y52" s="330"/>
      <c r="Z52" s="330"/>
      <c r="AA52" s="330"/>
      <c r="AB52" s="330"/>
      <c r="AC52" s="454" t="s">
        <v>477</v>
      </c>
      <c r="AE52" s="274"/>
      <c r="AF52" s="454"/>
      <c r="AG52" s="454"/>
      <c r="AH52" s="454"/>
    </row>
  </sheetData>
  <sheetProtection sheet="1" selectLockedCells="1" selectUnlockedCells="1"/>
  <mergeCells count="356">
    <mergeCell ref="AF3:AH4"/>
    <mergeCell ref="H4:I4"/>
    <mergeCell ref="J4:M4"/>
    <mergeCell ref="N4:R4"/>
    <mergeCell ref="U4:W4"/>
    <mergeCell ref="X4:Z4"/>
    <mergeCell ref="A3:A4"/>
    <mergeCell ref="B3:B4"/>
    <mergeCell ref="C3:E3"/>
    <mergeCell ref="F3:G4"/>
    <mergeCell ref="H3:R3"/>
    <mergeCell ref="AD3:AE4"/>
    <mergeCell ref="J6:M6"/>
    <mergeCell ref="N6:R6"/>
    <mergeCell ref="U6:V6"/>
    <mergeCell ref="X6:Y6"/>
    <mergeCell ref="AD6:AE6"/>
    <mergeCell ref="AF6:AH6"/>
    <mergeCell ref="J5:M5"/>
    <mergeCell ref="N5:R5"/>
    <mergeCell ref="U5:V5"/>
    <mergeCell ref="X5:Y5"/>
    <mergeCell ref="AD5:AE5"/>
    <mergeCell ref="AF5:AH5"/>
    <mergeCell ref="J8:M8"/>
    <mergeCell ref="N8:R8"/>
    <mergeCell ref="U8:V8"/>
    <mergeCell ref="X8:Y8"/>
    <mergeCell ref="AD8:AE8"/>
    <mergeCell ref="AF8:AH8"/>
    <mergeCell ref="J7:M7"/>
    <mergeCell ref="N7:R7"/>
    <mergeCell ref="U7:V7"/>
    <mergeCell ref="X7:Y7"/>
    <mergeCell ref="AD7:AE7"/>
    <mergeCell ref="AF7:AH7"/>
    <mergeCell ref="A11:A12"/>
    <mergeCell ref="B11:B12"/>
    <mergeCell ref="C11:E11"/>
    <mergeCell ref="F11:G12"/>
    <mergeCell ref="H11:R11"/>
    <mergeCell ref="AD11:AE12"/>
    <mergeCell ref="AF11:AH12"/>
    <mergeCell ref="J9:M9"/>
    <mergeCell ref="N9:R9"/>
    <mergeCell ref="U9:V9"/>
    <mergeCell ref="X9:Y9"/>
    <mergeCell ref="AD9:AE9"/>
    <mergeCell ref="AF9:AH9"/>
    <mergeCell ref="H12:R12"/>
    <mergeCell ref="S12:Z12"/>
    <mergeCell ref="AA12:AC12"/>
    <mergeCell ref="H13:K13"/>
    <mergeCell ref="L13:R13"/>
    <mergeCell ref="S13:W13"/>
    <mergeCell ref="X13:Z13"/>
    <mergeCell ref="AA13:AC13"/>
    <mergeCell ref="J10:K10"/>
    <mergeCell ref="N10:P10"/>
    <mergeCell ref="AD13:AE13"/>
    <mergeCell ref="AF13:AH13"/>
    <mergeCell ref="AG10:AH10"/>
    <mergeCell ref="H14:K14"/>
    <mergeCell ref="L14:R14"/>
    <mergeCell ref="S14:W14"/>
    <mergeCell ref="X14:Z14"/>
    <mergeCell ref="AA14:AC14"/>
    <mergeCell ref="AD14:AE14"/>
    <mergeCell ref="AF14:AH14"/>
    <mergeCell ref="AF15:AH15"/>
    <mergeCell ref="H16:K16"/>
    <mergeCell ref="L16:R16"/>
    <mergeCell ref="S16:W16"/>
    <mergeCell ref="X16:Z16"/>
    <mergeCell ref="AA16:AC16"/>
    <mergeCell ref="AD16:AE16"/>
    <mergeCell ref="AF16:AH16"/>
    <mergeCell ref="H15:K15"/>
    <mergeCell ref="L15:R15"/>
    <mergeCell ref="S15:W15"/>
    <mergeCell ref="X15:Z15"/>
    <mergeCell ref="AA15:AC15"/>
    <mergeCell ref="AD15:AE15"/>
    <mergeCell ref="AF17:AH17"/>
    <mergeCell ref="H18:K18"/>
    <mergeCell ref="L18:R18"/>
    <mergeCell ref="S18:W18"/>
    <mergeCell ref="X18:Z18"/>
    <mergeCell ref="AA18:AC18"/>
    <mergeCell ref="AD18:AE18"/>
    <mergeCell ref="AF18:AH18"/>
    <mergeCell ref="H17:K17"/>
    <mergeCell ref="L17:R17"/>
    <mergeCell ref="S17:W17"/>
    <mergeCell ref="X17:Z17"/>
    <mergeCell ref="AA17:AC17"/>
    <mergeCell ref="AD17:AE17"/>
    <mergeCell ref="AF19:AH19"/>
    <mergeCell ref="H20:K20"/>
    <mergeCell ref="L20:R20"/>
    <mergeCell ref="S20:W20"/>
    <mergeCell ref="X20:Z20"/>
    <mergeCell ref="AA20:AC20"/>
    <mergeCell ref="AD20:AE20"/>
    <mergeCell ref="AF20:AH20"/>
    <mergeCell ref="H19:K19"/>
    <mergeCell ref="L19:R19"/>
    <mergeCell ref="S19:W19"/>
    <mergeCell ref="X19:Z19"/>
    <mergeCell ref="AA19:AC19"/>
    <mergeCell ref="AD19:AE19"/>
    <mergeCell ref="AF21:AH21"/>
    <mergeCell ref="H22:K22"/>
    <mergeCell ref="L22:R22"/>
    <mergeCell ref="S22:W22"/>
    <mergeCell ref="X22:Z22"/>
    <mergeCell ref="AA22:AC22"/>
    <mergeCell ref="AD22:AE22"/>
    <mergeCell ref="AF22:AH22"/>
    <mergeCell ref="H21:K21"/>
    <mergeCell ref="L21:R21"/>
    <mergeCell ref="S21:W21"/>
    <mergeCell ref="X21:Z21"/>
    <mergeCell ref="AA21:AC21"/>
    <mergeCell ref="AD21:AE21"/>
    <mergeCell ref="AF23:AH23"/>
    <mergeCell ref="AC25:AD25"/>
    <mergeCell ref="AE25:AH25"/>
    <mergeCell ref="A29:A30"/>
    <mergeCell ref="B29:E29"/>
    <mergeCell ref="F29:I29"/>
    <mergeCell ref="J29:N29"/>
    <mergeCell ref="O29:T29"/>
    <mergeCell ref="U29:X29"/>
    <mergeCell ref="Y29:AB29"/>
    <mergeCell ref="H23:K23"/>
    <mergeCell ref="L23:R23"/>
    <mergeCell ref="S23:W23"/>
    <mergeCell ref="X23:Z23"/>
    <mergeCell ref="AA23:AC23"/>
    <mergeCell ref="AD23:AE23"/>
    <mergeCell ref="F31:G31"/>
    <mergeCell ref="K31:M31"/>
    <mergeCell ref="O31:R31"/>
    <mergeCell ref="U31:V31"/>
    <mergeCell ref="Y31:Z31"/>
    <mergeCell ref="AG31:AH31"/>
    <mergeCell ref="AF29:AH29"/>
    <mergeCell ref="F30:G30"/>
    <mergeCell ref="K30:M30"/>
    <mergeCell ref="O30:R30"/>
    <mergeCell ref="U30:V30"/>
    <mergeCell ref="Y30:Z30"/>
    <mergeCell ref="AG30:AH30"/>
    <mergeCell ref="F33:G33"/>
    <mergeCell ref="H33:I33"/>
    <mergeCell ref="K33:N33"/>
    <mergeCell ref="O33:R33"/>
    <mergeCell ref="S33:T33"/>
    <mergeCell ref="F32:G32"/>
    <mergeCell ref="H32:I32"/>
    <mergeCell ref="K32:N32"/>
    <mergeCell ref="O32:R32"/>
    <mergeCell ref="S32:T32"/>
    <mergeCell ref="U33:V33"/>
    <mergeCell ref="W33:X33"/>
    <mergeCell ref="Y33:Z33"/>
    <mergeCell ref="AA33:AB33"/>
    <mergeCell ref="AD33:AE33"/>
    <mergeCell ref="AG33:AH33"/>
    <mergeCell ref="W32:X32"/>
    <mergeCell ref="Y32:Z32"/>
    <mergeCell ref="AA32:AB32"/>
    <mergeCell ref="AD32:AE32"/>
    <mergeCell ref="AG32:AH32"/>
    <mergeCell ref="U32:V32"/>
    <mergeCell ref="W34:X34"/>
    <mergeCell ref="Y34:Z34"/>
    <mergeCell ref="AA34:AB34"/>
    <mergeCell ref="AD34:AE34"/>
    <mergeCell ref="AG34:AH34"/>
    <mergeCell ref="A36:A37"/>
    <mergeCell ref="B36:E36"/>
    <mergeCell ref="F36:I36"/>
    <mergeCell ref="J36:N36"/>
    <mergeCell ref="O36:T36"/>
    <mergeCell ref="F34:G34"/>
    <mergeCell ref="H34:I34"/>
    <mergeCell ref="K34:N34"/>
    <mergeCell ref="O34:R34"/>
    <mergeCell ref="S34:T34"/>
    <mergeCell ref="U34:V34"/>
    <mergeCell ref="U36:X36"/>
    <mergeCell ref="Y36:AB36"/>
    <mergeCell ref="AF36:AH36"/>
    <mergeCell ref="C37:E37"/>
    <mergeCell ref="F37:G37"/>
    <mergeCell ref="H37:I37"/>
    <mergeCell ref="K37:N37"/>
    <mergeCell ref="O37:R37"/>
    <mergeCell ref="S37:T37"/>
    <mergeCell ref="U37:V37"/>
    <mergeCell ref="W37:X37"/>
    <mergeCell ref="Y37:Z37"/>
    <mergeCell ref="AA37:AB37"/>
    <mergeCell ref="AD37:AE37"/>
    <mergeCell ref="AG37:AH37"/>
    <mergeCell ref="C38:E38"/>
    <mergeCell ref="F38:G38"/>
    <mergeCell ref="H38:I38"/>
    <mergeCell ref="K38:N38"/>
    <mergeCell ref="O38:R38"/>
    <mergeCell ref="AG38:AH38"/>
    <mergeCell ref="AA38:AB38"/>
    <mergeCell ref="AD38:AE38"/>
    <mergeCell ref="F39:G39"/>
    <mergeCell ref="K39:M39"/>
    <mergeCell ref="O39:R39"/>
    <mergeCell ref="U39:V39"/>
    <mergeCell ref="Y39:Z39"/>
    <mergeCell ref="S38:T38"/>
    <mergeCell ref="U38:V38"/>
    <mergeCell ref="W38:X38"/>
    <mergeCell ref="Y38:Z38"/>
    <mergeCell ref="U40:V40"/>
    <mergeCell ref="W40:X40"/>
    <mergeCell ref="Y40:Z40"/>
    <mergeCell ref="AA40:AB40"/>
    <mergeCell ref="AD40:AE40"/>
    <mergeCell ref="AG40:AH40"/>
    <mergeCell ref="C40:E40"/>
    <mergeCell ref="F40:G40"/>
    <mergeCell ref="H40:I40"/>
    <mergeCell ref="K40:N40"/>
    <mergeCell ref="O40:R40"/>
    <mergeCell ref="S40:T40"/>
    <mergeCell ref="U41:V41"/>
    <mergeCell ref="W41:X41"/>
    <mergeCell ref="Y41:Z41"/>
    <mergeCell ref="AA41:AB41"/>
    <mergeCell ref="AD41:AE41"/>
    <mergeCell ref="AG41:AH41"/>
    <mergeCell ref="C41:E41"/>
    <mergeCell ref="F41:G41"/>
    <mergeCell ref="H41:I41"/>
    <mergeCell ref="K41:N41"/>
    <mergeCell ref="O41:R41"/>
    <mergeCell ref="S41:T41"/>
    <mergeCell ref="U42:V42"/>
    <mergeCell ref="W42:X42"/>
    <mergeCell ref="Y42:Z42"/>
    <mergeCell ref="AA42:AB42"/>
    <mergeCell ref="AD42:AE42"/>
    <mergeCell ref="AG42:AH42"/>
    <mergeCell ref="C42:E42"/>
    <mergeCell ref="F42:G42"/>
    <mergeCell ref="H42:I42"/>
    <mergeCell ref="K42:N42"/>
    <mergeCell ref="O42:R42"/>
    <mergeCell ref="S42:T42"/>
    <mergeCell ref="U43:V43"/>
    <mergeCell ref="W43:X43"/>
    <mergeCell ref="Y43:Z43"/>
    <mergeCell ref="AA43:AB43"/>
    <mergeCell ref="AD43:AE43"/>
    <mergeCell ref="AG43:AH43"/>
    <mergeCell ref="C43:E43"/>
    <mergeCell ref="F43:G43"/>
    <mergeCell ref="H43:I43"/>
    <mergeCell ref="K43:N43"/>
    <mergeCell ref="O43:R43"/>
    <mergeCell ref="S43:T43"/>
    <mergeCell ref="U44:V44"/>
    <mergeCell ref="W44:X44"/>
    <mergeCell ref="Y44:Z44"/>
    <mergeCell ref="AA44:AB44"/>
    <mergeCell ref="AD44:AE44"/>
    <mergeCell ref="AG44:AH44"/>
    <mergeCell ref="C44:E44"/>
    <mergeCell ref="F44:G44"/>
    <mergeCell ref="H44:I44"/>
    <mergeCell ref="K44:N44"/>
    <mergeCell ref="O44:R44"/>
    <mergeCell ref="S44:T44"/>
    <mergeCell ref="U45:V45"/>
    <mergeCell ref="W45:X45"/>
    <mergeCell ref="Y45:Z45"/>
    <mergeCell ref="AA45:AB45"/>
    <mergeCell ref="AD45:AE45"/>
    <mergeCell ref="AG45:AH45"/>
    <mergeCell ref="C45:E45"/>
    <mergeCell ref="F45:G45"/>
    <mergeCell ref="H45:I45"/>
    <mergeCell ref="K45:N45"/>
    <mergeCell ref="O45:R45"/>
    <mergeCell ref="S45:T45"/>
    <mergeCell ref="U46:V46"/>
    <mergeCell ref="W46:X46"/>
    <mergeCell ref="Y46:Z46"/>
    <mergeCell ref="AA46:AB46"/>
    <mergeCell ref="AD46:AE46"/>
    <mergeCell ref="AG46:AH46"/>
    <mergeCell ref="C46:E46"/>
    <mergeCell ref="F46:G46"/>
    <mergeCell ref="H46:I46"/>
    <mergeCell ref="K46:N46"/>
    <mergeCell ref="O46:R46"/>
    <mergeCell ref="S46:T46"/>
    <mergeCell ref="U47:V47"/>
    <mergeCell ref="W47:X47"/>
    <mergeCell ref="Y47:Z47"/>
    <mergeCell ref="AA47:AB47"/>
    <mergeCell ref="AD47:AE47"/>
    <mergeCell ref="AG47:AH47"/>
    <mergeCell ref="C47:E47"/>
    <mergeCell ref="F47:G47"/>
    <mergeCell ref="H47:I47"/>
    <mergeCell ref="K47:N47"/>
    <mergeCell ref="O47:R47"/>
    <mergeCell ref="S47:T47"/>
    <mergeCell ref="U48:V48"/>
    <mergeCell ref="W48:X48"/>
    <mergeCell ref="Y48:Z48"/>
    <mergeCell ref="AA48:AB48"/>
    <mergeCell ref="AD48:AE48"/>
    <mergeCell ref="AG48:AH48"/>
    <mergeCell ref="C48:E48"/>
    <mergeCell ref="F48:G48"/>
    <mergeCell ref="H48:I48"/>
    <mergeCell ref="K48:N48"/>
    <mergeCell ref="O48:R48"/>
    <mergeCell ref="S48:T48"/>
    <mergeCell ref="U49:V49"/>
    <mergeCell ref="W49:X49"/>
    <mergeCell ref="Y49:Z49"/>
    <mergeCell ref="AA49:AB49"/>
    <mergeCell ref="AD49:AE49"/>
    <mergeCell ref="AG49:AH49"/>
    <mergeCell ref="C49:E49"/>
    <mergeCell ref="F49:G49"/>
    <mergeCell ref="H49:I49"/>
    <mergeCell ref="K49:N49"/>
    <mergeCell ref="O49:R49"/>
    <mergeCell ref="S49:T49"/>
    <mergeCell ref="U50:V50"/>
    <mergeCell ref="W50:X50"/>
    <mergeCell ref="Y50:Z50"/>
    <mergeCell ref="AA50:AB50"/>
    <mergeCell ref="AD50:AE50"/>
    <mergeCell ref="AG50:AH50"/>
    <mergeCell ref="C50:E50"/>
    <mergeCell ref="F50:G50"/>
    <mergeCell ref="H50:I50"/>
    <mergeCell ref="K50:N50"/>
    <mergeCell ref="O50:R50"/>
    <mergeCell ref="S50:T50"/>
  </mergeCells>
  <phoneticPr fontId="2"/>
  <printOptions horizontalCentered="1"/>
  <pageMargins left="0.59055118110236227" right="0.59055118110236227" top="0.59055118110236227" bottom="0.59055118110236227" header="0.39370078740157483" footer="0.39370078740157483"/>
  <pageSetup paperSize="9" scale="79" firstPageNumber="134" orientation="portrait" useFirstPageNumber="1" verticalDpi="300" r:id="rId1"/>
  <headerFooter scaleWithDoc="0" alignWithMargins="0">
    <oddHeader>&amp;L教　育</oddHeader>
    <oddFooter>&amp;C&amp;12&amp;A</oddFooter>
  </headerFooter>
  <colBreaks count="1" manualBreakCount="1">
    <brk id="18"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G53"/>
  <sheetViews>
    <sheetView view="pageBreakPreview" topLeftCell="A22" zoomScaleNormal="90" zoomScaleSheetLayoutView="100" zoomScalePageLayoutView="90" workbookViewId="0">
      <pane xSplit="1" topLeftCell="B1" activePane="topRight" state="frozen"/>
      <selection activeCell="J19" sqref="J19"/>
      <selection pane="topRight" activeCell="J19" sqref="J19"/>
    </sheetView>
  </sheetViews>
  <sheetFormatPr defaultColWidth="8.85546875" defaultRowHeight="17.45" customHeight="1" x14ac:dyDescent="0.15"/>
  <cols>
    <col min="1" max="1" width="19.42578125" style="1" customWidth="1"/>
    <col min="2" max="2" width="8.140625" style="1" customWidth="1"/>
    <col min="3" max="3" width="11" style="1" customWidth="1"/>
    <col min="4" max="5" width="9.85546875" style="1" customWidth="1"/>
    <col min="6" max="7" width="5.28515625" style="1" customWidth="1"/>
    <col min="8" max="8" width="10.85546875" style="1" customWidth="1"/>
    <col min="9" max="9" width="7.85546875" style="6"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hidden="1" customWidth="1"/>
    <col min="16" max="16" width="6.85546875" style="102" hidden="1" customWidth="1"/>
    <col min="17" max="17" width="6.85546875" style="1" hidden="1" customWidth="1"/>
    <col min="18" max="18" width="6" style="1" hidden="1" customWidth="1"/>
    <col min="19" max="19" width="6.140625" style="1" hidden="1" customWidth="1"/>
    <col min="20" max="20" width="6.42578125" style="1" hidden="1" customWidth="1"/>
    <col min="21" max="21" width="9.7109375" style="1" hidden="1" customWidth="1"/>
    <col min="22" max="27" width="8.28515625" style="1" hidden="1" customWidth="1"/>
    <col min="28" max="28" width="8.85546875" style="1" customWidth="1"/>
    <col min="29" max="16384" width="8.85546875" style="1"/>
  </cols>
  <sheetData>
    <row r="1" spans="1:33" ht="5.0999999999999996" customHeight="1" x14ac:dyDescent="0.15">
      <c r="A1" s="330"/>
      <c r="B1" s="330"/>
      <c r="C1" s="330"/>
      <c r="D1" s="330"/>
      <c r="E1" s="330"/>
      <c r="F1" s="330"/>
      <c r="G1" s="330"/>
      <c r="H1" s="330"/>
      <c r="I1" s="326"/>
      <c r="J1" s="330"/>
      <c r="K1" s="330"/>
      <c r="L1" s="330"/>
      <c r="M1" s="330"/>
      <c r="N1" s="330"/>
      <c r="O1" s="330"/>
      <c r="P1" s="336"/>
      <c r="Q1" s="330"/>
      <c r="R1" s="330"/>
      <c r="S1" s="330"/>
      <c r="T1" s="330"/>
      <c r="U1" s="330"/>
      <c r="V1" s="330"/>
      <c r="W1" s="330"/>
      <c r="X1" s="330"/>
      <c r="Y1" s="12"/>
      <c r="Z1" s="330"/>
      <c r="AA1" s="337"/>
      <c r="AB1" s="2"/>
      <c r="AC1" s="2"/>
      <c r="AD1" s="2"/>
      <c r="AE1" s="2"/>
      <c r="AF1" s="2"/>
      <c r="AG1" s="2"/>
    </row>
    <row r="2" spans="1:33" ht="21" customHeight="1" thickBot="1" x14ac:dyDescent="0.2">
      <c r="A2" s="330" t="s">
        <v>372</v>
      </c>
      <c r="B2" s="330"/>
      <c r="C2" s="330"/>
      <c r="D2" s="330"/>
      <c r="E2" s="330"/>
      <c r="F2" s="330"/>
      <c r="G2" s="330"/>
      <c r="H2" s="330"/>
      <c r="I2" s="326"/>
      <c r="J2" s="330"/>
      <c r="K2" s="330"/>
      <c r="L2" s="330"/>
      <c r="M2" s="330"/>
      <c r="N2" s="330"/>
      <c r="O2" s="330"/>
      <c r="P2" s="336"/>
      <c r="Q2" s="330"/>
      <c r="R2" s="330"/>
      <c r="S2" s="330"/>
      <c r="T2" s="330"/>
      <c r="U2" s="330"/>
      <c r="V2" s="330"/>
      <c r="W2" s="330"/>
      <c r="X2" s="330"/>
      <c r="Y2" s="12"/>
      <c r="Z2" s="330"/>
      <c r="AA2" s="337" t="s">
        <v>111</v>
      </c>
      <c r="AB2" s="2"/>
      <c r="AC2" s="2"/>
      <c r="AD2" s="2"/>
      <c r="AE2" s="2"/>
      <c r="AF2" s="2"/>
      <c r="AG2" s="2"/>
    </row>
    <row r="3" spans="1:33" ht="21" customHeight="1" thickBot="1" x14ac:dyDescent="0.2">
      <c r="A3" s="678" t="s">
        <v>112</v>
      </c>
      <c r="B3" s="575" t="s">
        <v>80</v>
      </c>
      <c r="C3" s="460" t="s">
        <v>81</v>
      </c>
      <c r="D3" s="460"/>
      <c r="E3" s="460"/>
      <c r="F3" s="460" t="s">
        <v>82</v>
      </c>
      <c r="G3" s="460"/>
      <c r="H3" s="573" t="s">
        <v>113</v>
      </c>
      <c r="I3" s="574"/>
      <c r="J3" s="574"/>
      <c r="K3" s="574"/>
      <c r="L3" s="574"/>
      <c r="M3" s="574"/>
      <c r="N3" s="574"/>
      <c r="O3" s="671" t="s">
        <v>114</v>
      </c>
      <c r="P3" s="460"/>
      <c r="Q3" s="460"/>
      <c r="R3" s="460"/>
      <c r="S3" s="460"/>
      <c r="T3" s="460"/>
      <c r="U3" s="460" t="s">
        <v>115</v>
      </c>
      <c r="V3" s="460"/>
      <c r="W3" s="460"/>
      <c r="X3" s="625" t="s">
        <v>116</v>
      </c>
      <c r="Y3" s="626"/>
      <c r="Z3" s="621" t="s">
        <v>117</v>
      </c>
      <c r="AA3" s="622"/>
    </row>
    <row r="4" spans="1:33" ht="21" customHeight="1" x14ac:dyDescent="0.15">
      <c r="A4" s="678"/>
      <c r="B4" s="575"/>
      <c r="C4" s="334" t="s">
        <v>86</v>
      </c>
      <c r="D4" s="334" t="s">
        <v>87</v>
      </c>
      <c r="E4" s="334" t="s">
        <v>88</v>
      </c>
      <c r="F4" s="460"/>
      <c r="G4" s="460"/>
      <c r="H4" s="637" t="s">
        <v>86</v>
      </c>
      <c r="I4" s="637"/>
      <c r="J4" s="562" t="s">
        <v>53</v>
      </c>
      <c r="K4" s="562"/>
      <c r="L4" s="562"/>
      <c r="M4" s="563" t="s">
        <v>54</v>
      </c>
      <c r="N4" s="481"/>
      <c r="O4" s="684" t="s">
        <v>2</v>
      </c>
      <c r="P4" s="562"/>
      <c r="Q4" s="683" t="s">
        <v>53</v>
      </c>
      <c r="R4" s="683"/>
      <c r="S4" s="683" t="s">
        <v>54</v>
      </c>
      <c r="T4" s="683"/>
      <c r="U4" s="334" t="s">
        <v>52</v>
      </c>
      <c r="V4" s="334" t="s">
        <v>53</v>
      </c>
      <c r="W4" s="334" t="s">
        <v>54</v>
      </c>
      <c r="X4" s="627"/>
      <c r="Y4" s="628"/>
      <c r="Z4" s="623"/>
      <c r="AA4" s="624"/>
    </row>
    <row r="5" spans="1:33" ht="21" customHeight="1" x14ac:dyDescent="0.15">
      <c r="A5" s="76" t="s">
        <v>442</v>
      </c>
      <c r="B5" s="369">
        <v>6</v>
      </c>
      <c r="C5" s="369">
        <v>236</v>
      </c>
      <c r="D5" s="346">
        <v>141</v>
      </c>
      <c r="E5" s="369">
        <v>95</v>
      </c>
      <c r="F5" s="331">
        <v>136</v>
      </c>
      <c r="G5" s="165">
        <v>14</v>
      </c>
      <c r="H5" s="343">
        <v>4507</v>
      </c>
      <c r="I5" s="158">
        <v>73</v>
      </c>
      <c r="J5" s="557">
        <v>2295</v>
      </c>
      <c r="K5" s="557"/>
      <c r="L5" s="557"/>
      <c r="M5" s="557">
        <v>2212</v>
      </c>
      <c r="N5" s="557"/>
      <c r="O5" s="341">
        <v>245</v>
      </c>
      <c r="P5" s="179">
        <v>8</v>
      </c>
      <c r="Q5" s="357" t="s">
        <v>345</v>
      </c>
      <c r="R5" s="211" t="s">
        <v>345</v>
      </c>
      <c r="S5" s="357" t="s">
        <v>345</v>
      </c>
      <c r="T5" s="179" t="s">
        <v>345</v>
      </c>
      <c r="U5" s="356">
        <v>60</v>
      </c>
      <c r="V5" s="357" t="s">
        <v>345</v>
      </c>
      <c r="W5" s="357" t="s">
        <v>345</v>
      </c>
      <c r="X5" s="597">
        <f>H5/F5</f>
        <v>33.139705882352942</v>
      </c>
      <c r="Y5" s="597"/>
      <c r="Z5" s="685">
        <f>H5/O5</f>
        <v>18.39591836734694</v>
      </c>
      <c r="AA5" s="560"/>
    </row>
    <row r="6" spans="1:33" ht="21" customHeight="1" x14ac:dyDescent="0.15">
      <c r="A6" s="76">
        <v>29</v>
      </c>
      <c r="B6" s="369">
        <v>6</v>
      </c>
      <c r="C6" s="369">
        <v>236</v>
      </c>
      <c r="D6" s="346">
        <v>141</v>
      </c>
      <c r="E6" s="346">
        <v>95</v>
      </c>
      <c r="F6" s="166">
        <v>135</v>
      </c>
      <c r="G6" s="179">
        <v>17</v>
      </c>
      <c r="H6" s="331">
        <v>4379</v>
      </c>
      <c r="I6" s="160">
        <v>95</v>
      </c>
      <c r="J6" s="589" t="s">
        <v>345</v>
      </c>
      <c r="K6" s="589"/>
      <c r="L6" s="589"/>
      <c r="M6" s="589" t="s">
        <v>345</v>
      </c>
      <c r="N6" s="589"/>
      <c r="O6" s="341">
        <v>246</v>
      </c>
      <c r="P6" s="179">
        <v>8</v>
      </c>
      <c r="Q6" s="357" t="s">
        <v>345</v>
      </c>
      <c r="R6" s="357" t="s">
        <v>345</v>
      </c>
      <c r="S6" s="357" t="s">
        <v>345</v>
      </c>
      <c r="T6" s="357" t="s">
        <v>345</v>
      </c>
      <c r="U6" s="356">
        <v>64</v>
      </c>
      <c r="V6" s="357" t="s">
        <v>345</v>
      </c>
      <c r="W6" s="357" t="s">
        <v>345</v>
      </c>
      <c r="X6" s="597">
        <f>H6/F6</f>
        <v>32.437037037037037</v>
      </c>
      <c r="Y6" s="597"/>
      <c r="Z6" s="631">
        <f>H6/O6</f>
        <v>17.800813008130081</v>
      </c>
      <c r="AA6" s="632"/>
    </row>
    <row r="7" spans="1:33" ht="21" customHeight="1" x14ac:dyDescent="0.15">
      <c r="A7" s="76">
        <v>30</v>
      </c>
      <c r="B7" s="369">
        <v>6</v>
      </c>
      <c r="C7" s="346">
        <v>237</v>
      </c>
      <c r="D7" s="346">
        <v>141</v>
      </c>
      <c r="E7" s="346">
        <v>96</v>
      </c>
      <c r="F7" s="166">
        <v>121</v>
      </c>
      <c r="G7" s="179">
        <v>18</v>
      </c>
      <c r="H7" s="166">
        <v>4195</v>
      </c>
      <c r="I7" s="160">
        <v>98</v>
      </c>
      <c r="J7" s="589" t="s">
        <v>345</v>
      </c>
      <c r="K7" s="589"/>
      <c r="L7" s="589"/>
      <c r="M7" s="589" t="s">
        <v>345</v>
      </c>
      <c r="N7" s="589"/>
      <c r="O7" s="182">
        <v>247</v>
      </c>
      <c r="P7" s="183">
        <v>8</v>
      </c>
      <c r="Q7" s="341" t="s">
        <v>345</v>
      </c>
      <c r="R7" s="341" t="s">
        <v>345</v>
      </c>
      <c r="S7" s="357" t="s">
        <v>345</v>
      </c>
      <c r="T7" s="357" t="s">
        <v>345</v>
      </c>
      <c r="U7" s="180">
        <v>68</v>
      </c>
      <c r="V7" s="357" t="s">
        <v>345</v>
      </c>
      <c r="W7" s="357" t="s">
        <v>345</v>
      </c>
      <c r="X7" s="633">
        <f>H7/F7</f>
        <v>34.669421487603309</v>
      </c>
      <c r="Y7" s="633"/>
      <c r="Z7" s="631">
        <f>H7/O7</f>
        <v>16.983805668016196</v>
      </c>
      <c r="AA7" s="632"/>
    </row>
    <row r="8" spans="1:33" ht="21" customHeight="1" thickBot="1" x14ac:dyDescent="0.2">
      <c r="A8" s="76" t="s">
        <v>443</v>
      </c>
      <c r="B8" s="369">
        <v>6</v>
      </c>
      <c r="C8" s="346">
        <v>227</v>
      </c>
      <c r="D8" s="346">
        <v>131</v>
      </c>
      <c r="E8" s="346">
        <v>96</v>
      </c>
      <c r="F8" s="166">
        <v>135</v>
      </c>
      <c r="G8" s="179">
        <v>21</v>
      </c>
      <c r="H8" s="184">
        <v>4289</v>
      </c>
      <c r="I8" s="160">
        <v>121</v>
      </c>
      <c r="J8" s="682" t="s">
        <v>394</v>
      </c>
      <c r="K8" s="682"/>
      <c r="L8" s="682"/>
      <c r="M8" s="597" t="s">
        <v>394</v>
      </c>
      <c r="N8" s="597"/>
      <c r="O8" s="185">
        <v>258</v>
      </c>
      <c r="P8" s="186">
        <v>8</v>
      </c>
      <c r="Q8" s="367" t="s">
        <v>394</v>
      </c>
      <c r="R8" s="367" t="s">
        <v>394</v>
      </c>
      <c r="S8" s="367" t="s">
        <v>394</v>
      </c>
      <c r="T8" s="367" t="s">
        <v>394</v>
      </c>
      <c r="U8" s="187">
        <v>66</v>
      </c>
      <c r="V8" s="367" t="s">
        <v>394</v>
      </c>
      <c r="W8" s="367" t="s">
        <v>394</v>
      </c>
      <c r="X8" s="633">
        <f>H8/F8</f>
        <v>31.770370370370369</v>
      </c>
      <c r="Y8" s="633"/>
      <c r="Z8" s="631">
        <f>H8/O8</f>
        <v>16.624031007751938</v>
      </c>
      <c r="AA8" s="632"/>
    </row>
    <row r="9" spans="1:33" ht="21" customHeight="1" thickBot="1" x14ac:dyDescent="0.2">
      <c r="A9" s="678" t="s">
        <v>112</v>
      </c>
      <c r="B9" s="575" t="s">
        <v>80</v>
      </c>
      <c r="C9" s="460" t="s">
        <v>81</v>
      </c>
      <c r="D9" s="460"/>
      <c r="E9" s="460"/>
      <c r="F9" s="460" t="s">
        <v>82</v>
      </c>
      <c r="G9" s="460"/>
      <c r="H9" s="573" t="s">
        <v>113</v>
      </c>
      <c r="I9" s="574"/>
      <c r="J9" s="574"/>
      <c r="K9" s="574"/>
      <c r="L9" s="574"/>
      <c r="M9" s="574"/>
      <c r="N9" s="574"/>
      <c r="O9" s="671" t="s">
        <v>114</v>
      </c>
      <c r="P9" s="460"/>
      <c r="Q9" s="460"/>
      <c r="R9" s="460"/>
      <c r="S9" s="460"/>
      <c r="T9" s="460"/>
      <c r="U9" s="460" t="s">
        <v>115</v>
      </c>
      <c r="V9" s="460"/>
      <c r="W9" s="460"/>
      <c r="X9" s="625" t="s">
        <v>116</v>
      </c>
      <c r="Y9" s="626"/>
      <c r="Z9" s="621" t="s">
        <v>117</v>
      </c>
      <c r="AA9" s="622"/>
    </row>
    <row r="10" spans="1:33" ht="21" customHeight="1" x14ac:dyDescent="0.15">
      <c r="A10" s="678"/>
      <c r="B10" s="575"/>
      <c r="C10" s="334" t="s">
        <v>86</v>
      </c>
      <c r="D10" s="334" t="s">
        <v>87</v>
      </c>
      <c r="E10" s="334" t="s">
        <v>88</v>
      </c>
      <c r="F10" s="460"/>
      <c r="G10" s="460"/>
      <c r="H10" s="644" t="s">
        <v>86</v>
      </c>
      <c r="I10" s="645"/>
      <c r="J10" s="645"/>
      <c r="K10" s="645"/>
      <c r="L10" s="645"/>
      <c r="M10" s="645"/>
      <c r="N10" s="681"/>
      <c r="O10" s="672" t="s">
        <v>2</v>
      </c>
      <c r="P10" s="673"/>
      <c r="Q10" s="673"/>
      <c r="R10" s="673"/>
      <c r="S10" s="673"/>
      <c r="T10" s="674"/>
      <c r="U10" s="480" t="s">
        <v>52</v>
      </c>
      <c r="V10" s="481"/>
      <c r="W10" s="675"/>
      <c r="X10" s="627"/>
      <c r="Y10" s="628"/>
      <c r="Z10" s="623"/>
      <c r="AA10" s="624"/>
    </row>
    <row r="11" spans="1:33" ht="21" customHeight="1" x14ac:dyDescent="0.15">
      <c r="A11" s="76" t="s">
        <v>444</v>
      </c>
      <c r="B11" s="369">
        <f t="shared" ref="B11:G11" si="0">SUM(B13:B18)</f>
        <v>6</v>
      </c>
      <c r="C11" s="346">
        <f t="shared" si="0"/>
        <v>154</v>
      </c>
      <c r="D11" s="346">
        <f t="shared" si="0"/>
        <v>115</v>
      </c>
      <c r="E11" s="346">
        <f t="shared" si="0"/>
        <v>39</v>
      </c>
      <c r="F11" s="286">
        <f t="shared" si="0"/>
        <v>141</v>
      </c>
      <c r="G11" s="287">
        <f t="shared" si="0"/>
        <v>26</v>
      </c>
      <c r="H11" s="680">
        <f>SUM(H13:L18)</f>
        <v>4432</v>
      </c>
      <c r="I11" s="680"/>
      <c r="J11" s="680"/>
      <c r="K11" s="680"/>
      <c r="L11" s="680"/>
      <c r="M11" s="679">
        <f>SUM(M13:N18)</f>
        <v>144</v>
      </c>
      <c r="N11" s="679"/>
      <c r="O11" s="558">
        <f>SUM(O13:R18)</f>
        <v>269</v>
      </c>
      <c r="P11" s="558"/>
      <c r="Q11" s="558"/>
      <c r="R11" s="558"/>
      <c r="S11" s="668">
        <f>SUM(S13:T18)</f>
        <v>9</v>
      </c>
      <c r="T11" s="668"/>
      <c r="U11" s="677">
        <f t="shared" ref="U11" si="1">SUM(U13:U18)</f>
        <v>63</v>
      </c>
      <c r="V11" s="677"/>
      <c r="W11" s="677"/>
      <c r="X11" s="633">
        <f>H11/F11</f>
        <v>31.432624113475178</v>
      </c>
      <c r="Y11" s="633"/>
      <c r="Z11" s="631">
        <f>H11/O11</f>
        <v>16.475836431226767</v>
      </c>
      <c r="AA11" s="632"/>
    </row>
    <row r="12" spans="1:33" ht="21" customHeight="1" x14ac:dyDescent="0.15">
      <c r="A12" s="76"/>
      <c r="B12" s="369"/>
      <c r="C12" s="346"/>
      <c r="D12" s="346"/>
      <c r="E12" s="346"/>
      <c r="F12" s="166"/>
      <c r="G12" s="179"/>
      <c r="H12" s="680"/>
      <c r="I12" s="680"/>
      <c r="J12" s="680"/>
      <c r="K12" s="680"/>
      <c r="L12" s="680"/>
      <c r="M12" s="680"/>
      <c r="N12" s="680"/>
      <c r="O12" s="182"/>
      <c r="P12" s="188"/>
      <c r="Q12" s="180"/>
      <c r="R12" s="180"/>
      <c r="S12" s="180"/>
      <c r="T12" s="180"/>
      <c r="U12" s="189"/>
      <c r="V12" s="180"/>
      <c r="W12" s="180"/>
      <c r="X12" s="356"/>
      <c r="Y12" s="356"/>
      <c r="Z12" s="356"/>
      <c r="AA12" s="66"/>
    </row>
    <row r="13" spans="1:33" ht="21" customHeight="1" x14ac:dyDescent="0.15">
      <c r="A13" s="76" t="s">
        <v>118</v>
      </c>
      <c r="B13" s="331">
        <v>1</v>
      </c>
      <c r="C13" s="343">
        <f>SUM(D13:E13)</f>
        <v>26</v>
      </c>
      <c r="D13" s="343">
        <v>19</v>
      </c>
      <c r="E13" s="343">
        <v>7</v>
      </c>
      <c r="F13" s="341">
        <f>B34</f>
        <v>26</v>
      </c>
      <c r="G13" s="159">
        <f>X34</f>
        <v>7</v>
      </c>
      <c r="H13" s="558">
        <f t="shared" ref="H13" si="2">C34</f>
        <v>738</v>
      </c>
      <c r="I13" s="558"/>
      <c r="J13" s="558"/>
      <c r="K13" s="558"/>
      <c r="L13" s="558"/>
      <c r="M13" s="668">
        <f>Z34</f>
        <v>31</v>
      </c>
      <c r="N13" s="668"/>
      <c r="O13" s="558">
        <v>47</v>
      </c>
      <c r="P13" s="558"/>
      <c r="Q13" s="558"/>
      <c r="R13" s="558"/>
      <c r="S13" s="668">
        <v>1</v>
      </c>
      <c r="T13" s="668"/>
      <c r="U13" s="558">
        <v>13</v>
      </c>
      <c r="V13" s="558"/>
      <c r="W13" s="558"/>
      <c r="X13" s="633">
        <f>H13/F13</f>
        <v>28.384615384615383</v>
      </c>
      <c r="Y13" s="633"/>
      <c r="Z13" s="633">
        <f>H13/O13</f>
        <v>15.702127659574469</v>
      </c>
      <c r="AA13" s="632"/>
    </row>
    <row r="14" spans="1:33" ht="21" customHeight="1" x14ac:dyDescent="0.15">
      <c r="A14" s="76" t="s">
        <v>119</v>
      </c>
      <c r="B14" s="331">
        <v>1</v>
      </c>
      <c r="C14" s="343">
        <f t="shared" ref="C14:C18" si="3">SUM(D14:E14)</f>
        <v>29</v>
      </c>
      <c r="D14" s="343">
        <v>25</v>
      </c>
      <c r="E14" s="343">
        <v>4</v>
      </c>
      <c r="F14" s="341">
        <f t="shared" ref="F14:F17" si="4">B35</f>
        <v>29</v>
      </c>
      <c r="G14" s="159">
        <f t="shared" ref="G14:G17" si="5">X35</f>
        <v>4</v>
      </c>
      <c r="H14" s="558">
        <f t="shared" ref="H14:H16" si="6">C35</f>
        <v>927</v>
      </c>
      <c r="I14" s="558"/>
      <c r="J14" s="558"/>
      <c r="K14" s="558"/>
      <c r="L14" s="558"/>
      <c r="M14" s="668">
        <f t="shared" ref="M14:M18" si="7">Z35</f>
        <v>24</v>
      </c>
      <c r="N14" s="668"/>
      <c r="O14" s="558">
        <v>53</v>
      </c>
      <c r="P14" s="558"/>
      <c r="Q14" s="558"/>
      <c r="R14" s="558"/>
      <c r="S14" s="668">
        <v>2</v>
      </c>
      <c r="T14" s="668"/>
      <c r="U14" s="558">
        <v>12</v>
      </c>
      <c r="V14" s="558"/>
      <c r="W14" s="558"/>
      <c r="X14" s="633">
        <f t="shared" ref="X14:X18" si="8">H14/F14</f>
        <v>31.96551724137931</v>
      </c>
      <c r="Y14" s="633"/>
      <c r="Z14" s="633">
        <f t="shared" ref="Z14:Z18" si="9">H14/O14</f>
        <v>17.490566037735849</v>
      </c>
      <c r="AA14" s="632"/>
    </row>
    <row r="15" spans="1:33" ht="21" customHeight="1" x14ac:dyDescent="0.15">
      <c r="A15" s="76" t="s">
        <v>120</v>
      </c>
      <c r="B15" s="331">
        <v>1</v>
      </c>
      <c r="C15" s="343">
        <f t="shared" si="3"/>
        <v>30</v>
      </c>
      <c r="D15" s="343">
        <v>22</v>
      </c>
      <c r="E15" s="343">
        <v>8</v>
      </c>
      <c r="F15" s="341">
        <f t="shared" si="4"/>
        <v>30</v>
      </c>
      <c r="G15" s="159">
        <f t="shared" si="5"/>
        <v>8</v>
      </c>
      <c r="H15" s="558">
        <f t="shared" si="6"/>
        <v>839</v>
      </c>
      <c r="I15" s="558"/>
      <c r="J15" s="558"/>
      <c r="K15" s="558"/>
      <c r="L15" s="558"/>
      <c r="M15" s="668">
        <f t="shared" si="7"/>
        <v>48</v>
      </c>
      <c r="N15" s="668"/>
      <c r="O15" s="558">
        <v>58</v>
      </c>
      <c r="P15" s="558"/>
      <c r="Q15" s="558"/>
      <c r="R15" s="558"/>
      <c r="S15" s="668">
        <v>2</v>
      </c>
      <c r="T15" s="668"/>
      <c r="U15" s="558">
        <v>13</v>
      </c>
      <c r="V15" s="558"/>
      <c r="W15" s="558"/>
      <c r="X15" s="633">
        <f t="shared" si="8"/>
        <v>27.966666666666665</v>
      </c>
      <c r="Y15" s="633"/>
      <c r="Z15" s="633">
        <f t="shared" si="9"/>
        <v>14.46551724137931</v>
      </c>
      <c r="AA15" s="632"/>
    </row>
    <row r="16" spans="1:33" ht="21" customHeight="1" x14ac:dyDescent="0.15">
      <c r="A16" s="76" t="s">
        <v>121</v>
      </c>
      <c r="B16" s="331">
        <v>1</v>
      </c>
      <c r="C16" s="343">
        <f t="shared" si="3"/>
        <v>25</v>
      </c>
      <c r="D16" s="343">
        <v>20</v>
      </c>
      <c r="E16" s="343">
        <v>5</v>
      </c>
      <c r="F16" s="341">
        <f t="shared" si="4"/>
        <v>25</v>
      </c>
      <c r="G16" s="159">
        <f t="shared" si="5"/>
        <v>5</v>
      </c>
      <c r="H16" s="558">
        <f t="shared" si="6"/>
        <v>783</v>
      </c>
      <c r="I16" s="558"/>
      <c r="J16" s="558"/>
      <c r="K16" s="558"/>
      <c r="L16" s="558"/>
      <c r="M16" s="668">
        <f t="shared" si="7"/>
        <v>28</v>
      </c>
      <c r="N16" s="668"/>
      <c r="O16" s="558">
        <v>49</v>
      </c>
      <c r="P16" s="558"/>
      <c r="Q16" s="558"/>
      <c r="R16" s="558"/>
      <c r="S16" s="668">
        <v>3</v>
      </c>
      <c r="T16" s="668"/>
      <c r="U16" s="558">
        <v>11</v>
      </c>
      <c r="V16" s="558"/>
      <c r="W16" s="558"/>
      <c r="X16" s="633">
        <f t="shared" si="8"/>
        <v>31.32</v>
      </c>
      <c r="Y16" s="633"/>
      <c r="Z16" s="633">
        <f t="shared" si="9"/>
        <v>15.979591836734693</v>
      </c>
      <c r="AA16" s="632"/>
    </row>
    <row r="17" spans="1:33" ht="21" customHeight="1" x14ac:dyDescent="0.15">
      <c r="A17" s="76" t="s">
        <v>122</v>
      </c>
      <c r="B17" s="331">
        <v>1</v>
      </c>
      <c r="C17" s="343">
        <f t="shared" si="3"/>
        <v>16</v>
      </c>
      <c r="D17" s="343">
        <v>14</v>
      </c>
      <c r="E17" s="343">
        <v>2</v>
      </c>
      <c r="F17" s="341">
        <f t="shared" si="4"/>
        <v>16</v>
      </c>
      <c r="G17" s="159">
        <f t="shared" si="5"/>
        <v>2</v>
      </c>
      <c r="H17" s="558">
        <f>C38</f>
        <v>511</v>
      </c>
      <c r="I17" s="558"/>
      <c r="J17" s="558"/>
      <c r="K17" s="558"/>
      <c r="L17" s="558"/>
      <c r="M17" s="668">
        <f t="shared" si="7"/>
        <v>13</v>
      </c>
      <c r="N17" s="668"/>
      <c r="O17" s="558">
        <v>31</v>
      </c>
      <c r="P17" s="558"/>
      <c r="Q17" s="558"/>
      <c r="R17" s="558"/>
      <c r="S17" s="668">
        <v>1</v>
      </c>
      <c r="T17" s="668"/>
      <c r="U17" s="558">
        <v>9</v>
      </c>
      <c r="V17" s="558"/>
      <c r="W17" s="558"/>
      <c r="X17" s="633">
        <f t="shared" si="8"/>
        <v>31.9375</v>
      </c>
      <c r="Y17" s="633"/>
      <c r="Z17" s="633">
        <f t="shared" si="9"/>
        <v>16.483870967741936</v>
      </c>
      <c r="AA17" s="632"/>
    </row>
    <row r="18" spans="1:33" ht="21" customHeight="1" thickBot="1" x14ac:dyDescent="0.2">
      <c r="A18" s="190" t="s">
        <v>123</v>
      </c>
      <c r="B18" s="351">
        <v>1</v>
      </c>
      <c r="C18" s="191">
        <f t="shared" si="3"/>
        <v>28</v>
      </c>
      <c r="D18" s="191">
        <v>15</v>
      </c>
      <c r="E18" s="191">
        <v>13</v>
      </c>
      <c r="F18" s="312">
        <f>B39</f>
        <v>15</v>
      </c>
      <c r="G18" s="313">
        <f>X39</f>
        <v>0</v>
      </c>
      <c r="H18" s="676">
        <f>C39</f>
        <v>634</v>
      </c>
      <c r="I18" s="676"/>
      <c r="J18" s="676"/>
      <c r="K18" s="676"/>
      <c r="L18" s="676"/>
      <c r="M18" s="660">
        <f t="shared" si="7"/>
        <v>0</v>
      </c>
      <c r="N18" s="660"/>
      <c r="O18" s="581">
        <v>31</v>
      </c>
      <c r="P18" s="581"/>
      <c r="Q18" s="581"/>
      <c r="R18" s="581"/>
      <c r="S18" s="661">
        <v>0</v>
      </c>
      <c r="T18" s="661"/>
      <c r="U18" s="670">
        <v>5</v>
      </c>
      <c r="V18" s="670"/>
      <c r="W18" s="670"/>
      <c r="X18" s="634">
        <f t="shared" si="8"/>
        <v>42.266666666666666</v>
      </c>
      <c r="Y18" s="634"/>
      <c r="Z18" s="634">
        <f t="shared" si="9"/>
        <v>20.451612903225808</v>
      </c>
      <c r="AA18" s="635"/>
    </row>
    <row r="19" spans="1:33" ht="21" customHeight="1" x14ac:dyDescent="0.15">
      <c r="A19" s="330" t="s">
        <v>250</v>
      </c>
      <c r="B19" s="330"/>
      <c r="C19" s="330"/>
      <c r="D19" s="330"/>
      <c r="E19" s="330"/>
      <c r="F19" s="330"/>
      <c r="G19" s="330"/>
      <c r="H19" s="15"/>
      <c r="I19" s="16"/>
      <c r="J19" s="330"/>
      <c r="K19" s="330"/>
      <c r="L19" s="330"/>
      <c r="M19" s="330"/>
      <c r="N19" s="330"/>
      <c r="O19" s="330"/>
      <c r="P19" s="336"/>
      <c r="Q19" s="330"/>
      <c r="R19" s="330"/>
      <c r="S19" s="330" t="s">
        <v>336</v>
      </c>
      <c r="T19" s="330"/>
      <c r="U19" s="330"/>
      <c r="V19" s="330"/>
      <c r="W19" s="330"/>
      <c r="X19" s="12"/>
      <c r="Y19" s="330"/>
      <c r="Z19" s="330"/>
      <c r="AA19" s="192" t="s">
        <v>277</v>
      </c>
    </row>
    <row r="20" spans="1:33" ht="21" customHeight="1" x14ac:dyDescent="0.15">
      <c r="A20" s="274" t="s">
        <v>306</v>
      </c>
      <c r="B20" s="12"/>
      <c r="C20" s="12"/>
      <c r="D20" s="12"/>
      <c r="E20" s="12"/>
      <c r="F20" s="12"/>
      <c r="G20" s="12"/>
      <c r="H20" s="12"/>
      <c r="I20" s="326"/>
      <c r="J20" s="12"/>
      <c r="K20" s="12"/>
      <c r="L20" s="12"/>
      <c r="M20" s="12"/>
      <c r="N20" s="12"/>
      <c r="O20" s="12"/>
      <c r="P20" s="336"/>
      <c r="Q20" s="330"/>
      <c r="R20" s="330"/>
      <c r="S20" s="330"/>
      <c r="T20" s="330"/>
      <c r="U20" s="330"/>
      <c r="V20" s="330"/>
      <c r="W20" s="330"/>
      <c r="X20" s="566" t="s">
        <v>331</v>
      </c>
      <c r="Y20" s="566"/>
      <c r="Z20" s="566"/>
      <c r="AA20" s="566"/>
      <c r="AB20" s="2"/>
      <c r="AC20" s="2"/>
    </row>
    <row r="21" spans="1:33" ht="21" customHeight="1" x14ac:dyDescent="0.15">
      <c r="A21" s="330" t="s">
        <v>422</v>
      </c>
      <c r="B21" s="12"/>
      <c r="C21" s="12"/>
      <c r="D21" s="12"/>
      <c r="E21" s="12"/>
      <c r="F21" s="12"/>
      <c r="G21" s="12"/>
      <c r="H21" s="12"/>
      <c r="I21" s="326"/>
      <c r="J21" s="12"/>
      <c r="K21" s="12"/>
      <c r="L21" s="12"/>
      <c r="M21" s="12"/>
      <c r="N21" s="12"/>
      <c r="O21" s="12"/>
      <c r="P21" s="336"/>
      <c r="Q21" s="330"/>
      <c r="R21" s="330"/>
      <c r="S21" s="330"/>
      <c r="T21" s="330"/>
      <c r="U21" s="330"/>
      <c r="V21" s="330"/>
      <c r="W21" s="330"/>
      <c r="X21" s="330"/>
      <c r="Y21" s="12"/>
      <c r="Z21" s="330"/>
      <c r="AA21" s="337"/>
      <c r="AB21" s="2"/>
      <c r="AC21" s="2"/>
    </row>
    <row r="22" spans="1:33" ht="21" customHeight="1" x14ac:dyDescent="0.15">
      <c r="A22" s="12"/>
      <c r="B22" s="12"/>
      <c r="C22" s="12"/>
      <c r="D22" s="12"/>
      <c r="E22" s="12"/>
      <c r="F22" s="12"/>
      <c r="G22" s="12"/>
      <c r="H22" s="12"/>
      <c r="I22" s="326"/>
      <c r="J22" s="12"/>
      <c r="K22" s="12"/>
      <c r="L22" s="12"/>
      <c r="M22" s="12"/>
      <c r="N22" s="12"/>
      <c r="O22" s="12"/>
      <c r="P22" s="336"/>
      <c r="Q22" s="330"/>
      <c r="R22" s="330"/>
      <c r="S22" s="330"/>
      <c r="T22" s="330"/>
      <c r="U22" s="330"/>
      <c r="V22" s="330"/>
      <c r="W22" s="330"/>
      <c r="X22" s="330"/>
      <c r="Y22" s="330"/>
      <c r="Z22" s="330"/>
      <c r="AA22" s="330"/>
      <c r="AB22" s="2"/>
      <c r="AC22" s="2"/>
    </row>
    <row r="23" spans="1:33" ht="21" customHeight="1" thickBot="1" x14ac:dyDescent="0.2">
      <c r="A23" s="330" t="s">
        <v>373</v>
      </c>
      <c r="B23" s="330"/>
      <c r="C23" s="330"/>
      <c r="D23" s="330"/>
      <c r="E23" s="330"/>
      <c r="F23" s="330"/>
      <c r="G23" s="330"/>
      <c r="H23" s="330"/>
      <c r="I23" s="326"/>
      <c r="J23" s="330"/>
      <c r="K23" s="330"/>
      <c r="L23" s="330"/>
      <c r="M23" s="330"/>
      <c r="N23" s="330"/>
      <c r="O23" s="330"/>
      <c r="P23" s="336"/>
      <c r="Q23" s="330"/>
      <c r="R23" s="330"/>
      <c r="S23" s="330"/>
      <c r="T23" s="330"/>
      <c r="U23" s="330"/>
      <c r="V23" s="330"/>
      <c r="W23" s="330"/>
      <c r="X23" s="330"/>
      <c r="Y23" s="330"/>
      <c r="Z23" s="330"/>
      <c r="AA23" s="337" t="s">
        <v>78</v>
      </c>
      <c r="AB23" s="2"/>
      <c r="AC23" s="2"/>
      <c r="AD23" s="2"/>
      <c r="AE23" s="2"/>
      <c r="AF23" s="2"/>
      <c r="AG23" s="2"/>
    </row>
    <row r="24" spans="1:33" ht="21" customHeight="1" thickBot="1" x14ac:dyDescent="0.2">
      <c r="A24" s="662" t="s">
        <v>112</v>
      </c>
      <c r="B24" s="575" t="s">
        <v>51</v>
      </c>
      <c r="C24" s="460" t="s">
        <v>329</v>
      </c>
      <c r="D24" s="460"/>
      <c r="E24" s="460"/>
      <c r="F24" s="573" t="s">
        <v>126</v>
      </c>
      <c r="G24" s="574"/>
      <c r="H24" s="574"/>
      <c r="I24" s="574"/>
      <c r="J24" s="574"/>
      <c r="K24" s="574"/>
      <c r="L24" s="574"/>
      <c r="M24" s="574"/>
      <c r="N24" s="664"/>
      <c r="O24" s="193" t="s">
        <v>127</v>
      </c>
      <c r="P24" s="339"/>
      <c r="Q24" s="151"/>
      <c r="R24" s="151"/>
      <c r="S24" s="151"/>
      <c r="T24" s="460" t="s">
        <v>128</v>
      </c>
      <c r="U24" s="460"/>
      <c r="V24" s="460"/>
      <c r="W24" s="460"/>
      <c r="X24" s="464" t="s">
        <v>129</v>
      </c>
      <c r="Y24" s="464"/>
      <c r="Z24" s="464"/>
      <c r="AA24" s="464"/>
    </row>
    <row r="25" spans="1:33" ht="21" customHeight="1" x14ac:dyDescent="0.15">
      <c r="A25" s="662"/>
      <c r="B25" s="575"/>
      <c r="C25" s="315" t="s">
        <v>333</v>
      </c>
      <c r="D25" s="315" t="s">
        <v>334</v>
      </c>
      <c r="E25" s="315" t="s">
        <v>335</v>
      </c>
      <c r="F25" s="562" t="s">
        <v>51</v>
      </c>
      <c r="G25" s="562"/>
      <c r="H25" s="637" t="s">
        <v>86</v>
      </c>
      <c r="I25" s="637"/>
      <c r="J25" s="562" t="s">
        <v>53</v>
      </c>
      <c r="K25" s="562"/>
      <c r="L25" s="562"/>
      <c r="M25" s="563" t="s">
        <v>54</v>
      </c>
      <c r="N25" s="659"/>
      <c r="O25" s="194" t="s">
        <v>51</v>
      </c>
      <c r="P25" s="637" t="s">
        <v>86</v>
      </c>
      <c r="Q25" s="637"/>
      <c r="R25" s="334" t="s">
        <v>53</v>
      </c>
      <c r="S25" s="334" t="s">
        <v>54</v>
      </c>
      <c r="T25" s="334" t="s">
        <v>51</v>
      </c>
      <c r="U25" s="153" t="s">
        <v>130</v>
      </c>
      <c r="V25" s="334" t="s">
        <v>53</v>
      </c>
      <c r="W25" s="334" t="s">
        <v>54</v>
      </c>
      <c r="X25" s="480" t="s">
        <v>51</v>
      </c>
      <c r="Y25" s="482"/>
      <c r="Z25" s="480" t="s">
        <v>253</v>
      </c>
      <c r="AA25" s="564"/>
    </row>
    <row r="26" spans="1:33" ht="21" customHeight="1" x14ac:dyDescent="0.15">
      <c r="A26" s="195" t="s">
        <v>442</v>
      </c>
      <c r="B26" s="196">
        <f t="shared" ref="B26" si="10">G26+O26+T26+Y26</f>
        <v>136</v>
      </c>
      <c r="C26" s="181">
        <f t="shared" ref="C26" si="11">SUM(D26:E26)</f>
        <v>4507</v>
      </c>
      <c r="D26" s="366">
        <f t="shared" ref="D26" si="12">J26+R26+V26</f>
        <v>2295</v>
      </c>
      <c r="E26" s="366">
        <f t="shared" ref="E26" si="13">M26+S26+W26</f>
        <v>2212</v>
      </c>
      <c r="F26" s="366"/>
      <c r="G26" s="366">
        <v>43</v>
      </c>
      <c r="H26" s="669">
        <f t="shared" ref="H26" si="14">J26+M26</f>
        <v>1450</v>
      </c>
      <c r="I26" s="669"/>
      <c r="J26" s="639">
        <v>751</v>
      </c>
      <c r="K26" s="639"/>
      <c r="L26" s="639"/>
      <c r="M26" s="639">
        <v>699</v>
      </c>
      <c r="N26" s="639"/>
      <c r="O26" s="335">
        <v>40</v>
      </c>
      <c r="P26" s="503">
        <f t="shared" ref="P26" si="15">R26+S26</f>
        <v>1525</v>
      </c>
      <c r="Q26" s="503"/>
      <c r="R26" s="335">
        <v>767</v>
      </c>
      <c r="S26" s="197">
        <v>758</v>
      </c>
      <c r="T26" s="197">
        <v>39</v>
      </c>
      <c r="U26" s="197">
        <f t="shared" ref="U26" si="16">V26+W26</f>
        <v>1532</v>
      </c>
      <c r="V26" s="197">
        <v>777</v>
      </c>
      <c r="W26" s="197">
        <v>755</v>
      </c>
      <c r="X26" s="380"/>
      <c r="Y26" s="380">
        <v>14</v>
      </c>
      <c r="Z26" s="354"/>
      <c r="AA26" s="198">
        <v>73</v>
      </c>
    </row>
    <row r="27" spans="1:33" ht="21" customHeight="1" x14ac:dyDescent="0.15">
      <c r="A27" s="195">
        <v>29</v>
      </c>
      <c r="B27" s="196">
        <f>G27+O27+T27+Y27</f>
        <v>135</v>
      </c>
      <c r="C27" s="181">
        <f>SUM(H27+P27+U27+AA27)</f>
        <v>4379</v>
      </c>
      <c r="D27" s="341" t="s">
        <v>345</v>
      </c>
      <c r="E27" s="341" t="s">
        <v>345</v>
      </c>
      <c r="F27" s="366"/>
      <c r="G27" s="366">
        <v>40</v>
      </c>
      <c r="H27" s="643">
        <v>1358</v>
      </c>
      <c r="I27" s="643"/>
      <c r="J27" s="597" t="s">
        <v>345</v>
      </c>
      <c r="K27" s="597"/>
      <c r="L27" s="597"/>
      <c r="M27" s="597" t="s">
        <v>345</v>
      </c>
      <c r="N27" s="597"/>
      <c r="O27" s="150">
        <v>38</v>
      </c>
      <c r="P27" s="492">
        <v>1431</v>
      </c>
      <c r="Q27" s="492"/>
      <c r="R27" s="347" t="s">
        <v>345</v>
      </c>
      <c r="S27" s="347" t="s">
        <v>345</v>
      </c>
      <c r="T27" s="150">
        <v>40</v>
      </c>
      <c r="U27" s="197">
        <v>1495</v>
      </c>
      <c r="V27" s="369" t="s">
        <v>345</v>
      </c>
      <c r="W27" s="369" t="s">
        <v>345</v>
      </c>
      <c r="X27" s="344"/>
      <c r="Y27" s="344">
        <v>17</v>
      </c>
      <c r="Z27" s="354"/>
      <c r="AA27" s="198">
        <v>95</v>
      </c>
    </row>
    <row r="28" spans="1:33" ht="21" customHeight="1" x14ac:dyDescent="0.15">
      <c r="A28" s="195">
        <v>30</v>
      </c>
      <c r="B28" s="199">
        <f>G28+O28+T28+Y28</f>
        <v>131</v>
      </c>
      <c r="C28" s="181">
        <f>SUM(H28+P28+U28+AA28)</f>
        <v>4195</v>
      </c>
      <c r="D28" s="341" t="s">
        <v>345</v>
      </c>
      <c r="E28" s="341" t="s">
        <v>345</v>
      </c>
      <c r="F28" s="366"/>
      <c r="G28" s="366">
        <v>39</v>
      </c>
      <c r="H28" s="639">
        <v>1315</v>
      </c>
      <c r="I28" s="639"/>
      <c r="J28" s="597" t="s">
        <v>345</v>
      </c>
      <c r="K28" s="597"/>
      <c r="L28" s="597"/>
      <c r="M28" s="597" t="s">
        <v>345</v>
      </c>
      <c r="N28" s="597"/>
      <c r="O28" s="150">
        <v>36</v>
      </c>
      <c r="P28" s="492">
        <v>1353</v>
      </c>
      <c r="Q28" s="492"/>
      <c r="R28" s="347" t="s">
        <v>345</v>
      </c>
      <c r="S28" s="347" t="s">
        <v>345</v>
      </c>
      <c r="T28" s="150">
        <v>38</v>
      </c>
      <c r="U28" s="150">
        <v>1429</v>
      </c>
      <c r="V28" s="369" t="s">
        <v>345</v>
      </c>
      <c r="W28" s="369" t="s">
        <v>345</v>
      </c>
      <c r="X28" s="344"/>
      <c r="Y28" s="344">
        <v>18</v>
      </c>
      <c r="Z28" s="354"/>
      <c r="AA28" s="198">
        <v>98</v>
      </c>
    </row>
    <row r="29" spans="1:33" ht="21" customHeight="1" thickBot="1" x14ac:dyDescent="0.2">
      <c r="A29" s="195" t="s">
        <v>385</v>
      </c>
      <c r="B29" s="199">
        <f>G29+O29+T29+Y29</f>
        <v>135</v>
      </c>
      <c r="C29" s="181">
        <f>SUM(H29+P29+U29+AA29)</f>
        <v>4289</v>
      </c>
      <c r="D29" s="341" t="s">
        <v>307</v>
      </c>
      <c r="E29" s="341" t="s">
        <v>307</v>
      </c>
      <c r="F29" s="366"/>
      <c r="G29" s="366">
        <v>43</v>
      </c>
      <c r="H29" s="665">
        <v>1481</v>
      </c>
      <c r="I29" s="665"/>
      <c r="J29" s="641" t="s">
        <v>345</v>
      </c>
      <c r="K29" s="641"/>
      <c r="L29" s="641"/>
      <c r="M29" s="642" t="s">
        <v>394</v>
      </c>
      <c r="N29" s="642"/>
      <c r="O29" s="150">
        <v>35</v>
      </c>
      <c r="P29" s="648">
        <v>1331</v>
      </c>
      <c r="Q29" s="648"/>
      <c r="R29" s="201" t="s">
        <v>445</v>
      </c>
      <c r="S29" s="201" t="s">
        <v>445</v>
      </c>
      <c r="T29" s="150">
        <v>36</v>
      </c>
      <c r="U29" s="200">
        <v>1356</v>
      </c>
      <c r="V29" s="303" t="s">
        <v>445</v>
      </c>
      <c r="W29" s="303" t="s">
        <v>445</v>
      </c>
      <c r="X29" s="201"/>
      <c r="Y29" s="201">
        <v>21</v>
      </c>
      <c r="Z29" s="202"/>
      <c r="AA29" s="210">
        <v>121</v>
      </c>
    </row>
    <row r="30" spans="1:33" ht="21" customHeight="1" thickBot="1" x14ac:dyDescent="0.2">
      <c r="A30" s="662" t="s">
        <v>112</v>
      </c>
      <c r="B30" s="575" t="s">
        <v>51</v>
      </c>
      <c r="C30" s="516" t="s">
        <v>329</v>
      </c>
      <c r="D30" s="517"/>
      <c r="E30" s="518"/>
      <c r="F30" s="573" t="s">
        <v>126</v>
      </c>
      <c r="G30" s="574"/>
      <c r="H30" s="574"/>
      <c r="I30" s="574"/>
      <c r="J30" s="574"/>
      <c r="K30" s="574"/>
      <c r="L30" s="574"/>
      <c r="M30" s="574"/>
      <c r="N30" s="664"/>
      <c r="O30" s="193" t="s">
        <v>127</v>
      </c>
      <c r="P30" s="339"/>
      <c r="Q30" s="151"/>
      <c r="R30" s="151"/>
      <c r="S30" s="151"/>
      <c r="T30" s="460" t="s">
        <v>128</v>
      </c>
      <c r="U30" s="460"/>
      <c r="V30" s="460"/>
      <c r="W30" s="460"/>
      <c r="X30" s="464" t="s">
        <v>129</v>
      </c>
      <c r="Y30" s="464"/>
      <c r="Z30" s="464"/>
      <c r="AA30" s="464"/>
    </row>
    <row r="31" spans="1:33" ht="21" customHeight="1" x14ac:dyDescent="0.15">
      <c r="A31" s="662"/>
      <c r="B31" s="575"/>
      <c r="C31" s="519"/>
      <c r="D31" s="489"/>
      <c r="E31" s="490"/>
      <c r="F31" s="562" t="s">
        <v>51</v>
      </c>
      <c r="G31" s="562"/>
      <c r="H31" s="644" t="s">
        <v>86</v>
      </c>
      <c r="I31" s="645"/>
      <c r="J31" s="645"/>
      <c r="K31" s="645"/>
      <c r="L31" s="645"/>
      <c r="M31" s="645"/>
      <c r="N31" s="646"/>
      <c r="O31" s="194" t="s">
        <v>51</v>
      </c>
      <c r="P31" s="644" t="s">
        <v>86</v>
      </c>
      <c r="Q31" s="645"/>
      <c r="R31" s="645"/>
      <c r="S31" s="647"/>
      <c r="T31" s="334" t="s">
        <v>51</v>
      </c>
      <c r="U31" s="480" t="s">
        <v>130</v>
      </c>
      <c r="V31" s="481"/>
      <c r="W31" s="675"/>
      <c r="X31" s="563" t="s">
        <v>51</v>
      </c>
      <c r="Y31" s="675"/>
      <c r="Z31" s="563" t="s">
        <v>253</v>
      </c>
      <c r="AA31" s="564"/>
    </row>
    <row r="32" spans="1:33" ht="21" customHeight="1" x14ac:dyDescent="0.15">
      <c r="A32" s="195" t="s">
        <v>446</v>
      </c>
      <c r="B32" s="199">
        <f>SUM(B34:B39)</f>
        <v>141</v>
      </c>
      <c r="C32" s="640">
        <f>SUM(C34:E39)</f>
        <v>4432</v>
      </c>
      <c r="D32" s="640"/>
      <c r="E32" s="640"/>
      <c r="F32" s="666">
        <f>SUM(F34:G39)</f>
        <v>41</v>
      </c>
      <c r="G32" s="666"/>
      <c r="H32" s="640">
        <f>SUM(H34:I39)</f>
        <v>1486</v>
      </c>
      <c r="I32" s="640"/>
      <c r="J32" s="640"/>
      <c r="K32" s="640"/>
      <c r="L32" s="640"/>
      <c r="M32" s="640"/>
      <c r="N32" s="640"/>
      <c r="O32" s="150">
        <f>SUM(O34:O39)</f>
        <v>39</v>
      </c>
      <c r="P32" s="657">
        <f>SUM(P34:Q39)</f>
        <v>1471</v>
      </c>
      <c r="Q32" s="657"/>
      <c r="R32" s="657"/>
      <c r="S32" s="657"/>
      <c r="T32" s="150">
        <f t="shared" ref="T32:X32" si="17">SUM(T34:T39)</f>
        <v>35</v>
      </c>
      <c r="U32" s="657">
        <f t="shared" si="17"/>
        <v>1331</v>
      </c>
      <c r="V32" s="657"/>
      <c r="W32" s="657"/>
      <c r="X32" s="597">
        <f t="shared" si="17"/>
        <v>26</v>
      </c>
      <c r="Y32" s="597"/>
      <c r="Z32" s="629">
        <f>SUM(Z34:AA39)</f>
        <v>144</v>
      </c>
      <c r="AA32" s="630"/>
    </row>
    <row r="33" spans="1:33" ht="21" customHeight="1" x14ac:dyDescent="0.15">
      <c r="A33" s="195"/>
      <c r="B33" s="199"/>
      <c r="C33" s="199"/>
      <c r="D33" s="199"/>
      <c r="E33" s="199"/>
      <c r="F33" s="288"/>
      <c r="G33" s="288"/>
      <c r="H33" s="288"/>
      <c r="I33" s="288"/>
      <c r="J33" s="288"/>
      <c r="K33" s="288"/>
      <c r="L33" s="199"/>
      <c r="M33" s="288"/>
      <c r="N33" s="288"/>
      <c r="O33" s="369"/>
      <c r="P33" s="331"/>
      <c r="Q33" s="331"/>
      <c r="R33" s="369"/>
      <c r="S33" s="369"/>
      <c r="T33" s="369"/>
      <c r="U33" s="369"/>
      <c r="V33" s="369"/>
      <c r="W33" s="369"/>
      <c r="X33" s="331"/>
      <c r="Y33" s="331"/>
      <c r="Z33" s="354"/>
      <c r="AA33" s="355"/>
    </row>
    <row r="34" spans="1:33" ht="21" customHeight="1" x14ac:dyDescent="0.15">
      <c r="A34" s="195" t="s">
        <v>118</v>
      </c>
      <c r="B34" s="362">
        <f>F34+O34+T34+X34</f>
        <v>26</v>
      </c>
      <c r="C34" s="639">
        <f>H34+P34+U34+Z34</f>
        <v>738</v>
      </c>
      <c r="D34" s="639"/>
      <c r="E34" s="639"/>
      <c r="F34" s="666">
        <v>7</v>
      </c>
      <c r="G34" s="666"/>
      <c r="H34" s="639">
        <v>234</v>
      </c>
      <c r="I34" s="639"/>
      <c r="J34" s="639"/>
      <c r="K34" s="639"/>
      <c r="L34" s="639"/>
      <c r="M34" s="639"/>
      <c r="N34" s="639"/>
      <c r="O34" s="331">
        <v>6</v>
      </c>
      <c r="P34" s="557">
        <v>234</v>
      </c>
      <c r="Q34" s="557"/>
      <c r="R34" s="557"/>
      <c r="S34" s="557"/>
      <c r="T34" s="331">
        <v>6</v>
      </c>
      <c r="U34" s="557">
        <v>239</v>
      </c>
      <c r="V34" s="557"/>
      <c r="W34" s="557"/>
      <c r="X34" s="557">
        <v>7</v>
      </c>
      <c r="Y34" s="557"/>
      <c r="Z34" s="629">
        <v>31</v>
      </c>
      <c r="AA34" s="630"/>
    </row>
    <row r="35" spans="1:33" ht="21" customHeight="1" x14ac:dyDescent="0.15">
      <c r="A35" s="195" t="s">
        <v>119</v>
      </c>
      <c r="B35" s="362">
        <f t="shared" ref="B35:B39" si="18">F35+O35+T35+X35</f>
        <v>29</v>
      </c>
      <c r="C35" s="639">
        <f>H35+P35+U35+Z35</f>
        <v>927</v>
      </c>
      <c r="D35" s="639"/>
      <c r="E35" s="639"/>
      <c r="F35" s="666">
        <v>9</v>
      </c>
      <c r="G35" s="666"/>
      <c r="H35" s="639">
        <v>325</v>
      </c>
      <c r="I35" s="639"/>
      <c r="J35" s="639"/>
      <c r="K35" s="639"/>
      <c r="L35" s="639"/>
      <c r="M35" s="639"/>
      <c r="N35" s="639"/>
      <c r="O35" s="331">
        <v>9</v>
      </c>
      <c r="P35" s="557">
        <v>325</v>
      </c>
      <c r="Q35" s="557"/>
      <c r="R35" s="557"/>
      <c r="S35" s="557"/>
      <c r="T35" s="331">
        <v>7</v>
      </c>
      <c r="U35" s="557">
        <v>253</v>
      </c>
      <c r="V35" s="557"/>
      <c r="W35" s="557"/>
      <c r="X35" s="557">
        <v>4</v>
      </c>
      <c r="Y35" s="557"/>
      <c r="Z35" s="629">
        <v>24</v>
      </c>
      <c r="AA35" s="630"/>
    </row>
    <row r="36" spans="1:33" ht="21" customHeight="1" x14ac:dyDescent="0.15">
      <c r="A36" s="195" t="s">
        <v>120</v>
      </c>
      <c r="B36" s="362">
        <f t="shared" si="18"/>
        <v>30</v>
      </c>
      <c r="C36" s="639">
        <f t="shared" ref="C36:C39" si="19">H36+P36+U36+Z36</f>
        <v>839</v>
      </c>
      <c r="D36" s="639"/>
      <c r="E36" s="639"/>
      <c r="F36" s="666">
        <v>8</v>
      </c>
      <c r="G36" s="666"/>
      <c r="H36" s="639">
        <v>273</v>
      </c>
      <c r="I36" s="639"/>
      <c r="J36" s="639"/>
      <c r="K36" s="639"/>
      <c r="L36" s="639"/>
      <c r="M36" s="639"/>
      <c r="N36" s="639"/>
      <c r="O36" s="331">
        <v>7</v>
      </c>
      <c r="P36" s="557">
        <v>273</v>
      </c>
      <c r="Q36" s="557"/>
      <c r="R36" s="557"/>
      <c r="S36" s="557"/>
      <c r="T36" s="331">
        <v>7</v>
      </c>
      <c r="U36" s="557">
        <v>245</v>
      </c>
      <c r="V36" s="557"/>
      <c r="W36" s="557"/>
      <c r="X36" s="557">
        <v>8</v>
      </c>
      <c r="Y36" s="557"/>
      <c r="Z36" s="629">
        <v>48</v>
      </c>
      <c r="AA36" s="630"/>
    </row>
    <row r="37" spans="1:33" ht="21" customHeight="1" x14ac:dyDescent="0.15">
      <c r="A37" s="195" t="s">
        <v>121</v>
      </c>
      <c r="B37" s="362">
        <f t="shared" si="18"/>
        <v>25</v>
      </c>
      <c r="C37" s="639">
        <f t="shared" si="19"/>
        <v>783</v>
      </c>
      <c r="D37" s="639"/>
      <c r="E37" s="639"/>
      <c r="F37" s="666">
        <v>7</v>
      </c>
      <c r="G37" s="666"/>
      <c r="H37" s="639">
        <v>262</v>
      </c>
      <c r="I37" s="639"/>
      <c r="J37" s="639"/>
      <c r="K37" s="639"/>
      <c r="L37" s="639"/>
      <c r="M37" s="639"/>
      <c r="N37" s="639"/>
      <c r="O37" s="331">
        <v>7</v>
      </c>
      <c r="P37" s="557">
        <v>262</v>
      </c>
      <c r="Q37" s="557"/>
      <c r="R37" s="557"/>
      <c r="S37" s="557"/>
      <c r="T37" s="331">
        <v>6</v>
      </c>
      <c r="U37" s="557">
        <v>231</v>
      </c>
      <c r="V37" s="557"/>
      <c r="W37" s="557"/>
      <c r="X37" s="557">
        <v>5</v>
      </c>
      <c r="Y37" s="557"/>
      <c r="Z37" s="629">
        <v>28</v>
      </c>
      <c r="AA37" s="630"/>
    </row>
    <row r="38" spans="1:33" ht="21" customHeight="1" x14ac:dyDescent="0.15">
      <c r="A38" s="195" t="s">
        <v>122</v>
      </c>
      <c r="B38" s="362">
        <f t="shared" si="18"/>
        <v>16</v>
      </c>
      <c r="C38" s="639">
        <f t="shared" si="19"/>
        <v>511</v>
      </c>
      <c r="D38" s="639"/>
      <c r="E38" s="639"/>
      <c r="F38" s="666">
        <v>5</v>
      </c>
      <c r="G38" s="666"/>
      <c r="H38" s="639">
        <v>172</v>
      </c>
      <c r="I38" s="639"/>
      <c r="J38" s="639"/>
      <c r="K38" s="639"/>
      <c r="L38" s="639"/>
      <c r="M38" s="639"/>
      <c r="N38" s="639"/>
      <c r="O38" s="331">
        <v>5</v>
      </c>
      <c r="P38" s="557">
        <v>172</v>
      </c>
      <c r="Q38" s="557"/>
      <c r="R38" s="557"/>
      <c r="S38" s="557"/>
      <c r="T38" s="331">
        <v>4</v>
      </c>
      <c r="U38" s="557">
        <v>154</v>
      </c>
      <c r="V38" s="557"/>
      <c r="W38" s="557"/>
      <c r="X38" s="557">
        <v>2</v>
      </c>
      <c r="Y38" s="557"/>
      <c r="Z38" s="629">
        <v>13</v>
      </c>
      <c r="AA38" s="630"/>
    </row>
    <row r="39" spans="1:33" ht="21" customHeight="1" thickBot="1" x14ac:dyDescent="0.2">
      <c r="A39" s="203" t="s">
        <v>123</v>
      </c>
      <c r="B39" s="204">
        <f t="shared" si="18"/>
        <v>15</v>
      </c>
      <c r="C39" s="638">
        <f t="shared" si="19"/>
        <v>634</v>
      </c>
      <c r="D39" s="638"/>
      <c r="E39" s="638"/>
      <c r="F39" s="667">
        <v>5</v>
      </c>
      <c r="G39" s="667"/>
      <c r="H39" s="663">
        <v>220</v>
      </c>
      <c r="I39" s="663"/>
      <c r="J39" s="663"/>
      <c r="K39" s="663"/>
      <c r="L39" s="663"/>
      <c r="M39" s="663"/>
      <c r="N39" s="663"/>
      <c r="O39" s="403">
        <v>5</v>
      </c>
      <c r="P39" s="658">
        <v>205</v>
      </c>
      <c r="Q39" s="658"/>
      <c r="R39" s="658"/>
      <c r="S39" s="658"/>
      <c r="T39" s="403">
        <v>5</v>
      </c>
      <c r="U39" s="658">
        <v>209</v>
      </c>
      <c r="V39" s="658"/>
      <c r="W39" s="658"/>
      <c r="X39" s="689">
        <v>0</v>
      </c>
      <c r="Y39" s="689"/>
      <c r="Z39" s="690">
        <v>0</v>
      </c>
      <c r="AA39" s="691"/>
    </row>
    <row r="40" spans="1:33" ht="21" customHeight="1" x14ac:dyDescent="0.15">
      <c r="A40" s="330" t="s">
        <v>427</v>
      </c>
      <c r="B40" s="330"/>
      <c r="C40" s="330"/>
      <c r="D40" s="330"/>
      <c r="E40" s="330"/>
      <c r="F40" s="330"/>
      <c r="G40" s="330"/>
      <c r="H40" s="330"/>
      <c r="I40" s="326"/>
      <c r="J40" s="330"/>
      <c r="K40" s="330"/>
      <c r="L40" s="330"/>
      <c r="M40" s="330"/>
      <c r="N40" s="330"/>
      <c r="O40" s="330"/>
      <c r="P40" s="336"/>
      <c r="Q40" s="330"/>
      <c r="R40" s="330"/>
      <c r="S40" s="330"/>
      <c r="T40" s="330"/>
      <c r="U40" s="330"/>
      <c r="V40" s="330"/>
      <c r="W40" s="330"/>
      <c r="X40" s="12"/>
      <c r="Y40" s="330"/>
      <c r="Z40" s="330"/>
      <c r="AA40" s="337" t="s">
        <v>125</v>
      </c>
      <c r="AB40" s="2"/>
      <c r="AC40" s="7"/>
    </row>
    <row r="41" spans="1:33" ht="21" customHeight="1" x14ac:dyDescent="0.15">
      <c r="A41" s="330" t="s">
        <v>344</v>
      </c>
      <c r="B41" s="330"/>
      <c r="C41" s="12"/>
      <c r="D41" s="12"/>
      <c r="E41" s="12"/>
      <c r="F41" s="12"/>
      <c r="G41" s="12"/>
      <c r="H41" s="12"/>
      <c r="I41" s="326"/>
      <c r="J41" s="12"/>
      <c r="K41" s="12"/>
      <c r="L41" s="12"/>
      <c r="M41" s="12"/>
      <c r="N41" s="12"/>
      <c r="O41" s="12"/>
      <c r="P41" s="336"/>
      <c r="Q41" s="330"/>
      <c r="R41" s="330"/>
      <c r="S41" s="330"/>
      <c r="T41" s="330"/>
      <c r="U41" s="330"/>
      <c r="V41" s="330"/>
      <c r="W41" s="330"/>
      <c r="X41" s="566" t="s">
        <v>331</v>
      </c>
      <c r="Y41" s="566"/>
      <c r="Z41" s="566"/>
      <c r="AA41" s="566"/>
      <c r="AB41" s="103"/>
      <c r="AC41" s="103"/>
    </row>
    <row r="42" spans="1:33" ht="21" customHeight="1" x14ac:dyDescent="0.15">
      <c r="A42" s="330"/>
      <c r="B42" s="330"/>
      <c r="C42" s="12"/>
      <c r="D42" s="12"/>
      <c r="E42" s="12"/>
      <c r="F42" s="12"/>
      <c r="G42" s="12"/>
      <c r="H42" s="12"/>
      <c r="I42" s="326"/>
      <c r="J42" s="12"/>
      <c r="K42" s="12"/>
      <c r="L42" s="12"/>
      <c r="M42" s="12"/>
      <c r="N42" s="12"/>
      <c r="O42" s="12"/>
      <c r="P42" s="336"/>
      <c r="Q42" s="330"/>
      <c r="R42" s="330"/>
      <c r="S42" s="330"/>
      <c r="T42" s="330"/>
      <c r="U42" s="330"/>
      <c r="V42" s="330"/>
      <c r="W42" s="330"/>
      <c r="X42" s="12"/>
      <c r="Y42" s="12"/>
      <c r="Z42" s="330"/>
      <c r="AA42" s="337"/>
      <c r="AB42" s="2"/>
      <c r="AC42" s="2"/>
    </row>
    <row r="43" spans="1:33" ht="21" customHeight="1" thickBot="1" x14ac:dyDescent="0.2">
      <c r="A43" s="330" t="s">
        <v>374</v>
      </c>
      <c r="B43" s="330"/>
      <c r="C43" s="330"/>
      <c r="D43" s="330"/>
      <c r="E43" s="330"/>
      <c r="F43" s="330"/>
      <c r="G43" s="330"/>
      <c r="H43" s="330"/>
      <c r="I43" s="326"/>
      <c r="J43" s="330"/>
      <c r="K43" s="330"/>
      <c r="L43" s="330"/>
      <c r="M43" s="330"/>
      <c r="N43" s="330"/>
      <c r="O43" s="330"/>
      <c r="P43" s="336"/>
      <c r="Q43" s="330"/>
      <c r="R43" s="330"/>
      <c r="S43" s="330"/>
      <c r="T43" s="330"/>
      <c r="U43" s="330"/>
      <c r="V43" s="330"/>
      <c r="W43" s="330"/>
      <c r="X43" s="330"/>
      <c r="Y43" s="12"/>
      <c r="Z43" s="330"/>
      <c r="AA43" s="337" t="s">
        <v>63</v>
      </c>
      <c r="AB43" s="2"/>
      <c r="AC43" s="2"/>
      <c r="AD43" s="2"/>
      <c r="AE43" s="2"/>
      <c r="AF43" s="2"/>
      <c r="AG43" s="2"/>
    </row>
    <row r="44" spans="1:33" ht="21" customHeight="1" thickBot="1" x14ac:dyDescent="0.2">
      <c r="A44" s="662" t="s">
        <v>131</v>
      </c>
      <c r="B44" s="573" t="s">
        <v>388</v>
      </c>
      <c r="C44" s="574"/>
      <c r="D44" s="574"/>
      <c r="E44" s="575"/>
      <c r="F44" s="573" t="s">
        <v>356</v>
      </c>
      <c r="G44" s="574"/>
      <c r="H44" s="574"/>
      <c r="I44" s="574"/>
      <c r="J44" s="574"/>
      <c r="K44" s="574"/>
      <c r="L44" s="574"/>
      <c r="M44" s="574"/>
      <c r="N44" s="575"/>
      <c r="O44" s="573" t="s">
        <v>357</v>
      </c>
      <c r="P44" s="574"/>
      <c r="Q44" s="574"/>
      <c r="R44" s="574"/>
      <c r="S44" s="575"/>
      <c r="T44" s="573" t="s">
        <v>447</v>
      </c>
      <c r="U44" s="574"/>
      <c r="V44" s="574"/>
      <c r="W44" s="575"/>
      <c r="X44" s="464" t="s">
        <v>448</v>
      </c>
      <c r="Y44" s="464"/>
      <c r="Z44" s="464"/>
      <c r="AA44" s="464"/>
      <c r="AB44" s="2"/>
      <c r="AC44" s="2"/>
      <c r="AD44" s="2"/>
      <c r="AE44" s="2"/>
      <c r="AF44" s="2"/>
      <c r="AG44" s="2"/>
    </row>
    <row r="45" spans="1:33" ht="21" customHeight="1" x14ac:dyDescent="0.15">
      <c r="A45" s="662"/>
      <c r="B45" s="153" t="s">
        <v>132</v>
      </c>
      <c r="C45" s="116"/>
      <c r="D45" s="334" t="s">
        <v>53</v>
      </c>
      <c r="E45" s="334" t="s">
        <v>54</v>
      </c>
      <c r="F45" s="480" t="s">
        <v>133</v>
      </c>
      <c r="G45" s="481"/>
      <c r="H45" s="481"/>
      <c r="I45" s="481"/>
      <c r="J45" s="481"/>
      <c r="K45" s="481"/>
      <c r="L45" s="481"/>
      <c r="M45" s="481"/>
      <c r="N45" s="649"/>
      <c r="O45" s="651" t="s">
        <v>400</v>
      </c>
      <c r="P45" s="652"/>
      <c r="Q45" s="652"/>
      <c r="R45" s="652"/>
      <c r="S45" s="653"/>
      <c r="T45" s="695" t="s">
        <v>315</v>
      </c>
      <c r="U45" s="693"/>
      <c r="V45" s="693"/>
      <c r="W45" s="696"/>
      <c r="X45" s="693" t="s">
        <v>315</v>
      </c>
      <c r="Y45" s="693"/>
      <c r="Z45" s="693"/>
      <c r="AA45" s="694"/>
      <c r="AB45" s="2"/>
    </row>
    <row r="46" spans="1:33" ht="21" customHeight="1" x14ac:dyDescent="0.15">
      <c r="A46" s="205" t="s">
        <v>118</v>
      </c>
      <c r="B46" s="656">
        <f t="shared" ref="B46:B51" si="20">SUM(D46:E46)</f>
        <v>730</v>
      </c>
      <c r="C46" s="657"/>
      <c r="D46" s="363">
        <v>372</v>
      </c>
      <c r="E46" s="206">
        <v>358</v>
      </c>
      <c r="F46" s="503">
        <v>720</v>
      </c>
      <c r="G46" s="503"/>
      <c r="H46" s="503"/>
      <c r="I46" s="503"/>
      <c r="J46" s="503"/>
      <c r="K46" s="503"/>
      <c r="L46" s="503"/>
      <c r="M46" s="503"/>
      <c r="N46" s="503"/>
      <c r="O46" s="650">
        <v>719</v>
      </c>
      <c r="P46" s="650"/>
      <c r="Q46" s="650"/>
      <c r="R46" s="363"/>
      <c r="S46" s="206"/>
      <c r="T46" s="503">
        <v>729</v>
      </c>
      <c r="U46" s="503"/>
      <c r="V46" s="503"/>
      <c r="W46" s="503"/>
      <c r="X46" s="503">
        <f>C34</f>
        <v>738</v>
      </c>
      <c r="Y46" s="503"/>
      <c r="Z46" s="503"/>
      <c r="AA46" s="692"/>
      <c r="AB46" s="2"/>
    </row>
    <row r="47" spans="1:33" ht="21" customHeight="1" x14ac:dyDescent="0.15">
      <c r="A47" s="205" t="s">
        <v>119</v>
      </c>
      <c r="B47" s="636">
        <f t="shared" si="20"/>
        <v>930</v>
      </c>
      <c r="C47" s="557"/>
      <c r="D47" s="335">
        <v>501</v>
      </c>
      <c r="E47" s="180">
        <v>429</v>
      </c>
      <c r="F47" s="492">
        <v>888</v>
      </c>
      <c r="G47" s="492"/>
      <c r="H47" s="492"/>
      <c r="I47" s="492"/>
      <c r="J47" s="492"/>
      <c r="K47" s="492"/>
      <c r="L47" s="492"/>
      <c r="M47" s="492"/>
      <c r="N47" s="492"/>
      <c r="O47" s="565">
        <v>833</v>
      </c>
      <c r="P47" s="565"/>
      <c r="Q47" s="565"/>
      <c r="R47" s="335"/>
      <c r="S47" s="180"/>
      <c r="T47" s="492">
        <v>859</v>
      </c>
      <c r="U47" s="492"/>
      <c r="V47" s="492"/>
      <c r="W47" s="492"/>
      <c r="X47" s="492">
        <f t="shared" ref="X47:X51" si="21">C35</f>
        <v>927</v>
      </c>
      <c r="Y47" s="492"/>
      <c r="Z47" s="492"/>
      <c r="AA47" s="688"/>
      <c r="AB47" s="2"/>
    </row>
    <row r="48" spans="1:33" ht="21" customHeight="1" x14ac:dyDescent="0.15">
      <c r="A48" s="205" t="s">
        <v>120</v>
      </c>
      <c r="B48" s="636">
        <f t="shared" si="20"/>
        <v>932</v>
      </c>
      <c r="C48" s="557"/>
      <c r="D48" s="335">
        <v>456</v>
      </c>
      <c r="E48" s="180">
        <v>476</v>
      </c>
      <c r="F48" s="492">
        <v>888</v>
      </c>
      <c r="G48" s="492"/>
      <c r="H48" s="492"/>
      <c r="I48" s="492"/>
      <c r="J48" s="492"/>
      <c r="K48" s="492"/>
      <c r="L48" s="492"/>
      <c r="M48" s="492"/>
      <c r="N48" s="492"/>
      <c r="O48" s="565">
        <v>824</v>
      </c>
      <c r="P48" s="565"/>
      <c r="Q48" s="565"/>
      <c r="R48" s="335"/>
      <c r="S48" s="180"/>
      <c r="T48" s="492">
        <v>832</v>
      </c>
      <c r="U48" s="492"/>
      <c r="V48" s="492"/>
      <c r="W48" s="492"/>
      <c r="X48" s="492">
        <f t="shared" si="21"/>
        <v>839</v>
      </c>
      <c r="Y48" s="492"/>
      <c r="Z48" s="492"/>
      <c r="AA48" s="688"/>
      <c r="AB48" s="2"/>
    </row>
    <row r="49" spans="1:28" ht="21" customHeight="1" x14ac:dyDescent="0.15">
      <c r="A49" s="205" t="s">
        <v>121</v>
      </c>
      <c r="B49" s="636">
        <f t="shared" si="20"/>
        <v>838</v>
      </c>
      <c r="C49" s="557"/>
      <c r="D49" s="335">
        <v>421</v>
      </c>
      <c r="E49" s="180">
        <v>417</v>
      </c>
      <c r="F49" s="492">
        <v>829</v>
      </c>
      <c r="G49" s="492"/>
      <c r="H49" s="492"/>
      <c r="I49" s="492"/>
      <c r="J49" s="492"/>
      <c r="K49" s="492"/>
      <c r="L49" s="492"/>
      <c r="M49" s="492"/>
      <c r="N49" s="492"/>
      <c r="O49" s="565">
        <v>765</v>
      </c>
      <c r="P49" s="565"/>
      <c r="Q49" s="565"/>
      <c r="R49" s="335"/>
      <c r="S49" s="180"/>
      <c r="T49" s="492">
        <v>788</v>
      </c>
      <c r="U49" s="492"/>
      <c r="V49" s="492"/>
      <c r="W49" s="492"/>
      <c r="X49" s="492">
        <f t="shared" si="21"/>
        <v>783</v>
      </c>
      <c r="Y49" s="492"/>
      <c r="Z49" s="492"/>
      <c r="AA49" s="688"/>
      <c r="AB49" s="2"/>
    </row>
    <row r="50" spans="1:28" ht="21" customHeight="1" x14ac:dyDescent="0.15">
      <c r="A50" s="205" t="s">
        <v>122</v>
      </c>
      <c r="B50" s="636">
        <f t="shared" si="20"/>
        <v>449</v>
      </c>
      <c r="C50" s="557"/>
      <c r="D50" s="335">
        <v>238</v>
      </c>
      <c r="E50" s="180">
        <v>211</v>
      </c>
      <c r="F50" s="492">
        <v>425</v>
      </c>
      <c r="G50" s="492"/>
      <c r="H50" s="492"/>
      <c r="I50" s="492"/>
      <c r="J50" s="492"/>
      <c r="K50" s="492"/>
      <c r="L50" s="492"/>
      <c r="M50" s="492"/>
      <c r="N50" s="492"/>
      <c r="O50" s="565">
        <v>427</v>
      </c>
      <c r="P50" s="565"/>
      <c r="Q50" s="565"/>
      <c r="R50" s="335"/>
      <c r="S50" s="180"/>
      <c r="T50" s="492">
        <v>456</v>
      </c>
      <c r="U50" s="492"/>
      <c r="V50" s="492"/>
      <c r="W50" s="492"/>
      <c r="X50" s="492">
        <f t="shared" si="21"/>
        <v>511</v>
      </c>
      <c r="Y50" s="492"/>
      <c r="Z50" s="492"/>
      <c r="AA50" s="688"/>
      <c r="AB50" s="2"/>
    </row>
    <row r="51" spans="1:28" ht="21" customHeight="1" thickBot="1" x14ac:dyDescent="0.2">
      <c r="A51" s="207" t="s">
        <v>123</v>
      </c>
      <c r="B51" s="654">
        <f t="shared" si="20"/>
        <v>628</v>
      </c>
      <c r="C51" s="655"/>
      <c r="D51" s="365">
        <v>307</v>
      </c>
      <c r="E51" s="208">
        <v>321</v>
      </c>
      <c r="F51" s="686">
        <v>629</v>
      </c>
      <c r="G51" s="686"/>
      <c r="H51" s="686"/>
      <c r="I51" s="686"/>
      <c r="J51" s="686"/>
      <c r="K51" s="686"/>
      <c r="L51" s="686"/>
      <c r="M51" s="686"/>
      <c r="N51" s="686"/>
      <c r="O51" s="587">
        <v>627</v>
      </c>
      <c r="P51" s="587"/>
      <c r="Q51" s="587"/>
      <c r="R51" s="365"/>
      <c r="S51" s="208"/>
      <c r="T51" s="686">
        <v>625</v>
      </c>
      <c r="U51" s="686"/>
      <c r="V51" s="686"/>
      <c r="W51" s="686"/>
      <c r="X51" s="686">
        <f t="shared" si="21"/>
        <v>634</v>
      </c>
      <c r="Y51" s="686"/>
      <c r="Z51" s="686"/>
      <c r="AA51" s="687"/>
      <c r="AB51" s="2"/>
    </row>
    <row r="52" spans="1:28" ht="21" customHeight="1" x14ac:dyDescent="0.15">
      <c r="A52" s="330" t="s">
        <v>344</v>
      </c>
      <c r="B52" s="12"/>
      <c r="C52" s="12"/>
      <c r="D52" s="12"/>
      <c r="E52" s="12"/>
      <c r="F52" s="12"/>
      <c r="G52" s="12"/>
      <c r="H52" s="12"/>
      <c r="I52" s="326"/>
      <c r="J52" s="12"/>
      <c r="K52" s="12"/>
      <c r="L52" s="12"/>
      <c r="M52" s="12"/>
      <c r="N52" s="12"/>
      <c r="O52" s="12"/>
      <c r="P52" s="209"/>
      <c r="Q52" s="330"/>
      <c r="R52" s="330"/>
      <c r="S52" s="330"/>
      <c r="T52" s="330"/>
      <c r="U52" s="330"/>
      <c r="V52" s="330"/>
      <c r="W52" s="330"/>
      <c r="X52" s="12"/>
      <c r="Y52" s="330"/>
      <c r="Z52" s="330"/>
      <c r="AA52" s="337" t="s">
        <v>125</v>
      </c>
      <c r="AB52" s="2"/>
    </row>
    <row r="53" spans="1:28" ht="21" customHeight="1" x14ac:dyDescent="0.15">
      <c r="A53" s="12"/>
      <c r="B53" s="12"/>
      <c r="C53" s="12"/>
      <c r="D53" s="12"/>
      <c r="E53" s="12"/>
      <c r="F53" s="12"/>
      <c r="G53" s="12"/>
      <c r="H53" s="12"/>
      <c r="I53" s="326"/>
      <c r="J53" s="12"/>
      <c r="K53" s="12"/>
      <c r="L53" s="12"/>
      <c r="M53" s="12"/>
      <c r="N53" s="12"/>
      <c r="O53" s="12"/>
      <c r="P53" s="336"/>
      <c r="Q53" s="12"/>
      <c r="R53" s="12"/>
      <c r="S53" s="12"/>
      <c r="T53" s="12"/>
      <c r="U53" s="12"/>
      <c r="V53" s="12"/>
      <c r="W53" s="12"/>
      <c r="X53" s="566" t="s">
        <v>331</v>
      </c>
      <c r="Y53" s="566"/>
      <c r="Z53" s="566"/>
      <c r="AA53" s="566"/>
    </row>
  </sheetData>
  <sheetProtection sheet="1" selectLockedCells="1" selectUnlockedCells="1"/>
  <mergeCells count="226">
    <mergeCell ref="X51:AA51"/>
    <mergeCell ref="X50:AA50"/>
    <mergeCell ref="X49:AA49"/>
    <mergeCell ref="T49:W49"/>
    <mergeCell ref="T50:W50"/>
    <mergeCell ref="T51:W51"/>
    <mergeCell ref="U32:W32"/>
    <mergeCell ref="X31:Y31"/>
    <mergeCell ref="Z31:AA31"/>
    <mergeCell ref="X38:Y38"/>
    <mergeCell ref="X39:Y39"/>
    <mergeCell ref="X44:AA44"/>
    <mergeCell ref="U38:W38"/>
    <mergeCell ref="U37:W37"/>
    <mergeCell ref="U36:W36"/>
    <mergeCell ref="Z37:AA37"/>
    <mergeCell ref="Z39:AA39"/>
    <mergeCell ref="X48:AA48"/>
    <mergeCell ref="X47:AA47"/>
    <mergeCell ref="X46:AA46"/>
    <mergeCell ref="X45:AA45"/>
    <mergeCell ref="X41:AA41"/>
    <mergeCell ref="Z38:AA38"/>
    <mergeCell ref="T45:W45"/>
    <mergeCell ref="F51:N51"/>
    <mergeCell ref="T30:W30"/>
    <mergeCell ref="U31:W31"/>
    <mergeCell ref="U35:W35"/>
    <mergeCell ref="U34:W34"/>
    <mergeCell ref="T46:W46"/>
    <mergeCell ref="T47:W47"/>
    <mergeCell ref="T48:W48"/>
    <mergeCell ref="T44:W44"/>
    <mergeCell ref="U39:W39"/>
    <mergeCell ref="F50:N50"/>
    <mergeCell ref="F47:N47"/>
    <mergeCell ref="F46:N46"/>
    <mergeCell ref="O49:Q49"/>
    <mergeCell ref="F49:N49"/>
    <mergeCell ref="F48:N48"/>
    <mergeCell ref="X53:AA53"/>
    <mergeCell ref="U3:W3"/>
    <mergeCell ref="M4:N4"/>
    <mergeCell ref="Q4:R4"/>
    <mergeCell ref="O4:P4"/>
    <mergeCell ref="M5:N5"/>
    <mergeCell ref="S4:T4"/>
    <mergeCell ref="O3:T3"/>
    <mergeCell ref="H3:N3"/>
    <mergeCell ref="X5:Y5"/>
    <mergeCell ref="Z5:AA5"/>
    <mergeCell ref="P28:Q28"/>
    <mergeCell ref="Z8:AA8"/>
    <mergeCell ref="Z11:AA11"/>
    <mergeCell ref="X14:Y14"/>
    <mergeCell ref="M14:N14"/>
    <mergeCell ref="F24:N24"/>
    <mergeCell ref="J6:L6"/>
    <mergeCell ref="X30:AA30"/>
    <mergeCell ref="J5:L5"/>
    <mergeCell ref="M26:N26"/>
    <mergeCell ref="M27:N27"/>
    <mergeCell ref="F36:G36"/>
    <mergeCell ref="M28:N28"/>
    <mergeCell ref="A3:A4"/>
    <mergeCell ref="B3:B4"/>
    <mergeCell ref="C3:E3"/>
    <mergeCell ref="F3:G4"/>
    <mergeCell ref="H4:I4"/>
    <mergeCell ref="M15:N15"/>
    <mergeCell ref="M13:N13"/>
    <mergeCell ref="J7:L7"/>
    <mergeCell ref="M11:N11"/>
    <mergeCell ref="J4:L4"/>
    <mergeCell ref="M8:N8"/>
    <mergeCell ref="M6:N6"/>
    <mergeCell ref="M7:N7"/>
    <mergeCell ref="H12:N12"/>
    <mergeCell ref="H9:N9"/>
    <mergeCell ref="C9:E9"/>
    <mergeCell ref="A9:A10"/>
    <mergeCell ref="F9:G10"/>
    <mergeCell ref="H10:N10"/>
    <mergeCell ref="J8:L8"/>
    <mergeCell ref="B9:B10"/>
    <mergeCell ref="H11:L11"/>
    <mergeCell ref="O9:T9"/>
    <mergeCell ref="U9:W9"/>
    <mergeCell ref="F34:G34"/>
    <mergeCell ref="O10:T10"/>
    <mergeCell ref="U10:W10"/>
    <mergeCell ref="U13:W13"/>
    <mergeCell ref="U15:W15"/>
    <mergeCell ref="U14:W14"/>
    <mergeCell ref="S13:T13"/>
    <mergeCell ref="S16:T16"/>
    <mergeCell ref="S15:T15"/>
    <mergeCell ref="S14:T14"/>
    <mergeCell ref="O18:R18"/>
    <mergeCell ref="O17:R17"/>
    <mergeCell ref="O16:R16"/>
    <mergeCell ref="P34:S34"/>
    <mergeCell ref="H18:L18"/>
    <mergeCell ref="F31:G31"/>
    <mergeCell ref="H17:L17"/>
    <mergeCell ref="S11:T11"/>
    <mergeCell ref="O11:R11"/>
    <mergeCell ref="U11:W11"/>
    <mergeCell ref="H32:N32"/>
    <mergeCell ref="P32:S32"/>
    <mergeCell ref="S17:T17"/>
    <mergeCell ref="M16:N16"/>
    <mergeCell ref="M17:N17"/>
    <mergeCell ref="O14:R14"/>
    <mergeCell ref="H15:L15"/>
    <mergeCell ref="H26:I26"/>
    <mergeCell ref="J27:L27"/>
    <mergeCell ref="P26:Q26"/>
    <mergeCell ref="Z25:AA25"/>
    <mergeCell ref="Z14:AA14"/>
    <mergeCell ref="X15:Y15"/>
    <mergeCell ref="X24:AA24"/>
    <mergeCell ref="X25:Y25"/>
    <mergeCell ref="Z16:AA16"/>
    <mergeCell ref="X16:Y16"/>
    <mergeCell ref="U17:W17"/>
    <mergeCell ref="U16:W16"/>
    <mergeCell ref="U18:W18"/>
    <mergeCell ref="Z15:AA15"/>
    <mergeCell ref="Z17:AA17"/>
    <mergeCell ref="T24:W24"/>
    <mergeCell ref="A44:A45"/>
    <mergeCell ref="B44:E44"/>
    <mergeCell ref="A24:A25"/>
    <mergeCell ref="B24:B25"/>
    <mergeCell ref="C24:E24"/>
    <mergeCell ref="H39:N39"/>
    <mergeCell ref="H38:N38"/>
    <mergeCell ref="H37:N37"/>
    <mergeCell ref="H36:N36"/>
    <mergeCell ref="H35:N35"/>
    <mergeCell ref="H34:N34"/>
    <mergeCell ref="F25:G25"/>
    <mergeCell ref="J26:L26"/>
    <mergeCell ref="A30:A31"/>
    <mergeCell ref="B30:B31"/>
    <mergeCell ref="F30:N30"/>
    <mergeCell ref="H28:I28"/>
    <mergeCell ref="H29:I29"/>
    <mergeCell ref="F44:N44"/>
    <mergeCell ref="F35:G35"/>
    <mergeCell ref="F37:G37"/>
    <mergeCell ref="F32:G32"/>
    <mergeCell ref="F38:G38"/>
    <mergeCell ref="F39:G39"/>
    <mergeCell ref="B51:C51"/>
    <mergeCell ref="B48:C48"/>
    <mergeCell ref="B50:C50"/>
    <mergeCell ref="B46:C46"/>
    <mergeCell ref="O44:S44"/>
    <mergeCell ref="O48:Q48"/>
    <mergeCell ref="O51:Q51"/>
    <mergeCell ref="O50:Q50"/>
    <mergeCell ref="X9:Y10"/>
    <mergeCell ref="H25:I25"/>
    <mergeCell ref="J25:L25"/>
    <mergeCell ref="O15:R15"/>
    <mergeCell ref="H14:L14"/>
    <mergeCell ref="H16:L16"/>
    <mergeCell ref="H13:L13"/>
    <mergeCell ref="P39:S39"/>
    <mergeCell ref="P38:S38"/>
    <mergeCell ref="P37:S37"/>
    <mergeCell ref="P36:S36"/>
    <mergeCell ref="P35:S35"/>
    <mergeCell ref="O13:R13"/>
    <mergeCell ref="M25:N25"/>
    <mergeCell ref="M18:N18"/>
    <mergeCell ref="S18:T18"/>
    <mergeCell ref="B49:C49"/>
    <mergeCell ref="B47:C47"/>
    <mergeCell ref="P25:Q25"/>
    <mergeCell ref="C39:E39"/>
    <mergeCell ref="C38:E38"/>
    <mergeCell ref="C37:E37"/>
    <mergeCell ref="C36:E36"/>
    <mergeCell ref="C35:E35"/>
    <mergeCell ref="C34:E34"/>
    <mergeCell ref="C32:E32"/>
    <mergeCell ref="J28:L28"/>
    <mergeCell ref="J29:L29"/>
    <mergeCell ref="M29:N29"/>
    <mergeCell ref="H27:I27"/>
    <mergeCell ref="C30:E31"/>
    <mergeCell ref="H31:N31"/>
    <mergeCell ref="P31:S31"/>
    <mergeCell ref="P29:Q29"/>
    <mergeCell ref="F45:N45"/>
    <mergeCell ref="P27:Q27"/>
    <mergeCell ref="O47:Q47"/>
    <mergeCell ref="O46:Q46"/>
    <mergeCell ref="O45:S45"/>
    <mergeCell ref="Z3:AA4"/>
    <mergeCell ref="X37:Y37"/>
    <mergeCell ref="X32:Y32"/>
    <mergeCell ref="X34:Y34"/>
    <mergeCell ref="X35:Y35"/>
    <mergeCell ref="X3:Y4"/>
    <mergeCell ref="Z32:AA32"/>
    <mergeCell ref="Z35:AA35"/>
    <mergeCell ref="Z36:AA36"/>
    <mergeCell ref="Z6:AA6"/>
    <mergeCell ref="X17:Y17"/>
    <mergeCell ref="X7:Y7"/>
    <mergeCell ref="Z7:AA7"/>
    <mergeCell ref="X6:Y6"/>
    <mergeCell ref="X36:Y36"/>
    <mergeCell ref="X11:Y11"/>
    <mergeCell ref="X8:Y8"/>
    <mergeCell ref="Z18:AA18"/>
    <mergeCell ref="Z34:AA34"/>
    <mergeCell ref="Z9:AA10"/>
    <mergeCell ref="Z13:AA13"/>
    <mergeCell ref="X18:Y18"/>
    <mergeCell ref="X20:AA20"/>
    <mergeCell ref="X13:Y13"/>
  </mergeCells>
  <phoneticPr fontId="2"/>
  <printOptions horizontalCentered="1"/>
  <pageMargins left="0.59055118110236227" right="0.59055118110236227" top="0.59055118110236227" bottom="0.59055118110236227" header="0.39370078740157483" footer="0.39370078740157483"/>
  <pageSetup paperSize="9" scale="73" firstPageNumber="136" orientation="portrait" useFirstPageNumber="1" verticalDpi="300" r:id="rId1"/>
  <headerFooter scaleWithDoc="0" alignWithMargins="0">
    <oddHeader>&amp;L教　育</oddHeader>
    <oddFooter>&amp;C&amp;12&amp;A</oddFooter>
  </headerFooter>
  <colBreaks count="1" manualBreakCount="1">
    <brk id="14" max="52" man="1"/>
  </colBreaks>
  <ignoredErrors>
    <ignoredError sqref="C14:C18" formulaRange="1"/>
  </ignoredErrors>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DD44-1EEB-40E2-9ED1-8C31C6E3F4AA}">
  <sheetPr>
    <tabColor theme="4" tint="0.59999389629810485"/>
  </sheetPr>
  <dimension ref="A1:AG53"/>
  <sheetViews>
    <sheetView view="pageBreakPreview" zoomScaleNormal="90" zoomScaleSheetLayoutView="100" zoomScalePageLayoutView="90" workbookViewId="0">
      <pane xSplit="1" topLeftCell="B1" activePane="topRight" state="frozen"/>
      <selection activeCell="J19" sqref="J19"/>
      <selection pane="topRight" activeCell="J19" sqref="J19"/>
    </sheetView>
  </sheetViews>
  <sheetFormatPr defaultColWidth="8.85546875" defaultRowHeight="17.45" customHeight="1" x14ac:dyDescent="0.15"/>
  <cols>
    <col min="1" max="1" width="19.42578125" style="1" hidden="1" customWidth="1"/>
    <col min="2" max="2" width="8.140625" style="1" hidden="1" customWidth="1"/>
    <col min="3" max="3" width="11" style="1" hidden="1" customWidth="1"/>
    <col min="4" max="5" width="9.85546875" style="1" hidden="1" customWidth="1"/>
    <col min="6" max="7" width="5.28515625" style="1" hidden="1" customWidth="1"/>
    <col min="8" max="8" width="10.85546875" style="1" hidden="1" customWidth="1"/>
    <col min="9" max="9" width="7.85546875" style="6" hidden="1" customWidth="1"/>
    <col min="10" max="10" width="4.42578125" style="1" hidden="1" customWidth="1"/>
    <col min="11" max="11" width="4" style="1" hidden="1" customWidth="1"/>
    <col min="12" max="12" width="2.28515625" style="1" hidden="1" customWidth="1"/>
    <col min="13" max="13" width="5" style="1" hidden="1" customWidth="1"/>
    <col min="14" max="14" width="4.140625" style="1" hidden="1" customWidth="1"/>
    <col min="15" max="15" width="7" style="1" customWidth="1"/>
    <col min="16" max="16" width="6.85546875" style="102"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28" width="8.85546875" style="1" customWidth="1"/>
    <col min="29" max="16384" width="8.85546875" style="1"/>
  </cols>
  <sheetData>
    <row r="1" spans="1:33" ht="5.0999999999999996" customHeight="1" x14ac:dyDescent="0.15">
      <c r="A1" s="330"/>
      <c r="B1" s="330"/>
      <c r="C1" s="330"/>
      <c r="D1" s="330"/>
      <c r="E1" s="330"/>
      <c r="F1" s="330"/>
      <c r="G1" s="330"/>
      <c r="H1" s="330"/>
      <c r="I1" s="326"/>
      <c r="J1" s="330"/>
      <c r="K1" s="330"/>
      <c r="L1" s="330"/>
      <c r="M1" s="330"/>
      <c r="N1" s="330"/>
      <c r="O1" s="330"/>
      <c r="P1" s="336"/>
      <c r="Q1" s="330"/>
      <c r="R1" s="330"/>
      <c r="S1" s="330"/>
      <c r="T1" s="330"/>
      <c r="U1" s="330"/>
      <c r="V1" s="330"/>
      <c r="W1" s="330"/>
      <c r="X1" s="330"/>
      <c r="Y1" s="12"/>
      <c r="Z1" s="330"/>
      <c r="AA1" s="337"/>
      <c r="AB1" s="2"/>
      <c r="AC1" s="2"/>
      <c r="AD1" s="2"/>
      <c r="AE1" s="2"/>
      <c r="AF1" s="2"/>
      <c r="AG1" s="2"/>
    </row>
    <row r="2" spans="1:33" ht="21" customHeight="1" thickBot="1" x14ac:dyDescent="0.2">
      <c r="A2" s="330" t="s">
        <v>372</v>
      </c>
      <c r="B2" s="330"/>
      <c r="C2" s="330"/>
      <c r="D2" s="330"/>
      <c r="E2" s="330"/>
      <c r="F2" s="330"/>
      <c r="G2" s="330"/>
      <c r="H2" s="330"/>
      <c r="I2" s="326"/>
      <c r="J2" s="330"/>
      <c r="K2" s="330"/>
      <c r="L2" s="330"/>
      <c r="M2" s="330"/>
      <c r="N2" s="330"/>
      <c r="O2" s="330"/>
      <c r="P2" s="336"/>
      <c r="Q2" s="330"/>
      <c r="R2" s="330"/>
      <c r="S2" s="330"/>
      <c r="T2" s="330"/>
      <c r="U2" s="330"/>
      <c r="V2" s="330"/>
      <c r="W2" s="330"/>
      <c r="X2" s="330"/>
      <c r="Y2" s="12"/>
      <c r="Z2" s="330"/>
      <c r="AA2" s="337" t="s">
        <v>111</v>
      </c>
      <c r="AB2" s="2"/>
      <c r="AC2" s="2"/>
      <c r="AD2" s="2"/>
      <c r="AE2" s="2"/>
      <c r="AF2" s="2"/>
      <c r="AG2" s="2"/>
    </row>
    <row r="3" spans="1:33" ht="21" customHeight="1" thickBot="1" x14ac:dyDescent="0.2">
      <c r="A3" s="678" t="s">
        <v>112</v>
      </c>
      <c r="B3" s="575" t="s">
        <v>80</v>
      </c>
      <c r="C3" s="460" t="s">
        <v>81</v>
      </c>
      <c r="D3" s="460"/>
      <c r="E3" s="460"/>
      <c r="F3" s="460" t="s">
        <v>82</v>
      </c>
      <c r="G3" s="460"/>
      <c r="H3" s="573" t="s">
        <v>113</v>
      </c>
      <c r="I3" s="574"/>
      <c r="J3" s="574"/>
      <c r="K3" s="574"/>
      <c r="L3" s="574"/>
      <c r="M3" s="574"/>
      <c r="N3" s="574"/>
      <c r="O3" s="671" t="s">
        <v>114</v>
      </c>
      <c r="P3" s="460"/>
      <c r="Q3" s="460"/>
      <c r="R3" s="460"/>
      <c r="S3" s="460"/>
      <c r="T3" s="460"/>
      <c r="U3" s="460" t="s">
        <v>115</v>
      </c>
      <c r="V3" s="460"/>
      <c r="W3" s="460"/>
      <c r="X3" s="625" t="s">
        <v>116</v>
      </c>
      <c r="Y3" s="626"/>
      <c r="Z3" s="621" t="s">
        <v>117</v>
      </c>
      <c r="AA3" s="622"/>
    </row>
    <row r="4" spans="1:33" ht="21" customHeight="1" x14ac:dyDescent="0.15">
      <c r="A4" s="678"/>
      <c r="B4" s="575"/>
      <c r="C4" s="334" t="s">
        <v>86</v>
      </c>
      <c r="D4" s="334" t="s">
        <v>87</v>
      </c>
      <c r="E4" s="334" t="s">
        <v>88</v>
      </c>
      <c r="F4" s="460"/>
      <c r="G4" s="460"/>
      <c r="H4" s="637" t="s">
        <v>86</v>
      </c>
      <c r="I4" s="637"/>
      <c r="J4" s="562" t="s">
        <v>53</v>
      </c>
      <c r="K4" s="562"/>
      <c r="L4" s="562"/>
      <c r="M4" s="563" t="s">
        <v>54</v>
      </c>
      <c r="N4" s="481"/>
      <c r="O4" s="684" t="s">
        <v>2</v>
      </c>
      <c r="P4" s="562"/>
      <c r="Q4" s="683" t="s">
        <v>53</v>
      </c>
      <c r="R4" s="683"/>
      <c r="S4" s="683" t="s">
        <v>54</v>
      </c>
      <c r="T4" s="683"/>
      <c r="U4" s="334" t="s">
        <v>52</v>
      </c>
      <c r="V4" s="334" t="s">
        <v>53</v>
      </c>
      <c r="W4" s="334" t="s">
        <v>54</v>
      </c>
      <c r="X4" s="627"/>
      <c r="Y4" s="628"/>
      <c r="Z4" s="623"/>
      <c r="AA4" s="624"/>
    </row>
    <row r="5" spans="1:33" ht="21" customHeight="1" x14ac:dyDescent="0.15">
      <c r="A5" s="76" t="s">
        <v>442</v>
      </c>
      <c r="B5" s="369">
        <v>6</v>
      </c>
      <c r="C5" s="369">
        <v>236</v>
      </c>
      <c r="D5" s="346">
        <v>141</v>
      </c>
      <c r="E5" s="369">
        <v>95</v>
      </c>
      <c r="F5" s="331">
        <v>136</v>
      </c>
      <c r="G5" s="165">
        <v>14</v>
      </c>
      <c r="H5" s="343">
        <v>4507</v>
      </c>
      <c r="I5" s="158">
        <v>73</v>
      </c>
      <c r="J5" s="557">
        <v>2295</v>
      </c>
      <c r="K5" s="557"/>
      <c r="L5" s="557"/>
      <c r="M5" s="557">
        <v>2212</v>
      </c>
      <c r="N5" s="557"/>
      <c r="O5" s="341">
        <v>245</v>
      </c>
      <c r="P5" s="179">
        <v>8</v>
      </c>
      <c r="Q5" s="357" t="s">
        <v>345</v>
      </c>
      <c r="R5" s="211" t="s">
        <v>345</v>
      </c>
      <c r="S5" s="357" t="s">
        <v>345</v>
      </c>
      <c r="T5" s="179" t="s">
        <v>345</v>
      </c>
      <c r="U5" s="356">
        <v>60</v>
      </c>
      <c r="V5" s="357" t="s">
        <v>345</v>
      </c>
      <c r="W5" s="357" t="s">
        <v>345</v>
      </c>
      <c r="X5" s="597">
        <f>H5/F5</f>
        <v>33.139705882352942</v>
      </c>
      <c r="Y5" s="597"/>
      <c r="Z5" s="685">
        <f>H5/O5</f>
        <v>18.39591836734694</v>
      </c>
      <c r="AA5" s="560"/>
    </row>
    <row r="6" spans="1:33" ht="21" customHeight="1" x14ac:dyDescent="0.15">
      <c r="A6" s="76">
        <v>29</v>
      </c>
      <c r="B6" s="369">
        <v>6</v>
      </c>
      <c r="C6" s="369">
        <v>236</v>
      </c>
      <c r="D6" s="346">
        <v>141</v>
      </c>
      <c r="E6" s="346">
        <v>95</v>
      </c>
      <c r="F6" s="166">
        <v>135</v>
      </c>
      <c r="G6" s="179">
        <v>17</v>
      </c>
      <c r="H6" s="331">
        <v>4379</v>
      </c>
      <c r="I6" s="160">
        <v>95</v>
      </c>
      <c r="J6" s="589" t="s">
        <v>345</v>
      </c>
      <c r="K6" s="589"/>
      <c r="L6" s="589"/>
      <c r="M6" s="589" t="s">
        <v>345</v>
      </c>
      <c r="N6" s="589"/>
      <c r="O6" s="341">
        <v>246</v>
      </c>
      <c r="P6" s="179">
        <v>8</v>
      </c>
      <c r="Q6" s="357" t="s">
        <v>345</v>
      </c>
      <c r="R6" s="357" t="s">
        <v>345</v>
      </c>
      <c r="S6" s="357" t="s">
        <v>345</v>
      </c>
      <c r="T6" s="357" t="s">
        <v>345</v>
      </c>
      <c r="U6" s="356">
        <v>64</v>
      </c>
      <c r="V6" s="357" t="s">
        <v>345</v>
      </c>
      <c r="W6" s="357" t="s">
        <v>345</v>
      </c>
      <c r="X6" s="597">
        <f>H6/F6</f>
        <v>32.437037037037037</v>
      </c>
      <c r="Y6" s="597"/>
      <c r="Z6" s="631">
        <f>H6/O6</f>
        <v>17.800813008130081</v>
      </c>
      <c r="AA6" s="632"/>
    </row>
    <row r="7" spans="1:33" ht="21" customHeight="1" x14ac:dyDescent="0.15">
      <c r="A7" s="76">
        <v>30</v>
      </c>
      <c r="B7" s="369">
        <v>6</v>
      </c>
      <c r="C7" s="346">
        <v>237</v>
      </c>
      <c r="D7" s="346">
        <v>141</v>
      </c>
      <c r="E7" s="346">
        <v>96</v>
      </c>
      <c r="F7" s="166">
        <v>121</v>
      </c>
      <c r="G7" s="179">
        <v>18</v>
      </c>
      <c r="H7" s="166">
        <v>4195</v>
      </c>
      <c r="I7" s="160">
        <v>98</v>
      </c>
      <c r="J7" s="589" t="s">
        <v>345</v>
      </c>
      <c r="K7" s="589"/>
      <c r="L7" s="589"/>
      <c r="M7" s="589" t="s">
        <v>345</v>
      </c>
      <c r="N7" s="589"/>
      <c r="O7" s="182">
        <v>247</v>
      </c>
      <c r="P7" s="183">
        <v>8</v>
      </c>
      <c r="Q7" s="341" t="s">
        <v>345</v>
      </c>
      <c r="R7" s="341" t="s">
        <v>345</v>
      </c>
      <c r="S7" s="357" t="s">
        <v>345</v>
      </c>
      <c r="T7" s="357" t="s">
        <v>345</v>
      </c>
      <c r="U7" s="180">
        <v>68</v>
      </c>
      <c r="V7" s="357" t="s">
        <v>345</v>
      </c>
      <c r="W7" s="357" t="s">
        <v>345</v>
      </c>
      <c r="X7" s="633">
        <f>H7/F7</f>
        <v>34.669421487603309</v>
      </c>
      <c r="Y7" s="633"/>
      <c r="Z7" s="631">
        <f>H7/O7</f>
        <v>16.983805668016196</v>
      </c>
      <c r="AA7" s="632"/>
    </row>
    <row r="8" spans="1:33" ht="21" customHeight="1" thickBot="1" x14ac:dyDescent="0.2">
      <c r="A8" s="76" t="s">
        <v>443</v>
      </c>
      <c r="B8" s="369">
        <v>6</v>
      </c>
      <c r="C8" s="346">
        <v>227</v>
      </c>
      <c r="D8" s="346">
        <v>131</v>
      </c>
      <c r="E8" s="346">
        <v>96</v>
      </c>
      <c r="F8" s="166">
        <v>135</v>
      </c>
      <c r="G8" s="179">
        <v>21</v>
      </c>
      <c r="H8" s="184">
        <v>4289</v>
      </c>
      <c r="I8" s="160">
        <v>121</v>
      </c>
      <c r="J8" s="682" t="s">
        <v>307</v>
      </c>
      <c r="K8" s="682"/>
      <c r="L8" s="682"/>
      <c r="M8" s="597" t="s">
        <v>307</v>
      </c>
      <c r="N8" s="597"/>
      <c r="O8" s="185">
        <v>258</v>
      </c>
      <c r="P8" s="186">
        <v>8</v>
      </c>
      <c r="Q8" s="367" t="s">
        <v>307</v>
      </c>
      <c r="R8" s="367" t="s">
        <v>307</v>
      </c>
      <c r="S8" s="367" t="s">
        <v>307</v>
      </c>
      <c r="T8" s="367" t="s">
        <v>307</v>
      </c>
      <c r="U8" s="187">
        <v>66</v>
      </c>
      <c r="V8" s="367" t="s">
        <v>307</v>
      </c>
      <c r="W8" s="367" t="s">
        <v>307</v>
      </c>
      <c r="X8" s="633">
        <f>H8/F8</f>
        <v>31.770370370370369</v>
      </c>
      <c r="Y8" s="633"/>
      <c r="Z8" s="631">
        <f>H8/O8</f>
        <v>16.624031007751938</v>
      </c>
      <c r="AA8" s="632"/>
    </row>
    <row r="9" spans="1:33" ht="21" customHeight="1" thickBot="1" x14ac:dyDescent="0.2">
      <c r="A9" s="678" t="s">
        <v>112</v>
      </c>
      <c r="B9" s="575" t="s">
        <v>80</v>
      </c>
      <c r="C9" s="460" t="s">
        <v>81</v>
      </c>
      <c r="D9" s="460"/>
      <c r="E9" s="460"/>
      <c r="F9" s="460" t="s">
        <v>82</v>
      </c>
      <c r="G9" s="460"/>
      <c r="H9" s="573" t="s">
        <v>113</v>
      </c>
      <c r="I9" s="574"/>
      <c r="J9" s="574"/>
      <c r="K9" s="574"/>
      <c r="L9" s="574"/>
      <c r="M9" s="574"/>
      <c r="N9" s="574"/>
      <c r="O9" s="671" t="s">
        <v>114</v>
      </c>
      <c r="P9" s="460"/>
      <c r="Q9" s="460"/>
      <c r="R9" s="460"/>
      <c r="S9" s="460"/>
      <c r="T9" s="460"/>
      <c r="U9" s="460" t="s">
        <v>115</v>
      </c>
      <c r="V9" s="460"/>
      <c r="W9" s="460"/>
      <c r="X9" s="625" t="s">
        <v>116</v>
      </c>
      <c r="Y9" s="626"/>
      <c r="Z9" s="621" t="s">
        <v>117</v>
      </c>
      <c r="AA9" s="622"/>
    </row>
    <row r="10" spans="1:33" ht="21" customHeight="1" x14ac:dyDescent="0.15">
      <c r="A10" s="678"/>
      <c r="B10" s="575"/>
      <c r="C10" s="334" t="s">
        <v>86</v>
      </c>
      <c r="D10" s="334" t="s">
        <v>87</v>
      </c>
      <c r="E10" s="334" t="s">
        <v>88</v>
      </c>
      <c r="F10" s="460"/>
      <c r="G10" s="460"/>
      <c r="H10" s="644" t="s">
        <v>86</v>
      </c>
      <c r="I10" s="645"/>
      <c r="J10" s="645"/>
      <c r="K10" s="645"/>
      <c r="L10" s="645"/>
      <c r="M10" s="645"/>
      <c r="N10" s="681"/>
      <c r="O10" s="672" t="s">
        <v>2</v>
      </c>
      <c r="P10" s="673"/>
      <c r="Q10" s="673"/>
      <c r="R10" s="673"/>
      <c r="S10" s="673"/>
      <c r="T10" s="674"/>
      <c r="U10" s="480" t="s">
        <v>52</v>
      </c>
      <c r="V10" s="481"/>
      <c r="W10" s="675"/>
      <c r="X10" s="627"/>
      <c r="Y10" s="628"/>
      <c r="Z10" s="623"/>
      <c r="AA10" s="624"/>
    </row>
    <row r="11" spans="1:33" ht="21" customHeight="1" x14ac:dyDescent="0.15">
      <c r="A11" s="76" t="s">
        <v>444</v>
      </c>
      <c r="B11" s="369">
        <f t="shared" ref="B11:G11" si="0">SUM(B13:B18)</f>
        <v>6</v>
      </c>
      <c r="C11" s="346">
        <f t="shared" si="0"/>
        <v>154</v>
      </c>
      <c r="D11" s="346">
        <f t="shared" si="0"/>
        <v>115</v>
      </c>
      <c r="E11" s="346">
        <f t="shared" si="0"/>
        <v>39</v>
      </c>
      <c r="F11" s="286">
        <f t="shared" si="0"/>
        <v>141</v>
      </c>
      <c r="G11" s="287">
        <f t="shared" si="0"/>
        <v>26</v>
      </c>
      <c r="H11" s="680">
        <f>SUM(H13:L18)</f>
        <v>4432</v>
      </c>
      <c r="I11" s="680"/>
      <c r="J11" s="680"/>
      <c r="K11" s="680"/>
      <c r="L11" s="680"/>
      <c r="M11" s="679">
        <f>SUM(M13:N18)</f>
        <v>144</v>
      </c>
      <c r="N11" s="679"/>
      <c r="O11" s="558">
        <f>SUM(O13:R18)</f>
        <v>269</v>
      </c>
      <c r="P11" s="558"/>
      <c r="Q11" s="558"/>
      <c r="R11" s="558"/>
      <c r="S11" s="668">
        <f>SUM(S13:T18)</f>
        <v>9</v>
      </c>
      <c r="T11" s="668"/>
      <c r="U11" s="677">
        <f t="shared" ref="U11" si="1">SUM(U13:U18)</f>
        <v>63</v>
      </c>
      <c r="V11" s="677"/>
      <c r="W11" s="677"/>
      <c r="X11" s="633">
        <f>H11/F11</f>
        <v>31.432624113475178</v>
      </c>
      <c r="Y11" s="633"/>
      <c r="Z11" s="631">
        <f>H11/O11</f>
        <v>16.475836431226767</v>
      </c>
      <c r="AA11" s="632"/>
    </row>
    <row r="12" spans="1:33" ht="21" customHeight="1" x14ac:dyDescent="0.15">
      <c r="A12" s="76"/>
      <c r="B12" s="369"/>
      <c r="C12" s="346"/>
      <c r="D12" s="346"/>
      <c r="E12" s="346"/>
      <c r="F12" s="166"/>
      <c r="G12" s="179"/>
      <c r="H12" s="680"/>
      <c r="I12" s="680"/>
      <c r="J12" s="680"/>
      <c r="K12" s="680"/>
      <c r="L12" s="680"/>
      <c r="M12" s="680"/>
      <c r="N12" s="680"/>
      <c r="O12" s="182"/>
      <c r="P12" s="188"/>
      <c r="Q12" s="180"/>
      <c r="R12" s="180"/>
      <c r="S12" s="180"/>
      <c r="T12" s="180"/>
      <c r="U12" s="189"/>
      <c r="V12" s="180"/>
      <c r="W12" s="180"/>
      <c r="X12" s="356"/>
      <c r="Y12" s="356"/>
      <c r="Z12" s="356"/>
      <c r="AA12" s="66"/>
    </row>
    <row r="13" spans="1:33" ht="21" customHeight="1" x14ac:dyDescent="0.15">
      <c r="A13" s="76" t="s">
        <v>118</v>
      </c>
      <c r="B13" s="331">
        <v>1</v>
      </c>
      <c r="C13" s="343">
        <f>SUM(D13:E13)</f>
        <v>26</v>
      </c>
      <c r="D13" s="343">
        <v>19</v>
      </c>
      <c r="E13" s="343">
        <v>7</v>
      </c>
      <c r="F13" s="341">
        <f>B34</f>
        <v>26</v>
      </c>
      <c r="G13" s="159">
        <f>X34</f>
        <v>7</v>
      </c>
      <c r="H13" s="558">
        <f t="shared" ref="H13:H16" si="2">C34</f>
        <v>738</v>
      </c>
      <c r="I13" s="558"/>
      <c r="J13" s="558"/>
      <c r="K13" s="558"/>
      <c r="L13" s="558"/>
      <c r="M13" s="668">
        <f>Z34</f>
        <v>31</v>
      </c>
      <c r="N13" s="668"/>
      <c r="O13" s="558">
        <v>47</v>
      </c>
      <c r="P13" s="558"/>
      <c r="Q13" s="558"/>
      <c r="R13" s="558"/>
      <c r="S13" s="668">
        <v>1</v>
      </c>
      <c r="T13" s="668"/>
      <c r="U13" s="558">
        <v>13</v>
      </c>
      <c r="V13" s="558"/>
      <c r="W13" s="558"/>
      <c r="X13" s="633">
        <f>H13/F13</f>
        <v>28.384615384615383</v>
      </c>
      <c r="Y13" s="633"/>
      <c r="Z13" s="633">
        <f>H13/O13</f>
        <v>15.702127659574469</v>
      </c>
      <c r="AA13" s="632"/>
    </row>
    <row r="14" spans="1:33" ht="21" customHeight="1" x14ac:dyDescent="0.15">
      <c r="A14" s="76" t="s">
        <v>119</v>
      </c>
      <c r="B14" s="331">
        <v>1</v>
      </c>
      <c r="C14" s="343">
        <f t="shared" ref="C14:C18" si="3">SUM(D14:E14)</f>
        <v>29</v>
      </c>
      <c r="D14" s="343">
        <v>25</v>
      </c>
      <c r="E14" s="343">
        <v>4</v>
      </c>
      <c r="F14" s="341">
        <f t="shared" ref="F14:F17" si="4">B35</f>
        <v>29</v>
      </c>
      <c r="G14" s="159">
        <f t="shared" ref="G14:G17" si="5">X35</f>
        <v>4</v>
      </c>
      <c r="H14" s="558">
        <f t="shared" si="2"/>
        <v>927</v>
      </c>
      <c r="I14" s="558"/>
      <c r="J14" s="558"/>
      <c r="K14" s="558"/>
      <c r="L14" s="558"/>
      <c r="M14" s="668">
        <f t="shared" ref="M14:M18" si="6">Z35</f>
        <v>24</v>
      </c>
      <c r="N14" s="668"/>
      <c r="O14" s="558">
        <v>53</v>
      </c>
      <c r="P14" s="558"/>
      <c r="Q14" s="558"/>
      <c r="R14" s="558"/>
      <c r="S14" s="668">
        <v>2</v>
      </c>
      <c r="T14" s="668"/>
      <c r="U14" s="558">
        <v>12</v>
      </c>
      <c r="V14" s="558"/>
      <c r="W14" s="558"/>
      <c r="X14" s="633">
        <f t="shared" ref="X14:X18" si="7">H14/F14</f>
        <v>31.96551724137931</v>
      </c>
      <c r="Y14" s="633"/>
      <c r="Z14" s="633">
        <f t="shared" ref="Z14:Z18" si="8">H14/O14</f>
        <v>17.490566037735849</v>
      </c>
      <c r="AA14" s="632"/>
    </row>
    <row r="15" spans="1:33" ht="21" customHeight="1" x14ac:dyDescent="0.15">
      <c r="A15" s="76" t="s">
        <v>120</v>
      </c>
      <c r="B15" s="331">
        <v>1</v>
      </c>
      <c r="C15" s="343">
        <f t="shared" si="3"/>
        <v>30</v>
      </c>
      <c r="D15" s="343">
        <v>22</v>
      </c>
      <c r="E15" s="343">
        <v>8</v>
      </c>
      <c r="F15" s="341">
        <f t="shared" si="4"/>
        <v>30</v>
      </c>
      <c r="G15" s="159">
        <f t="shared" si="5"/>
        <v>8</v>
      </c>
      <c r="H15" s="558">
        <f t="shared" si="2"/>
        <v>839</v>
      </c>
      <c r="I15" s="558"/>
      <c r="J15" s="558"/>
      <c r="K15" s="558"/>
      <c r="L15" s="558"/>
      <c r="M15" s="668">
        <f t="shared" si="6"/>
        <v>48</v>
      </c>
      <c r="N15" s="668"/>
      <c r="O15" s="558">
        <v>58</v>
      </c>
      <c r="P15" s="558"/>
      <c r="Q15" s="558"/>
      <c r="R15" s="558"/>
      <c r="S15" s="668">
        <v>2</v>
      </c>
      <c r="T15" s="668"/>
      <c r="U15" s="558">
        <v>13</v>
      </c>
      <c r="V15" s="558"/>
      <c r="W15" s="558"/>
      <c r="X15" s="633">
        <f t="shared" si="7"/>
        <v>27.966666666666665</v>
      </c>
      <c r="Y15" s="633"/>
      <c r="Z15" s="633">
        <f t="shared" si="8"/>
        <v>14.46551724137931</v>
      </c>
      <c r="AA15" s="632"/>
    </row>
    <row r="16" spans="1:33" ht="21" customHeight="1" x14ac:dyDescent="0.15">
      <c r="A16" s="76" t="s">
        <v>121</v>
      </c>
      <c r="B16" s="331">
        <v>1</v>
      </c>
      <c r="C16" s="343">
        <f t="shared" si="3"/>
        <v>25</v>
      </c>
      <c r="D16" s="343">
        <v>20</v>
      </c>
      <c r="E16" s="343">
        <v>5</v>
      </c>
      <c r="F16" s="341">
        <f t="shared" si="4"/>
        <v>25</v>
      </c>
      <c r="G16" s="159">
        <f t="shared" si="5"/>
        <v>5</v>
      </c>
      <c r="H16" s="558">
        <f t="shared" si="2"/>
        <v>783</v>
      </c>
      <c r="I16" s="558"/>
      <c r="J16" s="558"/>
      <c r="K16" s="558"/>
      <c r="L16" s="558"/>
      <c r="M16" s="668">
        <f t="shared" si="6"/>
        <v>28</v>
      </c>
      <c r="N16" s="668"/>
      <c r="O16" s="558">
        <v>49</v>
      </c>
      <c r="P16" s="558"/>
      <c r="Q16" s="558"/>
      <c r="R16" s="558"/>
      <c r="S16" s="668">
        <v>3</v>
      </c>
      <c r="T16" s="668"/>
      <c r="U16" s="558">
        <v>11</v>
      </c>
      <c r="V16" s="558"/>
      <c r="W16" s="558"/>
      <c r="X16" s="633">
        <f t="shared" si="7"/>
        <v>31.32</v>
      </c>
      <c r="Y16" s="633"/>
      <c r="Z16" s="633">
        <f t="shared" si="8"/>
        <v>15.979591836734693</v>
      </c>
      <c r="AA16" s="632"/>
    </row>
    <row r="17" spans="1:33" ht="21" customHeight="1" x14ac:dyDescent="0.15">
      <c r="A17" s="76" t="s">
        <v>122</v>
      </c>
      <c r="B17" s="331">
        <v>1</v>
      </c>
      <c r="C17" s="343">
        <f t="shared" si="3"/>
        <v>16</v>
      </c>
      <c r="D17" s="343">
        <v>14</v>
      </c>
      <c r="E17" s="343">
        <v>2</v>
      </c>
      <c r="F17" s="341">
        <f t="shared" si="4"/>
        <v>16</v>
      </c>
      <c r="G17" s="159">
        <f t="shared" si="5"/>
        <v>2</v>
      </c>
      <c r="H17" s="558">
        <f>C38</f>
        <v>511</v>
      </c>
      <c r="I17" s="558"/>
      <c r="J17" s="558"/>
      <c r="K17" s="558"/>
      <c r="L17" s="558"/>
      <c r="M17" s="668">
        <f t="shared" si="6"/>
        <v>13</v>
      </c>
      <c r="N17" s="668"/>
      <c r="O17" s="558">
        <v>31</v>
      </c>
      <c r="P17" s="558"/>
      <c r="Q17" s="558"/>
      <c r="R17" s="558"/>
      <c r="S17" s="668">
        <v>1</v>
      </c>
      <c r="T17" s="668"/>
      <c r="U17" s="558">
        <v>9</v>
      </c>
      <c r="V17" s="558"/>
      <c r="W17" s="558"/>
      <c r="X17" s="633">
        <f t="shared" si="7"/>
        <v>31.9375</v>
      </c>
      <c r="Y17" s="633"/>
      <c r="Z17" s="633">
        <f t="shared" si="8"/>
        <v>16.483870967741936</v>
      </c>
      <c r="AA17" s="632"/>
    </row>
    <row r="18" spans="1:33" ht="21" customHeight="1" thickBot="1" x14ac:dyDescent="0.2">
      <c r="A18" s="190" t="s">
        <v>123</v>
      </c>
      <c r="B18" s="351">
        <v>1</v>
      </c>
      <c r="C18" s="191">
        <f t="shared" si="3"/>
        <v>28</v>
      </c>
      <c r="D18" s="191">
        <v>15</v>
      </c>
      <c r="E18" s="191">
        <v>13</v>
      </c>
      <c r="F18" s="312">
        <f>B39</f>
        <v>15</v>
      </c>
      <c r="G18" s="313">
        <f>X39</f>
        <v>0</v>
      </c>
      <c r="H18" s="676">
        <f>C39</f>
        <v>634</v>
      </c>
      <c r="I18" s="676"/>
      <c r="J18" s="676"/>
      <c r="K18" s="676"/>
      <c r="L18" s="676"/>
      <c r="M18" s="660">
        <f t="shared" si="6"/>
        <v>0</v>
      </c>
      <c r="N18" s="660"/>
      <c r="O18" s="581">
        <v>31</v>
      </c>
      <c r="P18" s="581"/>
      <c r="Q18" s="581"/>
      <c r="R18" s="581"/>
      <c r="S18" s="661">
        <v>0</v>
      </c>
      <c r="T18" s="661"/>
      <c r="U18" s="670">
        <v>5</v>
      </c>
      <c r="V18" s="670"/>
      <c r="W18" s="670"/>
      <c r="X18" s="634">
        <f t="shared" si="7"/>
        <v>42.266666666666666</v>
      </c>
      <c r="Y18" s="634"/>
      <c r="Z18" s="634">
        <f t="shared" si="8"/>
        <v>20.451612903225808</v>
      </c>
      <c r="AA18" s="635"/>
    </row>
    <row r="19" spans="1:33" ht="21" customHeight="1" x14ac:dyDescent="0.15">
      <c r="A19" s="330" t="s">
        <v>250</v>
      </c>
      <c r="B19" s="330"/>
      <c r="C19" s="330"/>
      <c r="D19" s="330"/>
      <c r="E19" s="330"/>
      <c r="F19" s="330"/>
      <c r="G19" s="330"/>
      <c r="H19" s="15"/>
      <c r="I19" s="16"/>
      <c r="J19" s="330"/>
      <c r="K19" s="330"/>
      <c r="L19" s="330"/>
      <c r="M19" s="330"/>
      <c r="N19" s="330"/>
      <c r="O19" s="330"/>
      <c r="P19" s="336"/>
      <c r="Q19" s="330"/>
      <c r="R19" s="330"/>
      <c r="S19" s="330" t="s">
        <v>336</v>
      </c>
      <c r="T19" s="330"/>
      <c r="U19" s="330"/>
      <c r="V19" s="330"/>
      <c r="W19" s="330"/>
      <c r="X19" s="12"/>
      <c r="Y19" s="330"/>
      <c r="Z19" s="330"/>
      <c r="AA19" s="192" t="s">
        <v>277</v>
      </c>
    </row>
    <row r="20" spans="1:33" ht="21" customHeight="1" x14ac:dyDescent="0.15">
      <c r="A20" s="274" t="s">
        <v>306</v>
      </c>
      <c r="B20" s="12"/>
      <c r="C20" s="12"/>
      <c r="D20" s="12"/>
      <c r="E20" s="12"/>
      <c r="F20" s="12"/>
      <c r="G20" s="12"/>
      <c r="H20" s="12"/>
      <c r="I20" s="326"/>
      <c r="J20" s="12"/>
      <c r="K20" s="12"/>
      <c r="L20" s="12"/>
      <c r="M20" s="12"/>
      <c r="N20" s="12"/>
      <c r="O20" s="12"/>
      <c r="P20" s="336"/>
      <c r="Q20" s="330"/>
      <c r="R20" s="330"/>
      <c r="S20" s="330"/>
      <c r="T20" s="330"/>
      <c r="U20" s="330"/>
      <c r="V20" s="330"/>
      <c r="W20" s="330"/>
      <c r="X20" s="566" t="s">
        <v>331</v>
      </c>
      <c r="Y20" s="566"/>
      <c r="Z20" s="566"/>
      <c r="AA20" s="566"/>
      <c r="AB20" s="2"/>
      <c r="AC20" s="2"/>
    </row>
    <row r="21" spans="1:33" ht="21" customHeight="1" x14ac:dyDescent="0.15">
      <c r="A21" s="330" t="s">
        <v>422</v>
      </c>
      <c r="B21" s="12"/>
      <c r="C21" s="12"/>
      <c r="D21" s="12"/>
      <c r="E21" s="12"/>
      <c r="F21" s="12"/>
      <c r="G21" s="12"/>
      <c r="H21" s="12"/>
      <c r="I21" s="326"/>
      <c r="J21" s="12"/>
      <c r="K21" s="12"/>
      <c r="L21" s="12"/>
      <c r="M21" s="12"/>
      <c r="N21" s="12"/>
      <c r="O21" s="12"/>
      <c r="P21" s="336"/>
      <c r="Q21" s="330"/>
      <c r="R21" s="330"/>
      <c r="S21" s="330"/>
      <c r="T21" s="330"/>
      <c r="U21" s="330"/>
      <c r="V21" s="330"/>
      <c r="W21" s="330"/>
      <c r="X21" s="330"/>
      <c r="Y21" s="12"/>
      <c r="Z21" s="330"/>
      <c r="AA21" s="337"/>
      <c r="AB21" s="2"/>
      <c r="AC21" s="2"/>
    </row>
    <row r="22" spans="1:33" ht="21" customHeight="1" x14ac:dyDescent="0.15">
      <c r="A22" s="12"/>
      <c r="B22" s="12"/>
      <c r="C22" s="12"/>
      <c r="D22" s="12"/>
      <c r="E22" s="12"/>
      <c r="F22" s="12"/>
      <c r="G22" s="12"/>
      <c r="H22" s="12"/>
      <c r="I22" s="326"/>
      <c r="J22" s="12"/>
      <c r="K22" s="12"/>
      <c r="L22" s="12"/>
      <c r="M22" s="12"/>
      <c r="N22" s="12"/>
      <c r="O22" s="12"/>
      <c r="P22" s="336"/>
      <c r="Q22" s="330"/>
      <c r="R22" s="330"/>
      <c r="S22" s="330"/>
      <c r="T22" s="330"/>
      <c r="U22" s="330"/>
      <c r="V22" s="330"/>
      <c r="W22" s="330"/>
      <c r="X22" s="330"/>
      <c r="Y22" s="330"/>
      <c r="Z22" s="330"/>
      <c r="AA22" s="330"/>
      <c r="AB22" s="2"/>
      <c r="AC22" s="2"/>
    </row>
    <row r="23" spans="1:33" ht="21" customHeight="1" thickBot="1" x14ac:dyDescent="0.2">
      <c r="A23" s="330" t="s">
        <v>373</v>
      </c>
      <c r="B23" s="330"/>
      <c r="C23" s="330"/>
      <c r="D23" s="330"/>
      <c r="E23" s="330"/>
      <c r="F23" s="330"/>
      <c r="G23" s="330"/>
      <c r="H23" s="330"/>
      <c r="I23" s="326"/>
      <c r="J23" s="330"/>
      <c r="K23" s="330"/>
      <c r="L23" s="330"/>
      <c r="M23" s="330"/>
      <c r="N23" s="330"/>
      <c r="O23" s="330"/>
      <c r="P23" s="336"/>
      <c r="Q23" s="330"/>
      <c r="R23" s="330"/>
      <c r="S23" s="330"/>
      <c r="T23" s="330"/>
      <c r="U23" s="330"/>
      <c r="V23" s="330"/>
      <c r="W23" s="330"/>
      <c r="X23" s="330"/>
      <c r="Y23" s="330"/>
      <c r="Z23" s="330"/>
      <c r="AA23" s="337" t="s">
        <v>78</v>
      </c>
      <c r="AB23" s="2"/>
      <c r="AC23" s="2"/>
      <c r="AD23" s="2"/>
      <c r="AE23" s="2"/>
      <c r="AF23" s="2"/>
      <c r="AG23" s="2"/>
    </row>
    <row r="24" spans="1:33" ht="21" customHeight="1" thickBot="1" x14ac:dyDescent="0.2">
      <c r="A24" s="662" t="s">
        <v>112</v>
      </c>
      <c r="B24" s="575" t="s">
        <v>51</v>
      </c>
      <c r="C24" s="460" t="s">
        <v>329</v>
      </c>
      <c r="D24" s="460"/>
      <c r="E24" s="460"/>
      <c r="F24" s="573" t="s">
        <v>126</v>
      </c>
      <c r="G24" s="574"/>
      <c r="H24" s="574"/>
      <c r="I24" s="574"/>
      <c r="J24" s="574"/>
      <c r="K24" s="574"/>
      <c r="L24" s="574"/>
      <c r="M24" s="574"/>
      <c r="N24" s="664"/>
      <c r="O24" s="193" t="s">
        <v>127</v>
      </c>
      <c r="P24" s="339"/>
      <c r="Q24" s="151"/>
      <c r="R24" s="151"/>
      <c r="S24" s="151"/>
      <c r="T24" s="460" t="s">
        <v>128</v>
      </c>
      <c r="U24" s="460"/>
      <c r="V24" s="460"/>
      <c r="W24" s="460"/>
      <c r="X24" s="464" t="s">
        <v>129</v>
      </c>
      <c r="Y24" s="464"/>
      <c r="Z24" s="464"/>
      <c r="AA24" s="464"/>
    </row>
    <row r="25" spans="1:33" ht="21" customHeight="1" x14ac:dyDescent="0.15">
      <c r="A25" s="662"/>
      <c r="B25" s="575"/>
      <c r="C25" s="315" t="s">
        <v>315</v>
      </c>
      <c r="D25" s="315" t="s">
        <v>316</v>
      </c>
      <c r="E25" s="315" t="s">
        <v>317</v>
      </c>
      <c r="F25" s="562" t="s">
        <v>51</v>
      </c>
      <c r="G25" s="562"/>
      <c r="H25" s="637" t="s">
        <v>86</v>
      </c>
      <c r="I25" s="637"/>
      <c r="J25" s="562" t="s">
        <v>53</v>
      </c>
      <c r="K25" s="562"/>
      <c r="L25" s="562"/>
      <c r="M25" s="563" t="s">
        <v>54</v>
      </c>
      <c r="N25" s="659"/>
      <c r="O25" s="194" t="s">
        <v>51</v>
      </c>
      <c r="P25" s="637" t="s">
        <v>86</v>
      </c>
      <c r="Q25" s="637"/>
      <c r="R25" s="334" t="s">
        <v>53</v>
      </c>
      <c r="S25" s="334" t="s">
        <v>54</v>
      </c>
      <c r="T25" s="334" t="s">
        <v>51</v>
      </c>
      <c r="U25" s="153" t="s">
        <v>130</v>
      </c>
      <c r="V25" s="334" t="s">
        <v>53</v>
      </c>
      <c r="W25" s="334" t="s">
        <v>54</v>
      </c>
      <c r="X25" s="480" t="s">
        <v>51</v>
      </c>
      <c r="Y25" s="482"/>
      <c r="Z25" s="480" t="s">
        <v>253</v>
      </c>
      <c r="AA25" s="564"/>
    </row>
    <row r="26" spans="1:33" ht="21" customHeight="1" x14ac:dyDescent="0.15">
      <c r="A26" s="195" t="s">
        <v>442</v>
      </c>
      <c r="B26" s="196">
        <f t="shared" ref="B26" si="9">G26+O26+T26+Y26</f>
        <v>136</v>
      </c>
      <c r="C26" s="181">
        <f t="shared" ref="C26" si="10">SUM(D26:E26)</f>
        <v>4507</v>
      </c>
      <c r="D26" s="366">
        <f t="shared" ref="D26" si="11">J26+R26+V26</f>
        <v>2295</v>
      </c>
      <c r="E26" s="366">
        <f t="shared" ref="E26" si="12">M26+S26+W26</f>
        <v>2212</v>
      </c>
      <c r="F26" s="366"/>
      <c r="G26" s="366">
        <v>43</v>
      </c>
      <c r="H26" s="669">
        <f t="shared" ref="H26" si="13">J26+M26</f>
        <v>1450</v>
      </c>
      <c r="I26" s="669"/>
      <c r="J26" s="639">
        <v>751</v>
      </c>
      <c r="K26" s="639"/>
      <c r="L26" s="639"/>
      <c r="M26" s="639">
        <v>699</v>
      </c>
      <c r="N26" s="639"/>
      <c r="O26" s="335">
        <v>40</v>
      </c>
      <c r="P26" s="503">
        <f t="shared" ref="P26" si="14">R26+S26</f>
        <v>1525</v>
      </c>
      <c r="Q26" s="503"/>
      <c r="R26" s="335">
        <v>767</v>
      </c>
      <c r="S26" s="197">
        <v>758</v>
      </c>
      <c r="T26" s="197">
        <v>39</v>
      </c>
      <c r="U26" s="197">
        <f t="shared" ref="U26" si="15">V26+W26</f>
        <v>1532</v>
      </c>
      <c r="V26" s="197">
        <v>777</v>
      </c>
      <c r="W26" s="197">
        <v>755</v>
      </c>
      <c r="X26" s="380"/>
      <c r="Y26" s="380">
        <v>14</v>
      </c>
      <c r="Z26" s="354"/>
      <c r="AA26" s="198">
        <v>73</v>
      </c>
    </row>
    <row r="27" spans="1:33" ht="21" customHeight="1" x14ac:dyDescent="0.15">
      <c r="A27" s="195">
        <v>29</v>
      </c>
      <c r="B27" s="196">
        <f>G27+O27+T27+Y27</f>
        <v>135</v>
      </c>
      <c r="C27" s="181">
        <f>SUM(H27+P27+U27+AA27)</f>
        <v>4379</v>
      </c>
      <c r="D27" s="341" t="s">
        <v>345</v>
      </c>
      <c r="E27" s="341" t="s">
        <v>345</v>
      </c>
      <c r="F27" s="366"/>
      <c r="G27" s="366">
        <v>40</v>
      </c>
      <c r="H27" s="643">
        <v>1358</v>
      </c>
      <c r="I27" s="643"/>
      <c r="J27" s="597" t="s">
        <v>345</v>
      </c>
      <c r="K27" s="597"/>
      <c r="L27" s="597"/>
      <c r="M27" s="597" t="s">
        <v>345</v>
      </c>
      <c r="N27" s="597"/>
      <c r="O27" s="150">
        <v>38</v>
      </c>
      <c r="P27" s="492">
        <v>1431</v>
      </c>
      <c r="Q27" s="492"/>
      <c r="R27" s="347" t="s">
        <v>345</v>
      </c>
      <c r="S27" s="347" t="s">
        <v>345</v>
      </c>
      <c r="T27" s="150">
        <v>40</v>
      </c>
      <c r="U27" s="197">
        <v>1495</v>
      </c>
      <c r="V27" s="369" t="s">
        <v>345</v>
      </c>
      <c r="W27" s="369" t="s">
        <v>345</v>
      </c>
      <c r="X27" s="344"/>
      <c r="Y27" s="344">
        <v>17</v>
      </c>
      <c r="Z27" s="354"/>
      <c r="AA27" s="198">
        <v>95</v>
      </c>
    </row>
    <row r="28" spans="1:33" ht="21" customHeight="1" x14ac:dyDescent="0.15">
      <c r="A28" s="195">
        <v>30</v>
      </c>
      <c r="B28" s="199">
        <f>G28+O28+T28+Y28</f>
        <v>131</v>
      </c>
      <c r="C28" s="181">
        <f>SUM(H28+P28+U28+AA28)</f>
        <v>4195</v>
      </c>
      <c r="D28" s="341" t="s">
        <v>345</v>
      </c>
      <c r="E28" s="341" t="s">
        <v>345</v>
      </c>
      <c r="F28" s="366"/>
      <c r="G28" s="366">
        <v>39</v>
      </c>
      <c r="H28" s="639">
        <v>1315</v>
      </c>
      <c r="I28" s="639"/>
      <c r="J28" s="597" t="s">
        <v>345</v>
      </c>
      <c r="K28" s="597"/>
      <c r="L28" s="597"/>
      <c r="M28" s="597" t="s">
        <v>345</v>
      </c>
      <c r="N28" s="597"/>
      <c r="O28" s="150">
        <v>36</v>
      </c>
      <c r="P28" s="492">
        <v>1353</v>
      </c>
      <c r="Q28" s="492"/>
      <c r="R28" s="347" t="s">
        <v>345</v>
      </c>
      <c r="S28" s="347" t="s">
        <v>345</v>
      </c>
      <c r="T28" s="150">
        <v>38</v>
      </c>
      <c r="U28" s="150">
        <v>1429</v>
      </c>
      <c r="V28" s="369" t="s">
        <v>345</v>
      </c>
      <c r="W28" s="369" t="s">
        <v>345</v>
      </c>
      <c r="X28" s="344"/>
      <c r="Y28" s="344">
        <v>18</v>
      </c>
      <c r="Z28" s="354"/>
      <c r="AA28" s="198">
        <v>98</v>
      </c>
    </row>
    <row r="29" spans="1:33" ht="21" customHeight="1" thickBot="1" x14ac:dyDescent="0.2">
      <c r="A29" s="195" t="s">
        <v>385</v>
      </c>
      <c r="B29" s="199">
        <f>G29+O29+T29+Y29</f>
        <v>135</v>
      </c>
      <c r="C29" s="181">
        <f>SUM(H29+P29+U29+AA29)</f>
        <v>4289</v>
      </c>
      <c r="D29" s="341" t="s">
        <v>307</v>
      </c>
      <c r="E29" s="341" t="s">
        <v>307</v>
      </c>
      <c r="F29" s="366"/>
      <c r="G29" s="366">
        <v>43</v>
      </c>
      <c r="H29" s="665">
        <v>1481</v>
      </c>
      <c r="I29" s="665"/>
      <c r="J29" s="641" t="s">
        <v>345</v>
      </c>
      <c r="K29" s="641"/>
      <c r="L29" s="641"/>
      <c r="M29" s="642" t="s">
        <v>307</v>
      </c>
      <c r="N29" s="642"/>
      <c r="O29" s="150">
        <v>35</v>
      </c>
      <c r="P29" s="648">
        <v>1331</v>
      </c>
      <c r="Q29" s="648"/>
      <c r="R29" s="201" t="s">
        <v>445</v>
      </c>
      <c r="S29" s="201" t="s">
        <v>445</v>
      </c>
      <c r="T29" s="150">
        <v>36</v>
      </c>
      <c r="U29" s="200">
        <v>1356</v>
      </c>
      <c r="V29" s="303" t="s">
        <v>445</v>
      </c>
      <c r="W29" s="303" t="s">
        <v>445</v>
      </c>
      <c r="X29" s="201"/>
      <c r="Y29" s="201">
        <v>21</v>
      </c>
      <c r="Z29" s="202"/>
      <c r="AA29" s="210">
        <v>121</v>
      </c>
    </row>
    <row r="30" spans="1:33" ht="21" customHeight="1" thickBot="1" x14ac:dyDescent="0.2">
      <c r="A30" s="662" t="s">
        <v>112</v>
      </c>
      <c r="B30" s="575" t="s">
        <v>51</v>
      </c>
      <c r="C30" s="516" t="s">
        <v>329</v>
      </c>
      <c r="D30" s="517"/>
      <c r="E30" s="518"/>
      <c r="F30" s="573" t="s">
        <v>126</v>
      </c>
      <c r="G30" s="574"/>
      <c r="H30" s="574"/>
      <c r="I30" s="574"/>
      <c r="J30" s="574"/>
      <c r="K30" s="574"/>
      <c r="L30" s="574"/>
      <c r="M30" s="574"/>
      <c r="N30" s="664"/>
      <c r="O30" s="193" t="s">
        <v>127</v>
      </c>
      <c r="P30" s="339"/>
      <c r="Q30" s="151"/>
      <c r="R30" s="151"/>
      <c r="S30" s="151"/>
      <c r="T30" s="460" t="s">
        <v>128</v>
      </c>
      <c r="U30" s="460"/>
      <c r="V30" s="460"/>
      <c r="W30" s="460"/>
      <c r="X30" s="464" t="s">
        <v>129</v>
      </c>
      <c r="Y30" s="464"/>
      <c r="Z30" s="464"/>
      <c r="AA30" s="464"/>
    </row>
    <row r="31" spans="1:33" ht="21" customHeight="1" x14ac:dyDescent="0.15">
      <c r="A31" s="662"/>
      <c r="B31" s="575"/>
      <c r="C31" s="519"/>
      <c r="D31" s="489"/>
      <c r="E31" s="490"/>
      <c r="F31" s="562" t="s">
        <v>51</v>
      </c>
      <c r="G31" s="562"/>
      <c r="H31" s="644" t="s">
        <v>86</v>
      </c>
      <c r="I31" s="645"/>
      <c r="J31" s="645"/>
      <c r="K31" s="645"/>
      <c r="L31" s="645"/>
      <c r="M31" s="645"/>
      <c r="N31" s="646"/>
      <c r="O31" s="194" t="s">
        <v>51</v>
      </c>
      <c r="P31" s="644" t="s">
        <v>86</v>
      </c>
      <c r="Q31" s="645"/>
      <c r="R31" s="645"/>
      <c r="S31" s="647"/>
      <c r="T31" s="334" t="s">
        <v>51</v>
      </c>
      <c r="U31" s="480" t="s">
        <v>130</v>
      </c>
      <c r="V31" s="481"/>
      <c r="W31" s="675"/>
      <c r="X31" s="563" t="s">
        <v>51</v>
      </c>
      <c r="Y31" s="675"/>
      <c r="Z31" s="563" t="s">
        <v>253</v>
      </c>
      <c r="AA31" s="564"/>
    </row>
    <row r="32" spans="1:33" ht="21" customHeight="1" x14ac:dyDescent="0.15">
      <c r="A32" s="195" t="s">
        <v>446</v>
      </c>
      <c r="B32" s="199">
        <f>SUM(B34:B39)</f>
        <v>141</v>
      </c>
      <c r="C32" s="640">
        <f>SUM(C34:E39)</f>
        <v>4432</v>
      </c>
      <c r="D32" s="640"/>
      <c r="E32" s="640"/>
      <c r="F32" s="666">
        <f>SUM(F34:G39)</f>
        <v>41</v>
      </c>
      <c r="G32" s="666"/>
      <c r="H32" s="640">
        <f>SUM(H34:I39)</f>
        <v>1486</v>
      </c>
      <c r="I32" s="640"/>
      <c r="J32" s="640"/>
      <c r="K32" s="640"/>
      <c r="L32" s="640"/>
      <c r="M32" s="640"/>
      <c r="N32" s="640"/>
      <c r="O32" s="150">
        <f>SUM(O34:O39)</f>
        <v>39</v>
      </c>
      <c r="P32" s="657">
        <f>SUM(P34:Q39)</f>
        <v>1471</v>
      </c>
      <c r="Q32" s="657"/>
      <c r="R32" s="657"/>
      <c r="S32" s="657"/>
      <c r="T32" s="150">
        <f t="shared" ref="T32:X32" si="16">SUM(T34:T39)</f>
        <v>35</v>
      </c>
      <c r="U32" s="657">
        <f t="shared" si="16"/>
        <v>1331</v>
      </c>
      <c r="V32" s="657"/>
      <c r="W32" s="657"/>
      <c r="X32" s="597">
        <f t="shared" si="16"/>
        <v>26</v>
      </c>
      <c r="Y32" s="597"/>
      <c r="Z32" s="629">
        <f>SUM(Z34:AA39)</f>
        <v>144</v>
      </c>
      <c r="AA32" s="630"/>
    </row>
    <row r="33" spans="1:33" ht="21" customHeight="1" x14ac:dyDescent="0.15">
      <c r="A33" s="195"/>
      <c r="B33" s="199"/>
      <c r="C33" s="199"/>
      <c r="D33" s="199"/>
      <c r="E33" s="199"/>
      <c r="F33" s="288"/>
      <c r="G33" s="288"/>
      <c r="H33" s="288"/>
      <c r="I33" s="288"/>
      <c r="J33" s="288"/>
      <c r="K33" s="288"/>
      <c r="L33" s="199"/>
      <c r="M33" s="288"/>
      <c r="N33" s="288"/>
      <c r="O33" s="369"/>
      <c r="P33" s="331"/>
      <c r="Q33" s="331"/>
      <c r="R33" s="369"/>
      <c r="S33" s="369"/>
      <c r="T33" s="369"/>
      <c r="U33" s="369"/>
      <c r="V33" s="369"/>
      <c r="W33" s="369"/>
      <c r="X33" s="331"/>
      <c r="Y33" s="331"/>
      <c r="Z33" s="354"/>
      <c r="AA33" s="355"/>
    </row>
    <row r="34" spans="1:33" ht="21" customHeight="1" x14ac:dyDescent="0.15">
      <c r="A34" s="195" t="s">
        <v>118</v>
      </c>
      <c r="B34" s="362">
        <f>F34+O34+T34+X34</f>
        <v>26</v>
      </c>
      <c r="C34" s="639">
        <f>H34+P34+U34+Z34</f>
        <v>738</v>
      </c>
      <c r="D34" s="639"/>
      <c r="E34" s="639"/>
      <c r="F34" s="666">
        <v>7</v>
      </c>
      <c r="G34" s="666"/>
      <c r="H34" s="639">
        <v>234</v>
      </c>
      <c r="I34" s="639"/>
      <c r="J34" s="639"/>
      <c r="K34" s="639"/>
      <c r="L34" s="639"/>
      <c r="M34" s="639"/>
      <c r="N34" s="639"/>
      <c r="O34" s="331">
        <v>6</v>
      </c>
      <c r="P34" s="557">
        <v>234</v>
      </c>
      <c r="Q34" s="557"/>
      <c r="R34" s="557"/>
      <c r="S34" s="557"/>
      <c r="T34" s="331">
        <v>6</v>
      </c>
      <c r="U34" s="557">
        <v>239</v>
      </c>
      <c r="V34" s="557"/>
      <c r="W34" s="557"/>
      <c r="X34" s="557">
        <v>7</v>
      </c>
      <c r="Y34" s="557"/>
      <c r="Z34" s="629">
        <v>31</v>
      </c>
      <c r="AA34" s="630"/>
    </row>
    <row r="35" spans="1:33" ht="21" customHeight="1" x14ac:dyDescent="0.15">
      <c r="A35" s="195" t="s">
        <v>119</v>
      </c>
      <c r="B35" s="362">
        <f t="shared" ref="B35:B39" si="17">F35+O35+T35+X35</f>
        <v>29</v>
      </c>
      <c r="C35" s="639">
        <f>H35+P35+U35+Z35</f>
        <v>927</v>
      </c>
      <c r="D35" s="639"/>
      <c r="E35" s="639"/>
      <c r="F35" s="666">
        <v>9</v>
      </c>
      <c r="G35" s="666"/>
      <c r="H35" s="639">
        <v>325</v>
      </c>
      <c r="I35" s="639"/>
      <c r="J35" s="639"/>
      <c r="K35" s="639"/>
      <c r="L35" s="639"/>
      <c r="M35" s="639"/>
      <c r="N35" s="639"/>
      <c r="O35" s="331">
        <v>9</v>
      </c>
      <c r="P35" s="557">
        <v>325</v>
      </c>
      <c r="Q35" s="557"/>
      <c r="R35" s="557"/>
      <c r="S35" s="557"/>
      <c r="T35" s="331">
        <v>7</v>
      </c>
      <c r="U35" s="557">
        <v>253</v>
      </c>
      <c r="V35" s="557"/>
      <c r="W35" s="557"/>
      <c r="X35" s="557">
        <v>4</v>
      </c>
      <c r="Y35" s="557"/>
      <c r="Z35" s="629">
        <v>24</v>
      </c>
      <c r="AA35" s="630"/>
    </row>
    <row r="36" spans="1:33" ht="21" customHeight="1" x14ac:dyDescent="0.15">
      <c r="A36" s="195" t="s">
        <v>120</v>
      </c>
      <c r="B36" s="362">
        <f t="shared" si="17"/>
        <v>30</v>
      </c>
      <c r="C36" s="639">
        <f t="shared" ref="C36:C39" si="18">H36+P36+U36+Z36</f>
        <v>839</v>
      </c>
      <c r="D36" s="639"/>
      <c r="E36" s="639"/>
      <c r="F36" s="666">
        <v>8</v>
      </c>
      <c r="G36" s="666"/>
      <c r="H36" s="639">
        <v>273</v>
      </c>
      <c r="I36" s="639"/>
      <c r="J36" s="639"/>
      <c r="K36" s="639"/>
      <c r="L36" s="639"/>
      <c r="M36" s="639"/>
      <c r="N36" s="639"/>
      <c r="O36" s="331">
        <v>7</v>
      </c>
      <c r="P36" s="557">
        <v>273</v>
      </c>
      <c r="Q36" s="557"/>
      <c r="R36" s="557"/>
      <c r="S36" s="557"/>
      <c r="T36" s="331">
        <v>7</v>
      </c>
      <c r="U36" s="557">
        <v>245</v>
      </c>
      <c r="V36" s="557"/>
      <c r="W36" s="557"/>
      <c r="X36" s="557">
        <v>8</v>
      </c>
      <c r="Y36" s="557"/>
      <c r="Z36" s="629">
        <v>48</v>
      </c>
      <c r="AA36" s="630"/>
    </row>
    <row r="37" spans="1:33" ht="21" customHeight="1" x14ac:dyDescent="0.15">
      <c r="A37" s="195" t="s">
        <v>121</v>
      </c>
      <c r="B37" s="362">
        <f t="shared" si="17"/>
        <v>25</v>
      </c>
      <c r="C37" s="639">
        <f t="shared" si="18"/>
        <v>783</v>
      </c>
      <c r="D37" s="639"/>
      <c r="E37" s="639"/>
      <c r="F37" s="666">
        <v>7</v>
      </c>
      <c r="G37" s="666"/>
      <c r="H37" s="639">
        <v>262</v>
      </c>
      <c r="I37" s="639"/>
      <c r="J37" s="639"/>
      <c r="K37" s="639"/>
      <c r="L37" s="639"/>
      <c r="M37" s="639"/>
      <c r="N37" s="639"/>
      <c r="O37" s="331">
        <v>7</v>
      </c>
      <c r="P37" s="557">
        <v>262</v>
      </c>
      <c r="Q37" s="557"/>
      <c r="R37" s="557"/>
      <c r="S37" s="557"/>
      <c r="T37" s="331">
        <v>6</v>
      </c>
      <c r="U37" s="557">
        <v>231</v>
      </c>
      <c r="V37" s="557"/>
      <c r="W37" s="557"/>
      <c r="X37" s="557">
        <v>5</v>
      </c>
      <c r="Y37" s="557"/>
      <c r="Z37" s="629">
        <v>28</v>
      </c>
      <c r="AA37" s="630"/>
    </row>
    <row r="38" spans="1:33" ht="21" customHeight="1" x14ac:dyDescent="0.15">
      <c r="A38" s="195" t="s">
        <v>122</v>
      </c>
      <c r="B38" s="362">
        <f t="shared" si="17"/>
        <v>16</v>
      </c>
      <c r="C38" s="639">
        <f t="shared" si="18"/>
        <v>511</v>
      </c>
      <c r="D38" s="639"/>
      <c r="E38" s="639"/>
      <c r="F38" s="666">
        <v>5</v>
      </c>
      <c r="G38" s="666"/>
      <c r="H38" s="639">
        <v>172</v>
      </c>
      <c r="I38" s="639"/>
      <c r="J38" s="639"/>
      <c r="K38" s="639"/>
      <c r="L38" s="639"/>
      <c r="M38" s="639"/>
      <c r="N38" s="639"/>
      <c r="O38" s="331">
        <v>5</v>
      </c>
      <c r="P38" s="557">
        <v>172</v>
      </c>
      <c r="Q38" s="557"/>
      <c r="R38" s="557"/>
      <c r="S38" s="557"/>
      <c r="T38" s="331">
        <v>4</v>
      </c>
      <c r="U38" s="557">
        <v>154</v>
      </c>
      <c r="V38" s="557"/>
      <c r="W38" s="557"/>
      <c r="X38" s="557">
        <v>2</v>
      </c>
      <c r="Y38" s="557"/>
      <c r="Z38" s="629">
        <v>13</v>
      </c>
      <c r="AA38" s="630"/>
    </row>
    <row r="39" spans="1:33" ht="21" customHeight="1" thickBot="1" x14ac:dyDescent="0.2">
      <c r="A39" s="203" t="s">
        <v>123</v>
      </c>
      <c r="B39" s="204">
        <f t="shared" si="17"/>
        <v>15</v>
      </c>
      <c r="C39" s="638">
        <f t="shared" si="18"/>
        <v>634</v>
      </c>
      <c r="D39" s="638"/>
      <c r="E39" s="638"/>
      <c r="F39" s="667">
        <v>5</v>
      </c>
      <c r="G39" s="667"/>
      <c r="H39" s="663">
        <v>220</v>
      </c>
      <c r="I39" s="663"/>
      <c r="J39" s="663"/>
      <c r="K39" s="663"/>
      <c r="L39" s="663"/>
      <c r="M39" s="663"/>
      <c r="N39" s="663"/>
      <c r="O39" s="403">
        <v>5</v>
      </c>
      <c r="P39" s="658">
        <v>205</v>
      </c>
      <c r="Q39" s="658"/>
      <c r="R39" s="658"/>
      <c r="S39" s="658"/>
      <c r="T39" s="403">
        <v>5</v>
      </c>
      <c r="U39" s="658">
        <v>209</v>
      </c>
      <c r="V39" s="658"/>
      <c r="W39" s="658"/>
      <c r="X39" s="689">
        <v>0</v>
      </c>
      <c r="Y39" s="689"/>
      <c r="Z39" s="690">
        <v>0</v>
      </c>
      <c r="AA39" s="691"/>
    </row>
    <row r="40" spans="1:33" ht="21" customHeight="1" x14ac:dyDescent="0.15">
      <c r="A40" s="330" t="s">
        <v>427</v>
      </c>
      <c r="B40" s="330"/>
      <c r="C40" s="330"/>
      <c r="D40" s="330"/>
      <c r="E40" s="330"/>
      <c r="F40" s="330"/>
      <c r="G40" s="330"/>
      <c r="H40" s="330"/>
      <c r="I40" s="326"/>
      <c r="J40" s="330"/>
      <c r="K40" s="330"/>
      <c r="L40" s="330"/>
      <c r="M40" s="330"/>
      <c r="N40" s="330"/>
      <c r="O40" s="330"/>
      <c r="P40" s="336"/>
      <c r="Q40" s="330"/>
      <c r="R40" s="330"/>
      <c r="S40" s="330"/>
      <c r="T40" s="330"/>
      <c r="U40" s="330"/>
      <c r="V40" s="330"/>
      <c r="W40" s="330"/>
      <c r="X40" s="12"/>
      <c r="Y40" s="330"/>
      <c r="Z40" s="330"/>
      <c r="AA40" s="337" t="s">
        <v>125</v>
      </c>
      <c r="AB40" s="2"/>
      <c r="AC40" s="7"/>
    </row>
    <row r="41" spans="1:33" ht="21" customHeight="1" x14ac:dyDescent="0.15">
      <c r="A41" s="330" t="s">
        <v>344</v>
      </c>
      <c r="B41" s="330"/>
      <c r="C41" s="12"/>
      <c r="D41" s="12"/>
      <c r="E41" s="12"/>
      <c r="F41" s="12"/>
      <c r="G41" s="12"/>
      <c r="H41" s="12"/>
      <c r="I41" s="326"/>
      <c r="J41" s="12"/>
      <c r="K41" s="12"/>
      <c r="L41" s="12"/>
      <c r="M41" s="12"/>
      <c r="N41" s="12"/>
      <c r="O41" s="12"/>
      <c r="P41" s="336"/>
      <c r="Q41" s="330"/>
      <c r="R41" s="330"/>
      <c r="S41" s="330"/>
      <c r="T41" s="330"/>
      <c r="U41" s="330"/>
      <c r="V41" s="330"/>
      <c r="W41" s="330"/>
      <c r="X41" s="566" t="s">
        <v>331</v>
      </c>
      <c r="Y41" s="566"/>
      <c r="Z41" s="566"/>
      <c r="AA41" s="566"/>
      <c r="AB41" s="103"/>
      <c r="AC41" s="103"/>
    </row>
    <row r="42" spans="1:33" ht="21" customHeight="1" x14ac:dyDescent="0.15">
      <c r="A42" s="330"/>
      <c r="B42" s="330"/>
      <c r="C42" s="12"/>
      <c r="D42" s="12"/>
      <c r="E42" s="12"/>
      <c r="F42" s="12"/>
      <c r="G42" s="12"/>
      <c r="H42" s="12"/>
      <c r="I42" s="326"/>
      <c r="J42" s="12"/>
      <c r="K42" s="12"/>
      <c r="L42" s="12"/>
      <c r="M42" s="12"/>
      <c r="N42" s="12"/>
      <c r="O42" s="12"/>
      <c r="P42" s="336"/>
      <c r="Q42" s="330"/>
      <c r="R42" s="330"/>
      <c r="S42" s="330"/>
      <c r="T42" s="330"/>
      <c r="U42" s="330"/>
      <c r="V42" s="330"/>
      <c r="W42" s="330"/>
      <c r="X42" s="12"/>
      <c r="Y42" s="12"/>
      <c r="Z42" s="330"/>
      <c r="AA42" s="337"/>
      <c r="AB42" s="2"/>
      <c r="AC42" s="2"/>
    </row>
    <row r="43" spans="1:33" ht="21" customHeight="1" thickBot="1" x14ac:dyDescent="0.2">
      <c r="A43" s="330" t="s">
        <v>374</v>
      </c>
      <c r="B43" s="330"/>
      <c r="C43" s="330"/>
      <c r="D43" s="330"/>
      <c r="E43" s="330"/>
      <c r="F43" s="330"/>
      <c r="G43" s="330"/>
      <c r="H43" s="330"/>
      <c r="I43" s="326"/>
      <c r="J43" s="330"/>
      <c r="K43" s="330"/>
      <c r="L43" s="330"/>
      <c r="M43" s="330"/>
      <c r="N43" s="330"/>
      <c r="O43" s="330"/>
      <c r="P43" s="336"/>
      <c r="Q43" s="330"/>
      <c r="R43" s="330"/>
      <c r="S43" s="330"/>
      <c r="T43" s="330"/>
      <c r="U43" s="330"/>
      <c r="V43" s="330"/>
      <c r="W43" s="330"/>
      <c r="X43" s="330"/>
      <c r="Y43" s="12"/>
      <c r="Z43" s="330"/>
      <c r="AA43" s="337" t="s">
        <v>63</v>
      </c>
      <c r="AB43" s="2"/>
      <c r="AC43" s="2"/>
      <c r="AD43" s="2"/>
      <c r="AE43" s="2"/>
      <c r="AF43" s="2"/>
      <c r="AG43" s="2"/>
    </row>
    <row r="44" spans="1:33" ht="21" customHeight="1" thickBot="1" x14ac:dyDescent="0.2">
      <c r="A44" s="662" t="s">
        <v>131</v>
      </c>
      <c r="B44" s="573" t="s">
        <v>388</v>
      </c>
      <c r="C44" s="574"/>
      <c r="D44" s="574"/>
      <c r="E44" s="575"/>
      <c r="F44" s="573" t="s">
        <v>356</v>
      </c>
      <c r="G44" s="574"/>
      <c r="H44" s="574"/>
      <c r="I44" s="574"/>
      <c r="J44" s="574"/>
      <c r="K44" s="574"/>
      <c r="L44" s="574"/>
      <c r="M44" s="574"/>
      <c r="N44" s="575"/>
      <c r="O44" s="573" t="s">
        <v>357</v>
      </c>
      <c r="P44" s="574"/>
      <c r="Q44" s="574"/>
      <c r="R44" s="574"/>
      <c r="S44" s="575"/>
      <c r="T44" s="573" t="s">
        <v>447</v>
      </c>
      <c r="U44" s="574"/>
      <c r="V44" s="574"/>
      <c r="W44" s="575"/>
      <c r="X44" s="464" t="s">
        <v>448</v>
      </c>
      <c r="Y44" s="464"/>
      <c r="Z44" s="464"/>
      <c r="AA44" s="464"/>
      <c r="AB44" s="2"/>
      <c r="AC44" s="2"/>
      <c r="AD44" s="2"/>
      <c r="AE44" s="2"/>
      <c r="AF44" s="2"/>
      <c r="AG44" s="2"/>
    </row>
    <row r="45" spans="1:33" ht="21" customHeight="1" x14ac:dyDescent="0.15">
      <c r="A45" s="662"/>
      <c r="B45" s="153" t="s">
        <v>132</v>
      </c>
      <c r="C45" s="116"/>
      <c r="D45" s="334" t="s">
        <v>53</v>
      </c>
      <c r="E45" s="334" t="s">
        <v>54</v>
      </c>
      <c r="F45" s="480" t="s">
        <v>133</v>
      </c>
      <c r="G45" s="481"/>
      <c r="H45" s="481"/>
      <c r="I45" s="481"/>
      <c r="J45" s="481"/>
      <c r="K45" s="481"/>
      <c r="L45" s="481"/>
      <c r="M45" s="481"/>
      <c r="N45" s="649"/>
      <c r="O45" s="651" t="s">
        <v>400</v>
      </c>
      <c r="P45" s="652"/>
      <c r="Q45" s="652"/>
      <c r="R45" s="652"/>
      <c r="S45" s="653"/>
      <c r="T45" s="695" t="s">
        <v>315</v>
      </c>
      <c r="U45" s="693"/>
      <c r="V45" s="693"/>
      <c r="W45" s="696"/>
      <c r="X45" s="693" t="s">
        <v>315</v>
      </c>
      <c r="Y45" s="693"/>
      <c r="Z45" s="693"/>
      <c r="AA45" s="694"/>
      <c r="AB45" s="2"/>
    </row>
    <row r="46" spans="1:33" ht="21" customHeight="1" x14ac:dyDescent="0.15">
      <c r="A46" s="205" t="s">
        <v>118</v>
      </c>
      <c r="B46" s="656">
        <f t="shared" ref="B46:B51" si="19">SUM(D46:E46)</f>
        <v>730</v>
      </c>
      <c r="C46" s="657"/>
      <c r="D46" s="363">
        <v>372</v>
      </c>
      <c r="E46" s="206">
        <v>358</v>
      </c>
      <c r="F46" s="503">
        <v>720</v>
      </c>
      <c r="G46" s="503"/>
      <c r="H46" s="503"/>
      <c r="I46" s="503"/>
      <c r="J46" s="503"/>
      <c r="K46" s="503"/>
      <c r="L46" s="503"/>
      <c r="M46" s="503"/>
      <c r="N46" s="503"/>
      <c r="O46" s="650">
        <v>719</v>
      </c>
      <c r="P46" s="650"/>
      <c r="Q46" s="650"/>
      <c r="R46" s="363"/>
      <c r="S46" s="206"/>
      <c r="T46" s="503">
        <v>729</v>
      </c>
      <c r="U46" s="503"/>
      <c r="V46" s="503"/>
      <c r="W46" s="503"/>
      <c r="X46" s="503">
        <f>C34</f>
        <v>738</v>
      </c>
      <c r="Y46" s="503"/>
      <c r="Z46" s="503"/>
      <c r="AA46" s="692"/>
      <c r="AB46" s="2"/>
    </row>
    <row r="47" spans="1:33" ht="21" customHeight="1" x14ac:dyDescent="0.15">
      <c r="A47" s="205" t="s">
        <v>119</v>
      </c>
      <c r="B47" s="636">
        <f t="shared" si="19"/>
        <v>930</v>
      </c>
      <c r="C47" s="557"/>
      <c r="D47" s="335">
        <v>501</v>
      </c>
      <c r="E47" s="180">
        <v>429</v>
      </c>
      <c r="F47" s="492">
        <v>888</v>
      </c>
      <c r="G47" s="492"/>
      <c r="H47" s="492"/>
      <c r="I47" s="492"/>
      <c r="J47" s="492"/>
      <c r="K47" s="492"/>
      <c r="L47" s="492"/>
      <c r="M47" s="492"/>
      <c r="N47" s="492"/>
      <c r="O47" s="565">
        <v>833</v>
      </c>
      <c r="P47" s="565"/>
      <c r="Q47" s="565"/>
      <c r="R47" s="335"/>
      <c r="S47" s="180"/>
      <c r="T47" s="492">
        <v>859</v>
      </c>
      <c r="U47" s="492"/>
      <c r="V47" s="492"/>
      <c r="W47" s="492"/>
      <c r="X47" s="492">
        <f t="shared" ref="X47:X51" si="20">C35</f>
        <v>927</v>
      </c>
      <c r="Y47" s="492"/>
      <c r="Z47" s="492"/>
      <c r="AA47" s="688"/>
      <c r="AB47" s="2"/>
    </row>
    <row r="48" spans="1:33" ht="21" customHeight="1" x14ac:dyDescent="0.15">
      <c r="A48" s="205" t="s">
        <v>120</v>
      </c>
      <c r="B48" s="636">
        <f t="shared" si="19"/>
        <v>932</v>
      </c>
      <c r="C48" s="557"/>
      <c r="D48" s="335">
        <v>456</v>
      </c>
      <c r="E48" s="180">
        <v>476</v>
      </c>
      <c r="F48" s="492">
        <v>888</v>
      </c>
      <c r="G48" s="492"/>
      <c r="H48" s="492"/>
      <c r="I48" s="492"/>
      <c r="J48" s="492"/>
      <c r="K48" s="492"/>
      <c r="L48" s="492"/>
      <c r="M48" s="492"/>
      <c r="N48" s="492"/>
      <c r="O48" s="565">
        <v>824</v>
      </c>
      <c r="P48" s="565"/>
      <c r="Q48" s="565"/>
      <c r="R48" s="335"/>
      <c r="S48" s="180"/>
      <c r="T48" s="492">
        <v>832</v>
      </c>
      <c r="U48" s="492"/>
      <c r="V48" s="492"/>
      <c r="W48" s="492"/>
      <c r="X48" s="492">
        <f t="shared" si="20"/>
        <v>839</v>
      </c>
      <c r="Y48" s="492"/>
      <c r="Z48" s="492"/>
      <c r="AA48" s="688"/>
      <c r="AB48" s="2"/>
    </row>
    <row r="49" spans="1:28" ht="21" customHeight="1" x14ac:dyDescent="0.15">
      <c r="A49" s="205" t="s">
        <v>121</v>
      </c>
      <c r="B49" s="636">
        <f t="shared" si="19"/>
        <v>838</v>
      </c>
      <c r="C49" s="557"/>
      <c r="D49" s="335">
        <v>421</v>
      </c>
      <c r="E49" s="180">
        <v>417</v>
      </c>
      <c r="F49" s="492">
        <v>829</v>
      </c>
      <c r="G49" s="492"/>
      <c r="H49" s="492"/>
      <c r="I49" s="492"/>
      <c r="J49" s="492"/>
      <c r="K49" s="492"/>
      <c r="L49" s="492"/>
      <c r="M49" s="492"/>
      <c r="N49" s="492"/>
      <c r="O49" s="565">
        <v>765</v>
      </c>
      <c r="P49" s="565"/>
      <c r="Q49" s="565"/>
      <c r="R49" s="335"/>
      <c r="S49" s="180"/>
      <c r="T49" s="492">
        <v>788</v>
      </c>
      <c r="U49" s="492"/>
      <c r="V49" s="492"/>
      <c r="W49" s="492"/>
      <c r="X49" s="492">
        <f t="shared" si="20"/>
        <v>783</v>
      </c>
      <c r="Y49" s="492"/>
      <c r="Z49" s="492"/>
      <c r="AA49" s="688"/>
      <c r="AB49" s="2"/>
    </row>
    <row r="50" spans="1:28" ht="21" customHeight="1" x14ac:dyDescent="0.15">
      <c r="A50" s="205" t="s">
        <v>122</v>
      </c>
      <c r="B50" s="636">
        <f t="shared" si="19"/>
        <v>449</v>
      </c>
      <c r="C50" s="557"/>
      <c r="D50" s="335">
        <v>238</v>
      </c>
      <c r="E50" s="180">
        <v>211</v>
      </c>
      <c r="F50" s="492">
        <v>425</v>
      </c>
      <c r="G50" s="492"/>
      <c r="H50" s="492"/>
      <c r="I50" s="492"/>
      <c r="J50" s="492"/>
      <c r="K50" s="492"/>
      <c r="L50" s="492"/>
      <c r="M50" s="492"/>
      <c r="N50" s="492"/>
      <c r="O50" s="565">
        <v>427</v>
      </c>
      <c r="P50" s="565"/>
      <c r="Q50" s="565"/>
      <c r="R50" s="335"/>
      <c r="S50" s="180"/>
      <c r="T50" s="492">
        <v>456</v>
      </c>
      <c r="U50" s="492"/>
      <c r="V50" s="492"/>
      <c r="W50" s="492"/>
      <c r="X50" s="492">
        <f t="shared" si="20"/>
        <v>511</v>
      </c>
      <c r="Y50" s="492"/>
      <c r="Z50" s="492"/>
      <c r="AA50" s="688"/>
      <c r="AB50" s="2"/>
    </row>
    <row r="51" spans="1:28" ht="21" customHeight="1" thickBot="1" x14ac:dyDescent="0.2">
      <c r="A51" s="207" t="s">
        <v>123</v>
      </c>
      <c r="B51" s="654">
        <f t="shared" si="19"/>
        <v>628</v>
      </c>
      <c r="C51" s="655"/>
      <c r="D51" s="365">
        <v>307</v>
      </c>
      <c r="E51" s="208">
        <v>321</v>
      </c>
      <c r="F51" s="686">
        <v>629</v>
      </c>
      <c r="G51" s="686"/>
      <c r="H51" s="686"/>
      <c r="I51" s="686"/>
      <c r="J51" s="686"/>
      <c r="K51" s="686"/>
      <c r="L51" s="686"/>
      <c r="M51" s="686"/>
      <c r="N51" s="686"/>
      <c r="O51" s="587">
        <v>627</v>
      </c>
      <c r="P51" s="587"/>
      <c r="Q51" s="587"/>
      <c r="R51" s="365"/>
      <c r="S51" s="208"/>
      <c r="T51" s="686">
        <v>625</v>
      </c>
      <c r="U51" s="686"/>
      <c r="V51" s="686"/>
      <c r="W51" s="686"/>
      <c r="X51" s="686">
        <f t="shared" si="20"/>
        <v>634</v>
      </c>
      <c r="Y51" s="686"/>
      <c r="Z51" s="686"/>
      <c r="AA51" s="687"/>
      <c r="AB51" s="2"/>
    </row>
    <row r="52" spans="1:28" ht="21" customHeight="1" x14ac:dyDescent="0.15">
      <c r="A52" s="330" t="s">
        <v>344</v>
      </c>
      <c r="B52" s="12"/>
      <c r="C52" s="12"/>
      <c r="D52" s="12"/>
      <c r="E52" s="12"/>
      <c r="F52" s="12"/>
      <c r="G52" s="12"/>
      <c r="H52" s="12"/>
      <c r="I52" s="326"/>
      <c r="J52" s="12"/>
      <c r="K52" s="12"/>
      <c r="L52" s="12"/>
      <c r="M52" s="12"/>
      <c r="N52" s="12"/>
      <c r="O52" s="12"/>
      <c r="P52" s="209"/>
      <c r="Q52" s="330"/>
      <c r="R52" s="330"/>
      <c r="S52" s="330"/>
      <c r="T52" s="330"/>
      <c r="U52" s="330"/>
      <c r="V52" s="330"/>
      <c r="W52" s="330"/>
      <c r="X52" s="12"/>
      <c r="Y52" s="330"/>
      <c r="Z52" s="330"/>
      <c r="AA52" s="337" t="s">
        <v>125</v>
      </c>
      <c r="AB52" s="2"/>
    </row>
    <row r="53" spans="1:28" ht="21" customHeight="1" x14ac:dyDescent="0.15">
      <c r="A53" s="12"/>
      <c r="B53" s="12"/>
      <c r="C53" s="12"/>
      <c r="D53" s="12"/>
      <c r="E53" s="12"/>
      <c r="F53" s="12"/>
      <c r="G53" s="12"/>
      <c r="H53" s="12"/>
      <c r="I53" s="326"/>
      <c r="J53" s="12"/>
      <c r="K53" s="12"/>
      <c r="L53" s="12"/>
      <c r="M53" s="12"/>
      <c r="N53" s="12"/>
      <c r="O53" s="12"/>
      <c r="P53" s="336"/>
      <c r="Q53" s="12"/>
      <c r="R53" s="12"/>
      <c r="S53" s="12"/>
      <c r="T53" s="12"/>
      <c r="U53" s="12"/>
      <c r="V53" s="12"/>
      <c r="W53" s="12"/>
      <c r="X53" s="566" t="s">
        <v>331</v>
      </c>
      <c r="Y53" s="566"/>
      <c r="Z53" s="566"/>
      <c r="AA53" s="566"/>
    </row>
  </sheetData>
  <sheetProtection sheet="1" selectLockedCells="1" selectUnlockedCells="1"/>
  <mergeCells count="226">
    <mergeCell ref="A3:A4"/>
    <mergeCell ref="B3:B4"/>
    <mergeCell ref="C3:E3"/>
    <mergeCell ref="F3:G4"/>
    <mergeCell ref="H3:N3"/>
    <mergeCell ref="O3:T3"/>
    <mergeCell ref="U3:W3"/>
    <mergeCell ref="X3:Y4"/>
    <mergeCell ref="Z3:AA4"/>
    <mergeCell ref="H4:I4"/>
    <mergeCell ref="J4:L4"/>
    <mergeCell ref="M4:N4"/>
    <mergeCell ref="O4:P4"/>
    <mergeCell ref="Q4:R4"/>
    <mergeCell ref="S4:T4"/>
    <mergeCell ref="J7:L7"/>
    <mergeCell ref="M7:N7"/>
    <mergeCell ref="X7:Y7"/>
    <mergeCell ref="Z7:AA7"/>
    <mergeCell ref="J8:L8"/>
    <mergeCell ref="M8:N8"/>
    <mergeCell ref="X8:Y8"/>
    <mergeCell ref="Z8:AA8"/>
    <mergeCell ref="J5:L5"/>
    <mergeCell ref="M5:N5"/>
    <mergeCell ref="X5:Y5"/>
    <mergeCell ref="Z5:AA5"/>
    <mergeCell ref="J6:L6"/>
    <mergeCell ref="M6:N6"/>
    <mergeCell ref="X6:Y6"/>
    <mergeCell ref="Z6:AA6"/>
    <mergeCell ref="U9:W9"/>
    <mergeCell ref="X9:Y10"/>
    <mergeCell ref="Z9:AA10"/>
    <mergeCell ref="H10:N10"/>
    <mergeCell ref="O10:T10"/>
    <mergeCell ref="U10:W10"/>
    <mergeCell ref="A9:A10"/>
    <mergeCell ref="B9:B10"/>
    <mergeCell ref="C9:E9"/>
    <mergeCell ref="F9:G10"/>
    <mergeCell ref="H9:N9"/>
    <mergeCell ref="O9:T9"/>
    <mergeCell ref="Z11:AA11"/>
    <mergeCell ref="H12:N12"/>
    <mergeCell ref="H13:L13"/>
    <mergeCell ref="M13:N13"/>
    <mergeCell ref="O13:R13"/>
    <mergeCell ref="S13:T13"/>
    <mergeCell ref="U13:W13"/>
    <mergeCell ref="X13:Y13"/>
    <mergeCell ref="Z13:AA13"/>
    <mergeCell ref="H11:L11"/>
    <mergeCell ref="M11:N11"/>
    <mergeCell ref="O11:R11"/>
    <mergeCell ref="S11:T11"/>
    <mergeCell ref="U11:W11"/>
    <mergeCell ref="X11:Y11"/>
    <mergeCell ref="Z14:AA14"/>
    <mergeCell ref="H15:L15"/>
    <mergeCell ref="M15:N15"/>
    <mergeCell ref="O15:R15"/>
    <mergeCell ref="S15:T15"/>
    <mergeCell ref="U15:W15"/>
    <mergeCell ref="X15:Y15"/>
    <mergeCell ref="Z15:AA15"/>
    <mergeCell ref="H14:L14"/>
    <mergeCell ref="M14:N14"/>
    <mergeCell ref="O14:R14"/>
    <mergeCell ref="S14:T14"/>
    <mergeCell ref="U14:W14"/>
    <mergeCell ref="X14:Y14"/>
    <mergeCell ref="Z16:AA16"/>
    <mergeCell ref="H17:L17"/>
    <mergeCell ref="M17:N17"/>
    <mergeCell ref="O17:R17"/>
    <mergeCell ref="S17:T17"/>
    <mergeCell ref="U17:W17"/>
    <mergeCell ref="X17:Y17"/>
    <mergeCell ref="Z17:AA17"/>
    <mergeCell ref="H16:L16"/>
    <mergeCell ref="M16:N16"/>
    <mergeCell ref="O16:R16"/>
    <mergeCell ref="S16:T16"/>
    <mergeCell ref="U16:W16"/>
    <mergeCell ref="X16:Y16"/>
    <mergeCell ref="Z18:AA18"/>
    <mergeCell ref="X20:AA20"/>
    <mergeCell ref="A24:A25"/>
    <mergeCell ref="B24:B25"/>
    <mergeCell ref="C24:E24"/>
    <mergeCell ref="F24:N24"/>
    <mergeCell ref="T24:W24"/>
    <mergeCell ref="X24:AA24"/>
    <mergeCell ref="F25:G25"/>
    <mergeCell ref="H25:I25"/>
    <mergeCell ref="H18:L18"/>
    <mergeCell ref="M18:N18"/>
    <mergeCell ref="O18:R18"/>
    <mergeCell ref="S18:T18"/>
    <mergeCell ref="U18:W18"/>
    <mergeCell ref="X18:Y18"/>
    <mergeCell ref="J25:L25"/>
    <mergeCell ref="M25:N25"/>
    <mergeCell ref="P25:Q25"/>
    <mergeCell ref="X25:Y25"/>
    <mergeCell ref="Z25:AA25"/>
    <mergeCell ref="H26:I26"/>
    <mergeCell ref="J26:L26"/>
    <mergeCell ref="M26:N26"/>
    <mergeCell ref="P26:Q26"/>
    <mergeCell ref="A30:A31"/>
    <mergeCell ref="B30:B31"/>
    <mergeCell ref="C30:E31"/>
    <mergeCell ref="F30:N30"/>
    <mergeCell ref="H27:I27"/>
    <mergeCell ref="J27:L27"/>
    <mergeCell ref="M27:N27"/>
    <mergeCell ref="P27:Q27"/>
    <mergeCell ref="H28:I28"/>
    <mergeCell ref="J28:L28"/>
    <mergeCell ref="M28:N28"/>
    <mergeCell ref="P28:Q28"/>
    <mergeCell ref="T30:W30"/>
    <mergeCell ref="X30:AA30"/>
    <mergeCell ref="F31:G31"/>
    <mergeCell ref="H31:N31"/>
    <mergeCell ref="P31:S31"/>
    <mergeCell ref="U31:W31"/>
    <mergeCell ref="X31:Y31"/>
    <mergeCell ref="Z31:AA31"/>
    <mergeCell ref="H29:I29"/>
    <mergeCell ref="J29:L29"/>
    <mergeCell ref="M29:N29"/>
    <mergeCell ref="P29:Q29"/>
    <mergeCell ref="Z32:AA32"/>
    <mergeCell ref="C34:E34"/>
    <mergeCell ref="F34:G34"/>
    <mergeCell ref="H34:N34"/>
    <mergeCell ref="P34:S34"/>
    <mergeCell ref="U34:W34"/>
    <mergeCell ref="X34:Y34"/>
    <mergeCell ref="Z34:AA34"/>
    <mergeCell ref="C32:E32"/>
    <mergeCell ref="F32:G32"/>
    <mergeCell ref="H32:N32"/>
    <mergeCell ref="P32:S32"/>
    <mergeCell ref="U32:W32"/>
    <mergeCell ref="X32:Y32"/>
    <mergeCell ref="Z35:AA35"/>
    <mergeCell ref="C36:E36"/>
    <mergeCell ref="F36:G36"/>
    <mergeCell ref="H36:N36"/>
    <mergeCell ref="P36:S36"/>
    <mergeCell ref="U36:W36"/>
    <mergeCell ref="X36:Y36"/>
    <mergeCell ref="Z36:AA36"/>
    <mergeCell ref="C35:E35"/>
    <mergeCell ref="F35:G35"/>
    <mergeCell ref="H35:N35"/>
    <mergeCell ref="P35:S35"/>
    <mergeCell ref="U35:W35"/>
    <mergeCell ref="X35:Y35"/>
    <mergeCell ref="Z37:AA37"/>
    <mergeCell ref="C38:E38"/>
    <mergeCell ref="F38:G38"/>
    <mergeCell ref="H38:N38"/>
    <mergeCell ref="P38:S38"/>
    <mergeCell ref="U38:W38"/>
    <mergeCell ref="X38:Y38"/>
    <mergeCell ref="Z38:AA38"/>
    <mergeCell ref="C37:E37"/>
    <mergeCell ref="F37:G37"/>
    <mergeCell ref="H37:N37"/>
    <mergeCell ref="P37:S37"/>
    <mergeCell ref="U37:W37"/>
    <mergeCell ref="X37:Y37"/>
    <mergeCell ref="A44:A45"/>
    <mergeCell ref="B44:E44"/>
    <mergeCell ref="F44:N44"/>
    <mergeCell ref="O44:S44"/>
    <mergeCell ref="T44:W44"/>
    <mergeCell ref="X44:AA44"/>
    <mergeCell ref="F45:N45"/>
    <mergeCell ref="O45:S45"/>
    <mergeCell ref="C39:E39"/>
    <mergeCell ref="F39:G39"/>
    <mergeCell ref="H39:N39"/>
    <mergeCell ref="P39:S39"/>
    <mergeCell ref="U39:W39"/>
    <mergeCell ref="X39:Y39"/>
    <mergeCell ref="T45:W45"/>
    <mergeCell ref="X45:AA45"/>
    <mergeCell ref="B46:C46"/>
    <mergeCell ref="F46:N46"/>
    <mergeCell ref="O46:Q46"/>
    <mergeCell ref="T46:W46"/>
    <mergeCell ref="X46:AA46"/>
    <mergeCell ref="Z39:AA39"/>
    <mergeCell ref="X41:AA41"/>
    <mergeCell ref="B47:C47"/>
    <mergeCell ref="F47:N47"/>
    <mergeCell ref="O47:Q47"/>
    <mergeCell ref="T47:W47"/>
    <mergeCell ref="X47:AA47"/>
    <mergeCell ref="B48:C48"/>
    <mergeCell ref="F48:N48"/>
    <mergeCell ref="O48:Q48"/>
    <mergeCell ref="T48:W48"/>
    <mergeCell ref="X48:AA48"/>
    <mergeCell ref="B51:C51"/>
    <mergeCell ref="F51:N51"/>
    <mergeCell ref="O51:Q51"/>
    <mergeCell ref="T51:W51"/>
    <mergeCell ref="X51:AA51"/>
    <mergeCell ref="X53:AA53"/>
    <mergeCell ref="B49:C49"/>
    <mergeCell ref="F49:N49"/>
    <mergeCell ref="O49:Q49"/>
    <mergeCell ref="T49:W49"/>
    <mergeCell ref="X49:AA49"/>
    <mergeCell ref="B50:C50"/>
    <mergeCell ref="F50:N50"/>
    <mergeCell ref="O50:Q50"/>
    <mergeCell ref="T50:W50"/>
    <mergeCell ref="X50:AA50"/>
  </mergeCells>
  <phoneticPr fontId="2"/>
  <printOptions horizontalCentered="1"/>
  <pageMargins left="0.59055118110236227" right="0.59055118110236227" top="0.59055118110236227" bottom="0.59055118110236227" header="0.39370078740157483" footer="0.39370078740157483"/>
  <pageSetup paperSize="9" scale="73" firstPageNumber="136" orientation="portrait" useFirstPageNumber="1" verticalDpi="300" r:id="rId1"/>
  <headerFooter scaleWithDoc="0" alignWithMargins="0">
    <oddHeader>&amp;L教　育</oddHeader>
    <oddFooter>&amp;C&amp;12&amp;A</oddFooter>
  </headerFooter>
  <colBreaks count="1" manualBreakCount="1">
    <brk id="14"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AO52"/>
  <sheetViews>
    <sheetView view="pageBreakPreview" zoomScaleNormal="100" zoomScaleSheetLayoutView="100" workbookViewId="0">
      <pane xSplit="1" topLeftCell="B1" activePane="topRight" state="frozen"/>
      <selection activeCell="J19" sqref="J19"/>
      <selection pane="topRight" activeCell="J19" sqref="J19"/>
    </sheetView>
  </sheetViews>
  <sheetFormatPr defaultColWidth="8.85546875" defaultRowHeight="17.100000000000001" customHeight="1" x14ac:dyDescent="0.15"/>
  <cols>
    <col min="1" max="1" width="10.7109375" style="12" customWidth="1"/>
    <col min="2" max="2" width="4.28515625" style="12" customWidth="1"/>
    <col min="3" max="3" width="6.7109375" style="12" customWidth="1"/>
    <col min="4" max="4" width="5.7109375" style="12" customWidth="1"/>
    <col min="5" max="5" width="5.42578125" style="12" customWidth="1"/>
    <col min="6" max="6" width="5.7109375" style="12" customWidth="1"/>
    <col min="7" max="7" width="5.85546875" style="12" customWidth="1"/>
    <col min="8" max="8" width="5.42578125" style="12" customWidth="1"/>
    <col min="9" max="9" width="5.28515625" style="12" customWidth="1"/>
    <col min="10" max="10" width="4.42578125" style="12" customWidth="1"/>
    <col min="11" max="11" width="4.85546875" style="12" customWidth="1"/>
    <col min="12" max="12" width="5.7109375" style="12" customWidth="1"/>
    <col min="13" max="13" width="6.42578125" style="12" customWidth="1"/>
    <col min="14" max="16" width="6.7109375" style="12" customWidth="1"/>
    <col min="17" max="17" width="4.85546875" style="12" customWidth="1"/>
    <col min="18" max="18" width="3.7109375" style="12" hidden="1" customWidth="1"/>
    <col min="19" max="19" width="4.28515625" style="12" hidden="1" customWidth="1"/>
    <col min="20" max="20" width="5.28515625" style="12" hidden="1" customWidth="1"/>
    <col min="21" max="21" width="4.28515625" style="12" hidden="1" customWidth="1"/>
    <col min="22" max="22" width="4.7109375" style="12" hidden="1" customWidth="1"/>
    <col min="23" max="23" width="4.28515625" style="12" hidden="1" customWidth="1"/>
    <col min="24" max="24" width="4.7109375" style="12" hidden="1" customWidth="1"/>
    <col min="25" max="25" width="4.28515625" style="12" hidden="1" customWidth="1"/>
    <col min="26" max="26" width="3.7109375" style="12" hidden="1" customWidth="1"/>
    <col min="27" max="27" width="4.7109375" style="12" hidden="1" customWidth="1"/>
    <col min="28" max="28" width="5.42578125" style="12" hidden="1" customWidth="1"/>
    <col min="29" max="29" width="4.28515625" style="12" hidden="1" customWidth="1"/>
    <col min="30" max="30" width="3.7109375" style="12" hidden="1" customWidth="1"/>
    <col min="31" max="31" width="4.28515625" style="12" hidden="1" customWidth="1"/>
    <col min="32" max="32" width="3.7109375" style="12" hidden="1" customWidth="1"/>
    <col min="33" max="33" width="4.28515625" style="12" hidden="1" customWidth="1"/>
    <col min="34" max="34" width="3.7109375" style="12" hidden="1" customWidth="1"/>
    <col min="35" max="35" width="4.28515625" style="12" hidden="1" customWidth="1"/>
    <col min="36" max="36" width="3.7109375" style="12" hidden="1" customWidth="1"/>
    <col min="37" max="37" width="4.28515625" style="12" hidden="1" customWidth="1"/>
    <col min="38" max="38" width="5.140625" style="12" hidden="1" customWidth="1"/>
    <col min="39" max="39" width="5.28515625" style="12" hidden="1" customWidth="1"/>
    <col min="40" max="40" width="4.7109375" style="12" hidden="1" customWidth="1"/>
    <col min="41" max="41" width="4.140625" style="12" hidden="1" customWidth="1"/>
    <col min="42" max="16384" width="8.85546875" style="12"/>
  </cols>
  <sheetData>
    <row r="1" spans="1:41" ht="5.0999999999999996" customHeight="1" x14ac:dyDescent="0.15">
      <c r="A1" s="330"/>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L1" s="330"/>
      <c r="AM1" s="330"/>
      <c r="AN1" s="330"/>
      <c r="AO1" s="337"/>
    </row>
    <row r="2" spans="1:41" ht="15" customHeight="1" thickBot="1" x14ac:dyDescent="0.2">
      <c r="A2" s="330" t="s">
        <v>375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L2" s="330"/>
      <c r="AM2" s="330"/>
      <c r="AN2" s="330"/>
      <c r="AO2" s="337" t="s">
        <v>111</v>
      </c>
    </row>
    <row r="3" spans="1:41" ht="18.75" customHeight="1" thickBot="1" x14ac:dyDescent="0.2">
      <c r="A3" s="752" t="s">
        <v>241</v>
      </c>
      <c r="B3" s="754" t="s">
        <v>80</v>
      </c>
      <c r="C3" s="755"/>
      <c r="D3" s="493" t="s">
        <v>134</v>
      </c>
      <c r="E3" s="493"/>
      <c r="F3" s="493"/>
      <c r="G3" s="493"/>
      <c r="H3" s="493"/>
      <c r="I3" s="493"/>
      <c r="J3" s="534" t="s">
        <v>51</v>
      </c>
      <c r="K3" s="534"/>
      <c r="L3" s="757" t="s">
        <v>113</v>
      </c>
      <c r="M3" s="757"/>
      <c r="N3" s="757"/>
      <c r="O3" s="757"/>
      <c r="P3" s="757"/>
      <c r="Q3" s="534"/>
      <c r="R3" s="720" t="s">
        <v>135</v>
      </c>
      <c r="S3" s="721"/>
      <c r="T3" s="721"/>
      <c r="U3" s="721"/>
      <c r="V3" s="721"/>
      <c r="W3" s="721"/>
      <c r="X3" s="721"/>
      <c r="Y3" s="722"/>
      <c r="Z3" s="720" t="s">
        <v>115</v>
      </c>
      <c r="AA3" s="721"/>
      <c r="AB3" s="721"/>
      <c r="AC3" s="721"/>
      <c r="AD3" s="721"/>
      <c r="AE3" s="721"/>
      <c r="AF3" s="721"/>
      <c r="AG3" s="722"/>
      <c r="AH3" s="720" t="s">
        <v>116</v>
      </c>
      <c r="AI3" s="721"/>
      <c r="AJ3" s="721"/>
      <c r="AK3" s="722"/>
      <c r="AL3" s="720" t="s">
        <v>117</v>
      </c>
      <c r="AM3" s="721"/>
      <c r="AN3" s="721"/>
      <c r="AO3" s="723"/>
    </row>
    <row r="4" spans="1:41" ht="18.75" customHeight="1" x14ac:dyDescent="0.15">
      <c r="A4" s="753"/>
      <c r="B4" s="756"/>
      <c r="C4" s="671"/>
      <c r="D4" s="562" t="s">
        <v>86</v>
      </c>
      <c r="E4" s="562"/>
      <c r="F4" s="562" t="s">
        <v>87</v>
      </c>
      <c r="G4" s="562"/>
      <c r="H4" s="562" t="s">
        <v>88</v>
      </c>
      <c r="I4" s="562"/>
      <c r="J4" s="460"/>
      <c r="K4" s="460"/>
      <c r="L4" s="637" t="s">
        <v>86</v>
      </c>
      <c r="M4" s="637"/>
      <c r="N4" s="562" t="s">
        <v>53</v>
      </c>
      <c r="O4" s="562"/>
      <c r="P4" s="563" t="s">
        <v>54</v>
      </c>
      <c r="Q4" s="562"/>
      <c r="R4" s="714" t="s">
        <v>76</v>
      </c>
      <c r="S4" s="645"/>
      <c r="T4" s="645"/>
      <c r="U4" s="647"/>
      <c r="V4" s="714" t="s">
        <v>53</v>
      </c>
      <c r="W4" s="647"/>
      <c r="X4" s="714" t="s">
        <v>54</v>
      </c>
      <c r="Y4" s="647"/>
      <c r="Z4" s="714" t="s">
        <v>76</v>
      </c>
      <c r="AA4" s="645"/>
      <c r="AB4" s="645"/>
      <c r="AC4" s="647"/>
      <c r="AD4" s="714" t="s">
        <v>53</v>
      </c>
      <c r="AE4" s="647"/>
      <c r="AF4" s="714" t="s">
        <v>54</v>
      </c>
      <c r="AG4" s="647"/>
      <c r="AH4" s="714" t="s">
        <v>136</v>
      </c>
      <c r="AI4" s="647"/>
      <c r="AJ4" s="714" t="s">
        <v>137</v>
      </c>
      <c r="AK4" s="647"/>
      <c r="AL4" s="714" t="s">
        <v>136</v>
      </c>
      <c r="AM4" s="647"/>
      <c r="AN4" s="714" t="s">
        <v>137</v>
      </c>
      <c r="AO4" s="719"/>
    </row>
    <row r="5" spans="1:41" ht="18" customHeight="1" x14ac:dyDescent="0.15">
      <c r="A5" s="13" t="s">
        <v>450</v>
      </c>
      <c r="B5" s="82">
        <v>6</v>
      </c>
      <c r="C5" s="85">
        <v>1</v>
      </c>
      <c r="D5" s="83">
        <v>289</v>
      </c>
      <c r="E5" s="111">
        <v>12</v>
      </c>
      <c r="F5" s="375">
        <v>134</v>
      </c>
      <c r="G5" s="111">
        <v>12</v>
      </c>
      <c r="H5" s="375">
        <v>155</v>
      </c>
      <c r="I5" s="88">
        <v>0</v>
      </c>
      <c r="J5" s="86">
        <v>129</v>
      </c>
      <c r="K5" s="85">
        <v>12</v>
      </c>
      <c r="L5" s="375">
        <v>4843</v>
      </c>
      <c r="M5" s="85">
        <v>285</v>
      </c>
      <c r="N5" s="375">
        <v>2279</v>
      </c>
      <c r="O5" s="85">
        <v>281</v>
      </c>
      <c r="P5" s="375">
        <v>2564</v>
      </c>
      <c r="Q5" s="85">
        <v>4</v>
      </c>
      <c r="R5" s="289"/>
      <c r="S5" s="746">
        <v>386</v>
      </c>
      <c r="T5" s="746"/>
      <c r="U5" s="84">
        <v>33</v>
      </c>
      <c r="V5" s="378">
        <v>197</v>
      </c>
      <c r="W5" s="84">
        <v>28</v>
      </c>
      <c r="X5" s="378">
        <v>189</v>
      </c>
      <c r="Y5" s="84">
        <v>5</v>
      </c>
      <c r="Z5" s="747">
        <v>165</v>
      </c>
      <c r="AA5" s="747"/>
      <c r="AB5" s="747"/>
      <c r="AC5" s="84">
        <v>7</v>
      </c>
      <c r="AD5" s="378">
        <v>89</v>
      </c>
      <c r="AE5" s="84">
        <v>5</v>
      </c>
      <c r="AF5" s="378">
        <v>76</v>
      </c>
      <c r="AG5" s="84">
        <v>2</v>
      </c>
      <c r="AH5" s="748">
        <v>37.542635658914726</v>
      </c>
      <c r="AI5" s="748"/>
      <c r="AJ5" s="749">
        <v>23.75</v>
      </c>
      <c r="AK5" s="749"/>
      <c r="AL5" s="750">
        <v>12.546632124352332</v>
      </c>
      <c r="AM5" s="750"/>
      <c r="AN5" s="750">
        <v>8.6363636363636367</v>
      </c>
      <c r="AO5" s="751"/>
    </row>
    <row r="6" spans="1:41" ht="18" customHeight="1" x14ac:dyDescent="0.15">
      <c r="A6" s="14">
        <v>29</v>
      </c>
      <c r="B6" s="82">
        <v>6</v>
      </c>
      <c r="C6" s="85">
        <v>1</v>
      </c>
      <c r="D6" s="83">
        <v>289</v>
      </c>
      <c r="E6" s="111">
        <v>16</v>
      </c>
      <c r="F6" s="375">
        <v>133</v>
      </c>
      <c r="G6" s="111">
        <v>16</v>
      </c>
      <c r="H6" s="375">
        <v>156</v>
      </c>
      <c r="I6" s="88">
        <v>0</v>
      </c>
      <c r="J6" s="86">
        <v>132</v>
      </c>
      <c r="K6" s="85">
        <v>16</v>
      </c>
      <c r="L6" s="375">
        <v>4867</v>
      </c>
      <c r="M6" s="85">
        <v>287</v>
      </c>
      <c r="N6" s="375">
        <v>2293</v>
      </c>
      <c r="O6" s="85">
        <v>284</v>
      </c>
      <c r="P6" s="375">
        <v>2574</v>
      </c>
      <c r="Q6" s="85">
        <v>3</v>
      </c>
      <c r="R6" s="289"/>
      <c r="S6" s="739">
        <v>404</v>
      </c>
      <c r="T6" s="739"/>
      <c r="U6" s="84">
        <v>46</v>
      </c>
      <c r="V6" s="378">
        <v>202</v>
      </c>
      <c r="W6" s="84">
        <v>38</v>
      </c>
      <c r="X6" s="378">
        <v>202</v>
      </c>
      <c r="Y6" s="84">
        <v>8</v>
      </c>
      <c r="Z6" s="731">
        <v>174</v>
      </c>
      <c r="AA6" s="731"/>
      <c r="AB6" s="731"/>
      <c r="AC6" s="84">
        <v>14</v>
      </c>
      <c r="AD6" s="378">
        <v>81</v>
      </c>
      <c r="AE6" s="84">
        <v>8</v>
      </c>
      <c r="AF6" s="378">
        <v>93</v>
      </c>
      <c r="AG6" s="84">
        <v>6</v>
      </c>
      <c r="AH6" s="743">
        <v>37</v>
      </c>
      <c r="AI6" s="743"/>
      <c r="AJ6" s="744">
        <v>18</v>
      </c>
      <c r="AK6" s="744"/>
      <c r="AL6" s="734">
        <v>12</v>
      </c>
      <c r="AM6" s="734"/>
      <c r="AN6" s="734">
        <v>6</v>
      </c>
      <c r="AO6" s="745"/>
    </row>
    <row r="7" spans="1:41" ht="18" customHeight="1" x14ac:dyDescent="0.15">
      <c r="A7" s="14">
        <v>30</v>
      </c>
      <c r="B7" s="82">
        <v>6</v>
      </c>
      <c r="C7" s="85">
        <v>1</v>
      </c>
      <c r="D7" s="83">
        <v>283</v>
      </c>
      <c r="E7" s="87">
        <v>15</v>
      </c>
      <c r="F7" s="375">
        <v>128</v>
      </c>
      <c r="G7" s="87">
        <v>15</v>
      </c>
      <c r="H7" s="375">
        <v>155</v>
      </c>
      <c r="I7" s="88">
        <v>0</v>
      </c>
      <c r="J7" s="86">
        <v>127</v>
      </c>
      <c r="K7" s="85">
        <v>15</v>
      </c>
      <c r="L7" s="375">
        <v>4721</v>
      </c>
      <c r="M7" s="85">
        <v>235</v>
      </c>
      <c r="N7" s="375">
        <v>2230</v>
      </c>
      <c r="O7" s="85">
        <v>232</v>
      </c>
      <c r="P7" s="375">
        <v>2491</v>
      </c>
      <c r="Q7" s="85">
        <v>3</v>
      </c>
      <c r="R7" s="289"/>
      <c r="S7" s="739">
        <v>381</v>
      </c>
      <c r="T7" s="739"/>
      <c r="U7" s="84">
        <v>44</v>
      </c>
      <c r="V7" s="378">
        <v>195</v>
      </c>
      <c r="W7" s="84">
        <v>34</v>
      </c>
      <c r="X7" s="378">
        <v>186</v>
      </c>
      <c r="Y7" s="84">
        <v>10</v>
      </c>
      <c r="Z7" s="739">
        <v>229</v>
      </c>
      <c r="AA7" s="739"/>
      <c r="AB7" s="739"/>
      <c r="AC7" s="84">
        <v>7</v>
      </c>
      <c r="AD7" s="378">
        <v>107</v>
      </c>
      <c r="AE7" s="84">
        <v>5</v>
      </c>
      <c r="AF7" s="378">
        <v>122</v>
      </c>
      <c r="AG7" s="84">
        <v>2</v>
      </c>
      <c r="AH7" s="732">
        <v>37</v>
      </c>
      <c r="AI7" s="732"/>
      <c r="AJ7" s="733">
        <v>16</v>
      </c>
      <c r="AK7" s="733"/>
      <c r="AL7" s="740">
        <v>12</v>
      </c>
      <c r="AM7" s="740"/>
      <c r="AN7" s="740">
        <v>5</v>
      </c>
      <c r="AO7" s="742"/>
    </row>
    <row r="8" spans="1:41" ht="18" customHeight="1" x14ac:dyDescent="0.15">
      <c r="A8" s="14" t="s">
        <v>387</v>
      </c>
      <c r="B8" s="82">
        <v>6</v>
      </c>
      <c r="C8" s="85">
        <v>1</v>
      </c>
      <c r="D8" s="83">
        <v>276</v>
      </c>
      <c r="E8" s="87">
        <v>14</v>
      </c>
      <c r="F8" s="375">
        <v>125</v>
      </c>
      <c r="G8" s="87">
        <v>14</v>
      </c>
      <c r="H8" s="375">
        <v>151</v>
      </c>
      <c r="I8" s="88">
        <v>0</v>
      </c>
      <c r="J8" s="86">
        <v>125</v>
      </c>
      <c r="K8" s="85">
        <v>14</v>
      </c>
      <c r="L8" s="375">
        <v>4566</v>
      </c>
      <c r="M8" s="85">
        <v>225</v>
      </c>
      <c r="N8" s="375">
        <v>2140</v>
      </c>
      <c r="O8" s="85">
        <v>221</v>
      </c>
      <c r="P8" s="375">
        <v>2426</v>
      </c>
      <c r="Q8" s="85">
        <v>4</v>
      </c>
      <c r="R8" s="289"/>
      <c r="S8" s="739">
        <v>376</v>
      </c>
      <c r="T8" s="739"/>
      <c r="U8" s="84">
        <v>31</v>
      </c>
      <c r="V8" s="378">
        <v>196</v>
      </c>
      <c r="W8" s="84">
        <v>24</v>
      </c>
      <c r="X8" s="378">
        <v>180</v>
      </c>
      <c r="Y8" s="84">
        <v>7</v>
      </c>
      <c r="Z8" s="739">
        <v>152</v>
      </c>
      <c r="AA8" s="739"/>
      <c r="AB8" s="739"/>
      <c r="AC8" s="84">
        <v>7</v>
      </c>
      <c r="AD8" s="378">
        <v>77</v>
      </c>
      <c r="AE8" s="84">
        <v>5</v>
      </c>
      <c r="AF8" s="378">
        <v>75</v>
      </c>
      <c r="AG8" s="84">
        <v>2</v>
      </c>
      <c r="AH8" s="732">
        <v>37</v>
      </c>
      <c r="AI8" s="732"/>
      <c r="AJ8" s="733">
        <v>16</v>
      </c>
      <c r="AK8" s="733"/>
      <c r="AL8" s="740">
        <v>12</v>
      </c>
      <c r="AM8" s="740"/>
      <c r="AN8" s="740">
        <v>7</v>
      </c>
      <c r="AO8" s="742"/>
    </row>
    <row r="9" spans="1:41" ht="18" customHeight="1" x14ac:dyDescent="0.15">
      <c r="A9" s="14">
        <v>2</v>
      </c>
      <c r="B9" s="82">
        <f t="shared" ref="B9:Q9" si="0">SUM(B11:B16)</f>
        <v>6</v>
      </c>
      <c r="C9" s="251">
        <f t="shared" si="0"/>
        <v>1</v>
      </c>
      <c r="D9" s="83">
        <f t="shared" si="0"/>
        <v>266</v>
      </c>
      <c r="E9" s="85">
        <f t="shared" si="0"/>
        <v>12</v>
      </c>
      <c r="F9" s="83">
        <f t="shared" si="0"/>
        <v>133</v>
      </c>
      <c r="G9" s="85">
        <f t="shared" si="0"/>
        <v>12</v>
      </c>
      <c r="H9" s="83">
        <f t="shared" si="0"/>
        <v>133</v>
      </c>
      <c r="I9" s="88">
        <f t="shared" si="0"/>
        <v>0</v>
      </c>
      <c r="J9" s="83">
        <f t="shared" si="0"/>
        <v>134</v>
      </c>
      <c r="K9" s="85">
        <f t="shared" si="0"/>
        <v>12</v>
      </c>
      <c r="L9" s="83">
        <f t="shared" si="0"/>
        <v>4408</v>
      </c>
      <c r="M9" s="85">
        <f t="shared" si="0"/>
        <v>172</v>
      </c>
      <c r="N9" s="83">
        <f t="shared" si="0"/>
        <v>2104</v>
      </c>
      <c r="O9" s="85">
        <f t="shared" si="0"/>
        <v>170</v>
      </c>
      <c r="P9" s="83">
        <f t="shared" si="0"/>
        <v>2304</v>
      </c>
      <c r="Q9" s="85">
        <f t="shared" si="0"/>
        <v>2</v>
      </c>
      <c r="R9" s="289"/>
      <c r="S9" s="739">
        <f>SUM(S11:T16)</f>
        <v>341</v>
      </c>
      <c r="T9" s="739"/>
      <c r="U9" s="84">
        <f>SUM(U11:U16)</f>
        <v>30</v>
      </c>
      <c r="V9" s="378">
        <f>SUM(V11:V16)</f>
        <v>176</v>
      </c>
      <c r="W9" s="84">
        <f>SUM(W11:W16)</f>
        <v>25</v>
      </c>
      <c r="X9" s="378">
        <f>SUM(X11:X16)</f>
        <v>165</v>
      </c>
      <c r="Y9" s="84">
        <f>SUM(Y11:Y16)</f>
        <v>5</v>
      </c>
      <c r="Z9" s="739">
        <f>SUM(AA11:AB16)</f>
        <v>82</v>
      </c>
      <c r="AA9" s="739"/>
      <c r="AB9" s="739"/>
      <c r="AC9" s="84">
        <f>SUM(AC11:AC16)</f>
        <v>6</v>
      </c>
      <c r="AD9" s="378">
        <f>SUM(AD11:AD16)</f>
        <v>39</v>
      </c>
      <c r="AE9" s="84">
        <f>SUM(AE11:AE16)</f>
        <v>4</v>
      </c>
      <c r="AF9" s="378">
        <f>SUM(AF11:AF16)</f>
        <v>43</v>
      </c>
      <c r="AG9" s="84">
        <f>SUM(AG11:AG16)</f>
        <v>2</v>
      </c>
      <c r="AH9" s="732">
        <f>L9/J9</f>
        <v>32.895522388059703</v>
      </c>
      <c r="AI9" s="732"/>
      <c r="AJ9" s="733">
        <f>M9/K9</f>
        <v>14.333333333333334</v>
      </c>
      <c r="AK9" s="733"/>
      <c r="AL9" s="740">
        <f>L9/S9</f>
        <v>12.926686217008797</v>
      </c>
      <c r="AM9" s="740"/>
      <c r="AN9" s="740">
        <f>M9/U9</f>
        <v>5.7333333333333334</v>
      </c>
      <c r="AO9" s="741"/>
    </row>
    <row r="10" spans="1:41" ht="9" customHeight="1" x14ac:dyDescent="0.15">
      <c r="A10" s="14"/>
      <c r="B10" s="82"/>
      <c r="C10" s="290"/>
      <c r="D10" s="83"/>
      <c r="E10" s="85"/>
      <c r="F10" s="375"/>
      <c r="G10" s="85"/>
      <c r="H10" s="375"/>
      <c r="I10" s="85"/>
      <c r="J10" s="86"/>
      <c r="K10" s="85"/>
      <c r="L10" s="375"/>
      <c r="M10" s="85"/>
      <c r="N10" s="375"/>
      <c r="O10" s="85"/>
      <c r="P10" s="375"/>
      <c r="Q10" s="85"/>
      <c r="R10" s="216"/>
      <c r="S10" s="375"/>
      <c r="T10" s="375"/>
      <c r="U10" s="85"/>
      <c r="V10" s="375"/>
      <c r="W10" s="85"/>
      <c r="X10" s="375"/>
      <c r="Y10" s="85"/>
      <c r="Z10" s="85"/>
      <c r="AA10" s="375"/>
      <c r="AB10" s="375"/>
      <c r="AC10" s="85"/>
      <c r="AD10" s="375"/>
      <c r="AE10" s="251"/>
      <c r="AF10" s="375"/>
      <c r="AG10" s="85"/>
      <c r="AH10" s="85"/>
      <c r="AI10" s="379"/>
      <c r="AJ10" s="379"/>
      <c r="AK10" s="376"/>
      <c r="AL10" s="379"/>
      <c r="AM10" s="379"/>
      <c r="AN10" s="376"/>
      <c r="AO10" s="377"/>
    </row>
    <row r="11" spans="1:41" ht="21.75" customHeight="1" x14ac:dyDescent="0.15">
      <c r="A11" s="100" t="s">
        <v>359</v>
      </c>
      <c r="B11" s="212">
        <v>1</v>
      </c>
      <c r="C11" s="105">
        <v>0</v>
      </c>
      <c r="D11" s="83">
        <f>SUM(F11,H11)</f>
        <v>58</v>
      </c>
      <c r="E11" s="105">
        <v>0</v>
      </c>
      <c r="F11" s="246">
        <v>28</v>
      </c>
      <c r="G11" s="370">
        <v>0</v>
      </c>
      <c r="H11" s="246">
        <v>30</v>
      </c>
      <c r="I11" s="370">
        <v>0</v>
      </c>
      <c r="J11" s="247">
        <f>B29</f>
        <v>28</v>
      </c>
      <c r="K11" s="370">
        <f>C29</f>
        <v>0</v>
      </c>
      <c r="L11" s="375">
        <f>SUM(N11,P11)</f>
        <v>1113</v>
      </c>
      <c r="M11" s="370">
        <v>0</v>
      </c>
      <c r="N11" s="246">
        <f>F29</f>
        <v>441</v>
      </c>
      <c r="O11" s="370">
        <f>G29</f>
        <v>0</v>
      </c>
      <c r="P11" s="246">
        <f>H29</f>
        <v>672</v>
      </c>
      <c r="Q11" s="370">
        <f>I29</f>
        <v>0</v>
      </c>
      <c r="R11" s="213"/>
      <c r="S11" s="731">
        <f>SUM(V11+X11)</f>
        <v>69</v>
      </c>
      <c r="T11" s="731"/>
      <c r="U11" s="105">
        <f>W11+Y11</f>
        <v>0</v>
      </c>
      <c r="V11" s="375">
        <v>37</v>
      </c>
      <c r="W11" s="214">
        <v>0</v>
      </c>
      <c r="X11" s="375">
        <v>32</v>
      </c>
      <c r="Y11" s="214">
        <v>0</v>
      </c>
      <c r="Z11" s="215"/>
      <c r="AA11" s="731">
        <f>SUM(AD11+AF11)</f>
        <v>14</v>
      </c>
      <c r="AB11" s="731"/>
      <c r="AC11" s="105">
        <f t="shared" ref="AC11" si="1">AE11+AG11</f>
        <v>0</v>
      </c>
      <c r="AD11" s="375">
        <v>7</v>
      </c>
      <c r="AE11" s="214">
        <v>0</v>
      </c>
      <c r="AF11" s="375">
        <v>7</v>
      </c>
      <c r="AG11" s="214">
        <v>0</v>
      </c>
      <c r="AH11" s="732">
        <f>L11/J11</f>
        <v>39.75</v>
      </c>
      <c r="AI11" s="732"/>
      <c r="AJ11" s="733" t="s">
        <v>124</v>
      </c>
      <c r="AK11" s="733"/>
      <c r="AL11" s="734">
        <f t="shared" ref="AL11" si="2">L11/S11</f>
        <v>16.130434782608695</v>
      </c>
      <c r="AM11" s="734"/>
      <c r="AN11" s="735">
        <v>0</v>
      </c>
      <c r="AO11" s="738"/>
    </row>
    <row r="12" spans="1:41" s="94" customFormat="1" ht="21.75" customHeight="1" x14ac:dyDescent="0.15">
      <c r="A12" s="100" t="s">
        <v>295</v>
      </c>
      <c r="B12" s="212">
        <v>1</v>
      </c>
      <c r="C12" s="105">
        <v>0</v>
      </c>
      <c r="D12" s="83">
        <f>SUM(F12,H12)</f>
        <v>58</v>
      </c>
      <c r="E12" s="105">
        <v>0</v>
      </c>
      <c r="F12" s="246">
        <v>21</v>
      </c>
      <c r="G12" s="370">
        <v>0</v>
      </c>
      <c r="H12" s="246">
        <v>37</v>
      </c>
      <c r="I12" s="370">
        <v>0</v>
      </c>
      <c r="J12" s="247">
        <f t="shared" ref="J12:K13" si="3">B30</f>
        <v>21</v>
      </c>
      <c r="K12" s="370">
        <f t="shared" si="3"/>
        <v>0</v>
      </c>
      <c r="L12" s="375">
        <f>SUM(N12,P12)</f>
        <v>725</v>
      </c>
      <c r="M12" s="370">
        <v>0</v>
      </c>
      <c r="N12" s="246">
        <f t="shared" ref="N12:Q13" si="4">F30</f>
        <v>212</v>
      </c>
      <c r="O12" s="370">
        <f t="shared" si="4"/>
        <v>0</v>
      </c>
      <c r="P12" s="246">
        <f t="shared" si="4"/>
        <v>513</v>
      </c>
      <c r="Q12" s="370">
        <f t="shared" si="4"/>
        <v>0</v>
      </c>
      <c r="R12" s="213"/>
      <c r="S12" s="731">
        <f>SUM(V12,X12)</f>
        <v>58</v>
      </c>
      <c r="T12" s="731"/>
      <c r="U12" s="105">
        <f t="shared" ref="U12:U16" si="5">W12+Y12</f>
        <v>0</v>
      </c>
      <c r="V12" s="375">
        <v>16</v>
      </c>
      <c r="W12" s="214">
        <v>0</v>
      </c>
      <c r="X12" s="375">
        <v>42</v>
      </c>
      <c r="Y12" s="214">
        <v>0</v>
      </c>
      <c r="Z12" s="215"/>
      <c r="AA12" s="731">
        <f>SUM(AD12,AF12)</f>
        <v>11</v>
      </c>
      <c r="AB12" s="731"/>
      <c r="AC12" s="105">
        <f t="shared" ref="AC12:AC16" si="6">AE12+AG12</f>
        <v>0</v>
      </c>
      <c r="AD12" s="375">
        <v>4</v>
      </c>
      <c r="AE12" s="214">
        <v>0</v>
      </c>
      <c r="AF12" s="375">
        <v>7</v>
      </c>
      <c r="AG12" s="214">
        <v>0</v>
      </c>
      <c r="AH12" s="732">
        <f>L12/J12</f>
        <v>34.523809523809526</v>
      </c>
      <c r="AI12" s="732"/>
      <c r="AJ12" s="733" t="s">
        <v>399</v>
      </c>
      <c r="AK12" s="733"/>
      <c r="AL12" s="734">
        <f t="shared" ref="AL12:AL16" si="7">L12/S12</f>
        <v>12.5</v>
      </c>
      <c r="AM12" s="734"/>
      <c r="AN12" s="735">
        <v>0</v>
      </c>
      <c r="AO12" s="736"/>
    </row>
    <row r="13" spans="1:41" ht="21.75" customHeight="1" x14ac:dyDescent="0.15">
      <c r="A13" s="100" t="s">
        <v>464</v>
      </c>
      <c r="B13" s="212">
        <v>1</v>
      </c>
      <c r="C13" s="85">
        <v>1</v>
      </c>
      <c r="D13" s="83">
        <f t="shared" ref="D13" si="8">SUM(F13,H13)</f>
        <v>27</v>
      </c>
      <c r="E13" s="371">
        <f>SUM(G13+I13)</f>
        <v>12</v>
      </c>
      <c r="F13" s="246">
        <v>21</v>
      </c>
      <c r="G13" s="371">
        <v>12</v>
      </c>
      <c r="H13" s="246">
        <v>6</v>
      </c>
      <c r="I13" s="370">
        <v>0</v>
      </c>
      <c r="J13" s="247">
        <f t="shared" si="3"/>
        <v>21</v>
      </c>
      <c r="K13" s="371">
        <f t="shared" si="3"/>
        <v>12</v>
      </c>
      <c r="L13" s="375">
        <f t="shared" ref="L13" si="9">SUM(N13,P13)</f>
        <v>570</v>
      </c>
      <c r="M13" s="371">
        <f>AJ42</f>
        <v>172</v>
      </c>
      <c r="N13" s="246">
        <f t="shared" si="4"/>
        <v>457</v>
      </c>
      <c r="O13" s="371">
        <f t="shared" si="4"/>
        <v>170</v>
      </c>
      <c r="P13" s="246">
        <f t="shared" si="4"/>
        <v>113</v>
      </c>
      <c r="Q13" s="371">
        <f t="shared" si="4"/>
        <v>2</v>
      </c>
      <c r="R13" s="216"/>
      <c r="S13" s="731">
        <f>SUM(V13,X13)</f>
        <v>68</v>
      </c>
      <c r="T13" s="731"/>
      <c r="U13" s="85">
        <f t="shared" ref="U13" si="10">W13+Y13</f>
        <v>30</v>
      </c>
      <c r="V13" s="375">
        <v>46</v>
      </c>
      <c r="W13" s="404">
        <v>25</v>
      </c>
      <c r="X13" s="375">
        <v>22</v>
      </c>
      <c r="Y13" s="215">
        <v>5</v>
      </c>
      <c r="Z13" s="85"/>
      <c r="AA13" s="731">
        <f t="shared" ref="AA13" si="11">SUM(AD13,AF13)</f>
        <v>20</v>
      </c>
      <c r="AB13" s="731"/>
      <c r="AC13" s="85">
        <f t="shared" ref="AC13" si="12">AE13+AG13</f>
        <v>6</v>
      </c>
      <c r="AD13" s="375">
        <v>11</v>
      </c>
      <c r="AE13" s="215">
        <v>4</v>
      </c>
      <c r="AF13" s="375">
        <v>9</v>
      </c>
      <c r="AG13" s="215">
        <v>2</v>
      </c>
      <c r="AH13" s="732">
        <f t="shared" ref="AH13" si="13">L13/J13</f>
        <v>27.142857142857142</v>
      </c>
      <c r="AI13" s="732"/>
      <c r="AJ13" s="732">
        <f>M13/K13</f>
        <v>14.333333333333334</v>
      </c>
      <c r="AK13" s="732"/>
      <c r="AL13" s="734">
        <f t="shared" ref="AL13" si="14">L13/S13</f>
        <v>8.382352941176471</v>
      </c>
      <c r="AM13" s="734"/>
      <c r="AN13" s="734">
        <f>M13/U13</f>
        <v>5.7333333333333334</v>
      </c>
      <c r="AO13" s="737"/>
    </row>
    <row r="14" spans="1:41" ht="21.75" customHeight="1" x14ac:dyDescent="0.15">
      <c r="A14" s="100" t="s">
        <v>298</v>
      </c>
      <c r="B14" s="212">
        <v>1</v>
      </c>
      <c r="C14" s="105">
        <v>0</v>
      </c>
      <c r="D14" s="83">
        <f>SUM(F14,H14)</f>
        <v>50</v>
      </c>
      <c r="E14" s="105">
        <f t="shared" ref="E14:E16" si="15">SUM(G14+I14)</f>
        <v>0</v>
      </c>
      <c r="F14" s="246">
        <v>27</v>
      </c>
      <c r="G14" s="88">
        <v>0</v>
      </c>
      <c r="H14" s="246">
        <v>23</v>
      </c>
      <c r="I14" s="88">
        <v>0</v>
      </c>
      <c r="J14" s="247">
        <f t="shared" ref="J14:K15" si="16">B32</f>
        <v>18</v>
      </c>
      <c r="K14" s="88">
        <f t="shared" si="16"/>
        <v>0</v>
      </c>
      <c r="L14" s="375">
        <f t="shared" ref="L14:L15" si="17">SUM(N14,P14)</f>
        <v>691</v>
      </c>
      <c r="M14" s="370">
        <v>0</v>
      </c>
      <c r="N14" s="246">
        <f t="shared" ref="N14:Q15" si="18">F32</f>
        <v>282</v>
      </c>
      <c r="O14" s="88">
        <f t="shared" si="18"/>
        <v>0</v>
      </c>
      <c r="P14" s="246">
        <f t="shared" si="18"/>
        <v>409</v>
      </c>
      <c r="Q14" s="88">
        <f t="shared" si="18"/>
        <v>0</v>
      </c>
      <c r="R14" s="213"/>
      <c r="S14" s="731">
        <f>SUM(V14,X14)</f>
        <v>52</v>
      </c>
      <c r="T14" s="731"/>
      <c r="U14" s="105">
        <f t="shared" si="5"/>
        <v>0</v>
      </c>
      <c r="V14" s="375">
        <v>23</v>
      </c>
      <c r="W14" s="88">
        <v>0</v>
      </c>
      <c r="X14" s="375">
        <v>29</v>
      </c>
      <c r="Y14" s="88">
        <v>0</v>
      </c>
      <c r="Z14" s="215"/>
      <c r="AA14" s="731">
        <f t="shared" ref="AA14:AA16" si="19">SUM(AD14,AF14)</f>
        <v>10</v>
      </c>
      <c r="AB14" s="731"/>
      <c r="AC14" s="105">
        <f t="shared" si="6"/>
        <v>0</v>
      </c>
      <c r="AD14" s="375">
        <v>2</v>
      </c>
      <c r="AE14" s="88">
        <v>0</v>
      </c>
      <c r="AF14" s="375">
        <v>8</v>
      </c>
      <c r="AG14" s="88">
        <v>0</v>
      </c>
      <c r="AH14" s="732">
        <f>L14/J14</f>
        <v>38.388888888888886</v>
      </c>
      <c r="AI14" s="732"/>
      <c r="AJ14" s="733" t="s">
        <v>124</v>
      </c>
      <c r="AK14" s="733"/>
      <c r="AL14" s="734">
        <f t="shared" si="7"/>
        <v>13.288461538461538</v>
      </c>
      <c r="AM14" s="734"/>
      <c r="AN14" s="735">
        <v>0</v>
      </c>
      <c r="AO14" s="736"/>
    </row>
    <row r="15" spans="1:41" ht="21.75" customHeight="1" x14ac:dyDescent="0.15">
      <c r="A15" s="100" t="s">
        <v>461</v>
      </c>
      <c r="B15" s="212">
        <v>1</v>
      </c>
      <c r="C15" s="105">
        <v>0</v>
      </c>
      <c r="D15" s="83">
        <f t="shared" ref="D15" si="20">SUM(F15,H15)</f>
        <v>42</v>
      </c>
      <c r="E15" s="87">
        <f>SUM(G15+I15)</f>
        <v>0</v>
      </c>
      <c r="F15" s="246">
        <v>21</v>
      </c>
      <c r="G15" s="370">
        <v>0</v>
      </c>
      <c r="H15" s="246">
        <v>21</v>
      </c>
      <c r="I15" s="370">
        <v>0</v>
      </c>
      <c r="J15" s="247">
        <f t="shared" si="16"/>
        <v>21</v>
      </c>
      <c r="K15" s="305">
        <f t="shared" si="16"/>
        <v>0</v>
      </c>
      <c r="L15" s="375">
        <f t="shared" si="17"/>
        <v>702</v>
      </c>
      <c r="M15" s="370">
        <v>0</v>
      </c>
      <c r="N15" s="246">
        <f t="shared" si="18"/>
        <v>395</v>
      </c>
      <c r="O15" s="305">
        <f t="shared" si="18"/>
        <v>0</v>
      </c>
      <c r="P15" s="246">
        <f t="shared" si="18"/>
        <v>307</v>
      </c>
      <c r="Q15" s="305">
        <f t="shared" si="18"/>
        <v>0</v>
      </c>
      <c r="R15" s="217"/>
      <c r="S15" s="731">
        <f>SUM(V15,X15)</f>
        <v>64</v>
      </c>
      <c r="T15" s="731"/>
      <c r="U15" s="87">
        <f t="shared" si="5"/>
        <v>0</v>
      </c>
      <c r="V15" s="375">
        <v>30</v>
      </c>
      <c r="W15" s="370">
        <v>0</v>
      </c>
      <c r="X15" s="375">
        <v>34</v>
      </c>
      <c r="Y15" s="370">
        <v>0</v>
      </c>
      <c r="Z15" s="214"/>
      <c r="AA15" s="731">
        <f t="shared" si="19"/>
        <v>23</v>
      </c>
      <c r="AB15" s="731"/>
      <c r="AC15" s="370">
        <v>0</v>
      </c>
      <c r="AD15" s="375">
        <v>13</v>
      </c>
      <c r="AE15" s="370">
        <v>0</v>
      </c>
      <c r="AF15" s="375">
        <v>10</v>
      </c>
      <c r="AG15" s="370">
        <v>0</v>
      </c>
      <c r="AH15" s="732">
        <f t="shared" ref="AH15" si="21">L15/J15</f>
        <v>33.428571428571431</v>
      </c>
      <c r="AI15" s="732"/>
      <c r="AJ15" s="733" t="s">
        <v>124</v>
      </c>
      <c r="AK15" s="733"/>
      <c r="AL15" s="734">
        <f t="shared" si="7"/>
        <v>10.96875</v>
      </c>
      <c r="AM15" s="734"/>
      <c r="AN15" s="735">
        <v>0</v>
      </c>
      <c r="AO15" s="736"/>
    </row>
    <row r="16" spans="1:41" ht="21.75" customHeight="1" thickBot="1" x14ac:dyDescent="0.2">
      <c r="A16" s="218" t="s">
        <v>300</v>
      </c>
      <c r="B16" s="219">
        <v>1</v>
      </c>
      <c r="C16" s="220">
        <v>0</v>
      </c>
      <c r="D16" s="221">
        <f t="shared" ref="D16" si="22">SUM(F16,H16)</f>
        <v>31</v>
      </c>
      <c r="E16" s="220">
        <f t="shared" si="15"/>
        <v>0</v>
      </c>
      <c r="F16" s="248">
        <v>15</v>
      </c>
      <c r="G16" s="233">
        <v>0</v>
      </c>
      <c r="H16" s="248">
        <v>16</v>
      </c>
      <c r="I16" s="233">
        <v>0</v>
      </c>
      <c r="J16" s="249">
        <f t="shared" ref="J16:K16" si="23">B34</f>
        <v>25</v>
      </c>
      <c r="K16" s="233">
        <f t="shared" si="23"/>
        <v>0</v>
      </c>
      <c r="L16" s="225">
        <f>SUM(N16,P16)</f>
        <v>607</v>
      </c>
      <c r="M16" s="233">
        <v>0</v>
      </c>
      <c r="N16" s="248">
        <f t="shared" ref="N16:Q16" si="24">F34</f>
        <v>317</v>
      </c>
      <c r="O16" s="372">
        <f t="shared" si="24"/>
        <v>0</v>
      </c>
      <c r="P16" s="248">
        <f t="shared" si="24"/>
        <v>290</v>
      </c>
      <c r="Q16" s="233">
        <f t="shared" si="24"/>
        <v>0</v>
      </c>
      <c r="R16" s="222"/>
      <c r="S16" s="725">
        <f>SUM(V16,X16)</f>
        <v>30</v>
      </c>
      <c r="T16" s="725"/>
      <c r="U16" s="223">
        <f t="shared" si="5"/>
        <v>0</v>
      </c>
      <c r="V16" s="374">
        <v>24</v>
      </c>
      <c r="W16" s="405">
        <v>0</v>
      </c>
      <c r="X16" s="374">
        <v>6</v>
      </c>
      <c r="Y16" s="405">
        <v>0</v>
      </c>
      <c r="Z16" s="224"/>
      <c r="AA16" s="725">
        <f t="shared" si="19"/>
        <v>4</v>
      </c>
      <c r="AB16" s="725"/>
      <c r="AC16" s="220">
        <f t="shared" si="6"/>
        <v>0</v>
      </c>
      <c r="AD16" s="225">
        <v>2</v>
      </c>
      <c r="AE16" s="406">
        <v>0</v>
      </c>
      <c r="AF16" s="225">
        <v>2</v>
      </c>
      <c r="AG16" s="406">
        <v>0</v>
      </c>
      <c r="AH16" s="726">
        <f t="shared" ref="AH16" si="25">L16/J16</f>
        <v>24.28</v>
      </c>
      <c r="AI16" s="726"/>
      <c r="AJ16" s="727" t="s">
        <v>124</v>
      </c>
      <c r="AK16" s="727"/>
      <c r="AL16" s="728">
        <f t="shared" si="7"/>
        <v>20.233333333333334</v>
      </c>
      <c r="AM16" s="728"/>
      <c r="AN16" s="729">
        <v>0</v>
      </c>
      <c r="AO16" s="730"/>
    </row>
    <row r="17" spans="1:41" ht="18" customHeight="1" x14ac:dyDescent="0.15">
      <c r="A17" s="330" t="s">
        <v>139</v>
      </c>
      <c r="B17" s="330"/>
      <c r="C17" s="330"/>
      <c r="D17" s="330"/>
      <c r="E17" s="15"/>
      <c r="F17" s="330"/>
      <c r="G17" s="330"/>
      <c r="H17" s="330"/>
      <c r="I17" s="330"/>
      <c r="J17" s="330"/>
      <c r="K17" s="330"/>
      <c r="L17" s="330"/>
      <c r="M17" s="330"/>
      <c r="N17" s="330"/>
      <c r="O17" s="330"/>
      <c r="P17" s="330"/>
      <c r="Q17" s="330"/>
      <c r="R17" s="330"/>
      <c r="S17" s="326"/>
      <c r="T17" s="326"/>
      <c r="U17" s="326"/>
      <c r="V17" s="326"/>
      <c r="W17" s="326"/>
      <c r="X17" s="326"/>
      <c r="Y17" s="326"/>
      <c r="Z17" s="326"/>
      <c r="AA17" s="326"/>
      <c r="AB17" s="326"/>
      <c r="AC17" s="326"/>
      <c r="AD17" s="326"/>
      <c r="AE17" s="326"/>
      <c r="AF17" s="326"/>
      <c r="AG17" s="326"/>
      <c r="AH17" s="326"/>
      <c r="AI17" s="326"/>
      <c r="AJ17" s="326"/>
      <c r="AK17" s="326"/>
      <c r="AM17" s="326"/>
      <c r="AN17" s="326"/>
      <c r="AO17" s="337" t="s">
        <v>140</v>
      </c>
    </row>
    <row r="18" spans="1:41" ht="18" customHeight="1" x14ac:dyDescent="0.15">
      <c r="A18" s="330" t="s">
        <v>358</v>
      </c>
      <c r="B18" s="330"/>
      <c r="C18" s="330"/>
      <c r="D18" s="330"/>
      <c r="E18" s="15"/>
      <c r="F18" s="330"/>
      <c r="G18" s="330"/>
      <c r="H18" s="330"/>
      <c r="I18" s="330"/>
      <c r="J18" s="330"/>
      <c r="K18" s="330"/>
      <c r="L18" s="330"/>
      <c r="M18" s="330"/>
      <c r="N18" s="330"/>
      <c r="O18" s="330"/>
      <c r="P18" s="330"/>
      <c r="Q18" s="330"/>
      <c r="R18" s="330"/>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16"/>
    </row>
    <row r="19" spans="1:41" ht="18" customHeight="1" x14ac:dyDescent="0.15">
      <c r="A19" s="330"/>
      <c r="B19" s="330"/>
      <c r="C19" s="330"/>
      <c r="D19" s="330"/>
      <c r="E19" s="15"/>
      <c r="F19" s="330"/>
      <c r="G19" s="330"/>
      <c r="H19" s="330"/>
      <c r="I19" s="330"/>
      <c r="J19" s="330"/>
      <c r="K19" s="330"/>
      <c r="L19" s="330"/>
      <c r="M19" s="330"/>
      <c r="N19" s="330"/>
      <c r="O19" s="330"/>
      <c r="P19" s="330"/>
      <c r="Q19" s="330"/>
      <c r="R19" s="330"/>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16"/>
    </row>
    <row r="20" spans="1:41" ht="18" customHeight="1" thickBot="1" x14ac:dyDescent="0.2">
      <c r="A20" s="330" t="s">
        <v>376</v>
      </c>
      <c r="B20" s="330"/>
      <c r="C20" s="330"/>
      <c r="D20" s="330"/>
      <c r="E20" s="330"/>
      <c r="F20" s="330"/>
      <c r="G20" s="330"/>
      <c r="H20" s="330"/>
      <c r="I20" s="330"/>
      <c r="J20" s="330"/>
      <c r="K20" s="330"/>
      <c r="L20" s="330"/>
      <c r="M20" s="330"/>
      <c r="N20" s="330"/>
      <c r="O20" s="330"/>
      <c r="P20" s="330"/>
      <c r="Q20" s="330"/>
      <c r="R20" s="330"/>
      <c r="S20" s="326"/>
      <c r="T20" s="326"/>
      <c r="U20" s="326"/>
      <c r="V20" s="326"/>
      <c r="W20" s="326"/>
      <c r="X20" s="326"/>
      <c r="Y20" s="326"/>
      <c r="Z20" s="326"/>
      <c r="AA20" s="326"/>
      <c r="AB20" s="326"/>
      <c r="AC20" s="326"/>
      <c r="AD20" s="326"/>
      <c r="AE20" s="326"/>
      <c r="AF20" s="326"/>
      <c r="AG20" s="326"/>
      <c r="AH20" s="326"/>
      <c r="AI20" s="326"/>
      <c r="AJ20" s="326"/>
      <c r="AL20" s="326"/>
      <c r="AM20" s="326"/>
      <c r="AN20" s="326"/>
      <c r="AO20" s="337" t="s">
        <v>78</v>
      </c>
    </row>
    <row r="21" spans="1:41" ht="18" customHeight="1" thickBot="1" x14ac:dyDescent="0.2">
      <c r="A21" s="576" t="s">
        <v>278</v>
      </c>
      <c r="B21" s="488" t="s">
        <v>141</v>
      </c>
      <c r="C21" s="488"/>
      <c r="D21" s="488"/>
      <c r="E21" s="488"/>
      <c r="F21" s="488"/>
      <c r="G21" s="488"/>
      <c r="H21" s="488"/>
      <c r="I21" s="488"/>
      <c r="J21" s="534" t="s">
        <v>126</v>
      </c>
      <c r="K21" s="534"/>
      <c r="L21" s="534"/>
      <c r="M21" s="534"/>
      <c r="N21" s="534"/>
      <c r="O21" s="534"/>
      <c r="P21" s="534"/>
      <c r="Q21" s="534"/>
      <c r="R21" s="720" t="s">
        <v>142</v>
      </c>
      <c r="S21" s="721"/>
      <c r="T21" s="721"/>
      <c r="U21" s="721"/>
      <c r="V21" s="721"/>
      <c r="W21" s="721"/>
      <c r="X21" s="721"/>
      <c r="Y21" s="722"/>
      <c r="Z21" s="720" t="s">
        <v>143</v>
      </c>
      <c r="AA21" s="721"/>
      <c r="AB21" s="721"/>
      <c r="AC21" s="721"/>
      <c r="AD21" s="721"/>
      <c r="AE21" s="721"/>
      <c r="AF21" s="721"/>
      <c r="AG21" s="722"/>
      <c r="AH21" s="720" t="s">
        <v>144</v>
      </c>
      <c r="AI21" s="721"/>
      <c r="AJ21" s="721"/>
      <c r="AK21" s="721"/>
      <c r="AL21" s="721"/>
      <c r="AM21" s="721"/>
      <c r="AN21" s="721"/>
      <c r="AO21" s="723"/>
    </row>
    <row r="22" spans="1:41" ht="18" customHeight="1" x14ac:dyDescent="0.15">
      <c r="A22" s="577"/>
      <c r="B22" s="562" t="s">
        <v>51</v>
      </c>
      <c r="C22" s="562"/>
      <c r="D22" s="637" t="s">
        <v>86</v>
      </c>
      <c r="E22" s="637"/>
      <c r="F22" s="562" t="s">
        <v>53</v>
      </c>
      <c r="G22" s="562"/>
      <c r="H22" s="562" t="s">
        <v>54</v>
      </c>
      <c r="I22" s="562"/>
      <c r="J22" s="562" t="s">
        <v>51</v>
      </c>
      <c r="K22" s="562"/>
      <c r="L22" s="637" t="s">
        <v>86</v>
      </c>
      <c r="M22" s="637"/>
      <c r="N22" s="562" t="s">
        <v>53</v>
      </c>
      <c r="O22" s="562"/>
      <c r="P22" s="562" t="s">
        <v>54</v>
      </c>
      <c r="Q22" s="562"/>
      <c r="R22" s="714" t="s">
        <v>51</v>
      </c>
      <c r="S22" s="647"/>
      <c r="T22" s="714" t="s">
        <v>86</v>
      </c>
      <c r="U22" s="647"/>
      <c r="V22" s="714" t="s">
        <v>53</v>
      </c>
      <c r="W22" s="647"/>
      <c r="X22" s="714" t="s">
        <v>54</v>
      </c>
      <c r="Y22" s="647"/>
      <c r="Z22" s="714" t="s">
        <v>51</v>
      </c>
      <c r="AA22" s="647"/>
      <c r="AB22" s="714" t="s">
        <v>86</v>
      </c>
      <c r="AC22" s="647"/>
      <c r="AD22" s="714" t="s">
        <v>53</v>
      </c>
      <c r="AE22" s="647"/>
      <c r="AF22" s="714" t="s">
        <v>54</v>
      </c>
      <c r="AG22" s="647"/>
      <c r="AH22" s="714" t="s">
        <v>51</v>
      </c>
      <c r="AI22" s="647"/>
      <c r="AJ22" s="714" t="s">
        <v>86</v>
      </c>
      <c r="AK22" s="647"/>
      <c r="AL22" s="714" t="s">
        <v>53</v>
      </c>
      <c r="AM22" s="647"/>
      <c r="AN22" s="714" t="s">
        <v>54</v>
      </c>
      <c r="AO22" s="719"/>
    </row>
    <row r="23" spans="1:41" ht="18" customHeight="1" x14ac:dyDescent="0.15">
      <c r="A23" s="13" t="s">
        <v>442</v>
      </c>
      <c r="B23" s="226">
        <v>129</v>
      </c>
      <c r="C23" s="215">
        <v>12</v>
      </c>
      <c r="D23" s="227">
        <v>4843</v>
      </c>
      <c r="E23" s="85">
        <v>285</v>
      </c>
      <c r="F23" s="227">
        <v>2279</v>
      </c>
      <c r="G23" s="215">
        <v>281</v>
      </c>
      <c r="H23" s="227">
        <v>2564</v>
      </c>
      <c r="I23" s="215">
        <v>4</v>
      </c>
      <c r="J23" s="89">
        <v>43</v>
      </c>
      <c r="K23" s="215">
        <v>3</v>
      </c>
      <c r="L23" s="83">
        <v>1665</v>
      </c>
      <c r="M23" s="215">
        <v>56</v>
      </c>
      <c r="N23" s="228">
        <v>799</v>
      </c>
      <c r="O23" s="229">
        <v>55</v>
      </c>
      <c r="P23" s="228">
        <v>866</v>
      </c>
      <c r="Q23" s="229">
        <v>1</v>
      </c>
      <c r="R23" s="89">
        <v>43</v>
      </c>
      <c r="S23" s="85">
        <v>3</v>
      </c>
      <c r="T23" s="91">
        <v>1596</v>
      </c>
      <c r="U23" s="92">
        <v>87</v>
      </c>
      <c r="V23" s="89">
        <v>737</v>
      </c>
      <c r="W23" s="85">
        <v>86</v>
      </c>
      <c r="X23" s="89">
        <v>859</v>
      </c>
      <c r="Y23" s="85">
        <v>1</v>
      </c>
      <c r="Z23" s="89">
        <v>43</v>
      </c>
      <c r="AA23" s="85">
        <v>3</v>
      </c>
      <c r="AB23" s="91">
        <v>1582</v>
      </c>
      <c r="AC23" s="92">
        <v>65</v>
      </c>
      <c r="AD23" s="89">
        <v>743</v>
      </c>
      <c r="AE23" s="85">
        <v>65</v>
      </c>
      <c r="AF23" s="89">
        <v>839</v>
      </c>
      <c r="AG23" s="23">
        <v>0</v>
      </c>
      <c r="AH23" s="90">
        <v>0</v>
      </c>
      <c r="AI23" s="85">
        <v>3</v>
      </c>
      <c r="AJ23" s="90">
        <v>0</v>
      </c>
      <c r="AK23" s="85">
        <v>77</v>
      </c>
      <c r="AL23" s="90">
        <v>0</v>
      </c>
      <c r="AM23" s="85">
        <v>75</v>
      </c>
      <c r="AN23" s="90">
        <v>0</v>
      </c>
      <c r="AO23" s="93">
        <v>2</v>
      </c>
    </row>
    <row r="24" spans="1:41" ht="18" customHeight="1" x14ac:dyDescent="0.15">
      <c r="A24" s="14">
        <v>29</v>
      </c>
      <c r="B24" s="226">
        <v>132</v>
      </c>
      <c r="C24" s="215">
        <v>16</v>
      </c>
      <c r="D24" s="227">
        <v>4867</v>
      </c>
      <c r="E24" s="85">
        <v>287</v>
      </c>
      <c r="F24" s="227">
        <v>2293</v>
      </c>
      <c r="G24" s="215">
        <v>284</v>
      </c>
      <c r="H24" s="227">
        <v>2574</v>
      </c>
      <c r="I24" s="215">
        <v>3</v>
      </c>
      <c r="J24" s="89">
        <v>44</v>
      </c>
      <c r="K24" s="215">
        <v>5</v>
      </c>
      <c r="L24" s="83">
        <v>1674</v>
      </c>
      <c r="M24" s="215">
        <v>65</v>
      </c>
      <c r="N24" s="228">
        <v>800</v>
      </c>
      <c r="O24" s="215">
        <v>65</v>
      </c>
      <c r="P24" s="228">
        <v>874</v>
      </c>
      <c r="Q24" s="307">
        <v>0</v>
      </c>
      <c r="R24" s="89">
        <v>44</v>
      </c>
      <c r="S24" s="85">
        <v>4</v>
      </c>
      <c r="T24" s="91">
        <v>1632</v>
      </c>
      <c r="U24" s="92">
        <v>82</v>
      </c>
      <c r="V24" s="89">
        <v>782</v>
      </c>
      <c r="W24" s="85">
        <v>80</v>
      </c>
      <c r="X24" s="89">
        <v>850</v>
      </c>
      <c r="Y24" s="85">
        <v>2</v>
      </c>
      <c r="Z24" s="89">
        <v>44</v>
      </c>
      <c r="AA24" s="85">
        <v>3</v>
      </c>
      <c r="AB24" s="91">
        <v>1561</v>
      </c>
      <c r="AC24" s="92">
        <v>57</v>
      </c>
      <c r="AD24" s="89">
        <v>711</v>
      </c>
      <c r="AE24" s="85">
        <v>57</v>
      </c>
      <c r="AF24" s="89">
        <v>850</v>
      </c>
      <c r="AG24" s="23">
        <v>0</v>
      </c>
      <c r="AH24" s="90">
        <v>0</v>
      </c>
      <c r="AI24" s="85">
        <v>4</v>
      </c>
      <c r="AJ24" s="90">
        <v>0</v>
      </c>
      <c r="AK24" s="85">
        <v>83</v>
      </c>
      <c r="AL24" s="90">
        <v>0</v>
      </c>
      <c r="AM24" s="85">
        <v>82</v>
      </c>
      <c r="AN24" s="90">
        <v>0</v>
      </c>
      <c r="AO24" s="93">
        <v>1</v>
      </c>
    </row>
    <row r="25" spans="1:41" s="17" customFormat="1" ht="18" customHeight="1" x14ac:dyDescent="0.15">
      <c r="A25" s="14">
        <v>30</v>
      </c>
      <c r="B25" s="230">
        <v>127</v>
      </c>
      <c r="C25" s="231">
        <v>15</v>
      </c>
      <c r="D25" s="91">
        <v>4721</v>
      </c>
      <c r="E25" s="92">
        <v>235</v>
      </c>
      <c r="F25" s="91">
        <v>2230</v>
      </c>
      <c r="G25" s="92">
        <v>232</v>
      </c>
      <c r="H25" s="91">
        <v>2491</v>
      </c>
      <c r="I25" s="92">
        <v>3</v>
      </c>
      <c r="J25" s="89">
        <v>42</v>
      </c>
      <c r="K25" s="85">
        <v>3</v>
      </c>
      <c r="L25" s="91">
        <v>1553</v>
      </c>
      <c r="M25" s="92">
        <v>34</v>
      </c>
      <c r="N25" s="91">
        <v>728</v>
      </c>
      <c r="O25" s="92">
        <v>34</v>
      </c>
      <c r="P25" s="91">
        <v>825</v>
      </c>
      <c r="Q25" s="214">
        <v>0</v>
      </c>
      <c r="R25" s="89">
        <v>42</v>
      </c>
      <c r="S25" s="85">
        <v>5</v>
      </c>
      <c r="T25" s="91">
        <v>1608</v>
      </c>
      <c r="U25" s="92">
        <v>72</v>
      </c>
      <c r="V25" s="89">
        <v>761</v>
      </c>
      <c r="W25" s="85">
        <v>72</v>
      </c>
      <c r="X25" s="89">
        <v>847</v>
      </c>
      <c r="Y25" s="306">
        <v>0</v>
      </c>
      <c r="Z25" s="89">
        <v>43</v>
      </c>
      <c r="AA25" s="85">
        <v>3</v>
      </c>
      <c r="AB25" s="91">
        <v>1560</v>
      </c>
      <c r="AC25" s="92">
        <v>55</v>
      </c>
      <c r="AD25" s="89">
        <v>741</v>
      </c>
      <c r="AE25" s="85">
        <v>53</v>
      </c>
      <c r="AF25" s="89">
        <v>819</v>
      </c>
      <c r="AG25" s="308">
        <v>2</v>
      </c>
      <c r="AH25" s="90">
        <v>0</v>
      </c>
      <c r="AI25" s="85">
        <v>4</v>
      </c>
      <c r="AJ25" s="90">
        <v>0</v>
      </c>
      <c r="AK25" s="85">
        <v>74</v>
      </c>
      <c r="AL25" s="90">
        <v>0</v>
      </c>
      <c r="AM25" s="85">
        <v>73</v>
      </c>
      <c r="AN25" s="90">
        <v>0</v>
      </c>
      <c r="AO25" s="93">
        <v>1</v>
      </c>
    </row>
    <row r="26" spans="1:41" s="17" customFormat="1" ht="18" customHeight="1" x14ac:dyDescent="0.15">
      <c r="A26" s="14" t="s">
        <v>387</v>
      </c>
      <c r="B26" s="230">
        <v>153</v>
      </c>
      <c r="C26" s="231">
        <v>14</v>
      </c>
      <c r="D26" s="91">
        <v>4566</v>
      </c>
      <c r="E26" s="92">
        <v>225</v>
      </c>
      <c r="F26" s="91">
        <v>2140</v>
      </c>
      <c r="G26" s="92">
        <v>221</v>
      </c>
      <c r="H26" s="91">
        <v>2426</v>
      </c>
      <c r="I26" s="92">
        <v>4</v>
      </c>
      <c r="J26" s="89">
        <v>41</v>
      </c>
      <c r="K26" s="85">
        <v>2</v>
      </c>
      <c r="L26" s="91">
        <v>1517</v>
      </c>
      <c r="M26" s="92">
        <v>35</v>
      </c>
      <c r="N26" s="91">
        <v>712</v>
      </c>
      <c r="O26" s="92">
        <v>33</v>
      </c>
      <c r="P26" s="91">
        <v>805</v>
      </c>
      <c r="Q26" s="229">
        <v>2</v>
      </c>
      <c r="R26" s="89">
        <v>56</v>
      </c>
      <c r="S26" s="85">
        <v>3</v>
      </c>
      <c r="T26" s="91">
        <v>1511</v>
      </c>
      <c r="U26" s="92">
        <v>55</v>
      </c>
      <c r="V26" s="89">
        <v>709</v>
      </c>
      <c r="W26" s="85">
        <v>55</v>
      </c>
      <c r="X26" s="89">
        <v>802</v>
      </c>
      <c r="Y26" s="23">
        <v>0</v>
      </c>
      <c r="Z26" s="89">
        <v>56</v>
      </c>
      <c r="AA26" s="85">
        <v>4</v>
      </c>
      <c r="AB26" s="91">
        <v>1538</v>
      </c>
      <c r="AC26" s="92">
        <v>57</v>
      </c>
      <c r="AD26" s="89">
        <v>719</v>
      </c>
      <c r="AE26" s="85">
        <v>56</v>
      </c>
      <c r="AF26" s="89">
        <v>819</v>
      </c>
      <c r="AG26" s="111">
        <v>1</v>
      </c>
      <c r="AH26" s="90">
        <v>0</v>
      </c>
      <c r="AI26" s="85">
        <v>5</v>
      </c>
      <c r="AJ26" s="90">
        <v>0</v>
      </c>
      <c r="AK26" s="85">
        <v>78</v>
      </c>
      <c r="AL26" s="90">
        <v>0</v>
      </c>
      <c r="AM26" s="85">
        <v>77</v>
      </c>
      <c r="AN26" s="90">
        <v>0</v>
      </c>
      <c r="AO26" s="93">
        <v>1</v>
      </c>
    </row>
    <row r="27" spans="1:41" s="17" customFormat="1" ht="18" customHeight="1" x14ac:dyDescent="0.15">
      <c r="A27" s="14">
        <v>2</v>
      </c>
      <c r="B27" s="230">
        <f>SUM(B29:B34)</f>
        <v>134</v>
      </c>
      <c r="C27" s="215">
        <f t="shared" ref="C27:Q27" si="26">SUM(C29:C34)</f>
        <v>12</v>
      </c>
      <c r="D27" s="310">
        <f t="shared" si="26"/>
        <v>4408</v>
      </c>
      <c r="E27" s="85">
        <f t="shared" si="26"/>
        <v>172</v>
      </c>
      <c r="F27" s="310">
        <f t="shared" si="26"/>
        <v>2104</v>
      </c>
      <c r="G27" s="215">
        <f t="shared" si="26"/>
        <v>170</v>
      </c>
      <c r="H27" s="310">
        <f t="shared" si="26"/>
        <v>2304</v>
      </c>
      <c r="I27" s="215">
        <f t="shared" si="26"/>
        <v>2</v>
      </c>
      <c r="J27" s="230">
        <f t="shared" si="26"/>
        <v>51</v>
      </c>
      <c r="K27" s="215">
        <f t="shared" si="26"/>
        <v>2</v>
      </c>
      <c r="L27" s="310">
        <f t="shared" si="26"/>
        <v>1490</v>
      </c>
      <c r="M27" s="215">
        <f t="shared" si="26"/>
        <v>23</v>
      </c>
      <c r="N27" s="230">
        <f t="shared" si="26"/>
        <v>744</v>
      </c>
      <c r="O27" s="215">
        <f t="shared" si="26"/>
        <v>22</v>
      </c>
      <c r="P27" s="230">
        <f t="shared" si="26"/>
        <v>746</v>
      </c>
      <c r="Q27" s="215">
        <f t="shared" si="26"/>
        <v>1</v>
      </c>
      <c r="R27" s="89">
        <f>SUM(R29:R34)</f>
        <v>41</v>
      </c>
      <c r="S27" s="85">
        <f t="shared" ref="S27:AB27" si="27">SUM(S29:S34)</f>
        <v>3</v>
      </c>
      <c r="T27" s="91">
        <f t="shared" si="27"/>
        <v>1471</v>
      </c>
      <c r="U27" s="92">
        <f t="shared" si="27"/>
        <v>50</v>
      </c>
      <c r="V27" s="89">
        <f t="shared" si="27"/>
        <v>686</v>
      </c>
      <c r="W27" s="85">
        <f t="shared" si="27"/>
        <v>50</v>
      </c>
      <c r="X27" s="89">
        <f t="shared" si="27"/>
        <v>785</v>
      </c>
      <c r="Y27" s="306">
        <f t="shared" si="27"/>
        <v>0</v>
      </c>
      <c r="Z27" s="89">
        <f t="shared" si="27"/>
        <v>42</v>
      </c>
      <c r="AA27" s="85">
        <f t="shared" si="27"/>
        <v>2</v>
      </c>
      <c r="AB27" s="91">
        <f t="shared" si="27"/>
        <v>1447</v>
      </c>
      <c r="AC27" s="92">
        <f>SUM(AC29:AC34)</f>
        <v>34</v>
      </c>
      <c r="AD27" s="89">
        <f t="shared" ref="AD27:AI27" si="28">SUM(AD29:AD34)</f>
        <v>674</v>
      </c>
      <c r="AE27" s="85">
        <f>SUM(AE29:AE34)</f>
        <v>34</v>
      </c>
      <c r="AF27" s="89">
        <f t="shared" si="28"/>
        <v>773</v>
      </c>
      <c r="AG27" s="311">
        <f>SUM(AG29:AG34)</f>
        <v>0</v>
      </c>
      <c r="AH27" s="90">
        <f t="shared" si="28"/>
        <v>0</v>
      </c>
      <c r="AI27" s="85">
        <f t="shared" si="28"/>
        <v>5</v>
      </c>
      <c r="AJ27" s="90">
        <v>0</v>
      </c>
      <c r="AK27" s="85">
        <f>SUM(AK29:AK34)</f>
        <v>65</v>
      </c>
      <c r="AL27" s="90">
        <v>0</v>
      </c>
      <c r="AM27" s="85">
        <f>SUM(AM29:AM34)</f>
        <v>64</v>
      </c>
      <c r="AN27" s="90">
        <v>0</v>
      </c>
      <c r="AO27" s="93">
        <f>SUM(AO29:AO34)</f>
        <v>1</v>
      </c>
    </row>
    <row r="28" spans="1:41" ht="9" customHeight="1" x14ac:dyDescent="0.15">
      <c r="A28" s="173"/>
      <c r="B28" s="230"/>
      <c r="C28" s="292"/>
      <c r="D28" s="375"/>
      <c r="E28" s="251"/>
      <c r="F28" s="375"/>
      <c r="G28" s="251"/>
      <c r="H28" s="246"/>
      <c r="I28" s="251"/>
      <c r="J28" s="247"/>
      <c r="K28" s="251"/>
      <c r="L28" s="375"/>
      <c r="M28" s="251"/>
      <c r="N28" s="375"/>
      <c r="O28" s="251"/>
      <c r="P28" s="375"/>
      <c r="Q28" s="251"/>
      <c r="R28" s="89"/>
      <c r="S28" s="85"/>
      <c r="T28" s="375"/>
      <c r="U28" s="85"/>
      <c r="V28" s="89"/>
      <c r="W28" s="85"/>
      <c r="X28" s="89"/>
      <c r="Y28" s="85"/>
      <c r="Z28" s="89"/>
      <c r="AA28" s="379"/>
      <c r="AB28" s="375"/>
      <c r="AC28" s="85"/>
      <c r="AD28" s="89"/>
      <c r="AE28" s="251"/>
      <c r="AF28" s="89"/>
      <c r="AG28" s="85"/>
      <c r="AH28" s="90"/>
      <c r="AI28" s="85"/>
      <c r="AJ28" s="90"/>
      <c r="AK28" s="85"/>
      <c r="AL28" s="293"/>
      <c r="AM28" s="215"/>
      <c r="AN28" s="293"/>
      <c r="AO28" s="294"/>
    </row>
    <row r="29" spans="1:41" s="18" customFormat="1" ht="21" customHeight="1" x14ac:dyDescent="0.15">
      <c r="A29" s="100" t="s">
        <v>360</v>
      </c>
      <c r="B29" s="89">
        <f>+J29+R29+Z29</f>
        <v>28</v>
      </c>
      <c r="C29" s="370">
        <f>SUM(K29+S29+AA29+AI29)</f>
        <v>0</v>
      </c>
      <c r="D29" s="91">
        <f t="shared" ref="D29" si="29">SUM(F29,H29)</f>
        <v>1113</v>
      </c>
      <c r="E29" s="370">
        <f>SUM(M29+U29+AC29+AK29)</f>
        <v>0</v>
      </c>
      <c r="F29" s="375">
        <f>N29+V29+AD29</f>
        <v>441</v>
      </c>
      <c r="G29" s="370">
        <f>SUM(O29+W29+AE29+AM29)</f>
        <v>0</v>
      </c>
      <c r="H29" s="375">
        <f>P29+X29+AF29</f>
        <v>672</v>
      </c>
      <c r="I29" s="370">
        <f>SUM(Q29+Y29+AG29+AO29)</f>
        <v>0</v>
      </c>
      <c r="J29" s="89">
        <v>9</v>
      </c>
      <c r="K29" s="23">
        <v>0</v>
      </c>
      <c r="L29" s="375">
        <f>SUM(N29+P29)</f>
        <v>360</v>
      </c>
      <c r="M29" s="23">
        <f>O29+Q29</f>
        <v>0</v>
      </c>
      <c r="N29" s="375">
        <v>142</v>
      </c>
      <c r="O29" s="23">
        <v>0</v>
      </c>
      <c r="P29" s="375">
        <v>218</v>
      </c>
      <c r="Q29" s="23">
        <v>0</v>
      </c>
      <c r="R29" s="89" ph="1">
        <v>9</v>
      </c>
      <c r="S29" s="23">
        <v>0</v>
      </c>
      <c r="T29" s="375">
        <f>SUM(V29+X29)</f>
        <v>359</v>
      </c>
      <c r="U29" s="23">
        <f>SUM(W29+Y29)</f>
        <v>0</v>
      </c>
      <c r="V29" s="89">
        <v>135</v>
      </c>
      <c r="W29" s="23">
        <v>0</v>
      </c>
      <c r="X29" s="89">
        <v>224</v>
      </c>
      <c r="Y29" s="23">
        <v>0</v>
      </c>
      <c r="Z29" s="89">
        <v>10</v>
      </c>
      <c r="AA29" s="214">
        <v>0</v>
      </c>
      <c r="AB29" s="375">
        <f>SUM(AD29+AF29)</f>
        <v>394</v>
      </c>
      <c r="AC29" s="23">
        <f>SUM(AE29+AG29)</f>
        <v>0</v>
      </c>
      <c r="AD29" s="89">
        <v>164</v>
      </c>
      <c r="AE29" s="23">
        <v>0</v>
      </c>
      <c r="AF29" s="89">
        <v>230</v>
      </c>
      <c r="AG29" s="23">
        <v>0</v>
      </c>
      <c r="AH29" s="90">
        <v>0</v>
      </c>
      <c r="AI29" s="23">
        <v>0</v>
      </c>
      <c r="AJ29" s="90">
        <v>0</v>
      </c>
      <c r="AK29" s="23">
        <f>SUM(AM29+AO29)</f>
        <v>0</v>
      </c>
      <c r="AL29" s="90">
        <v>0</v>
      </c>
      <c r="AM29" s="23">
        <v>0</v>
      </c>
      <c r="AN29" s="90">
        <v>0</v>
      </c>
      <c r="AO29" s="407">
        <v>0</v>
      </c>
    </row>
    <row r="30" spans="1:41" s="18" customFormat="1" ht="21" customHeight="1" x14ac:dyDescent="0.15">
      <c r="A30" s="100" t="s">
        <v>295</v>
      </c>
      <c r="B30" s="89">
        <f t="shared" ref="B30" si="30">+J30+R30+Z30</f>
        <v>21</v>
      </c>
      <c r="C30" s="370">
        <f>SUM(K30+S30+AA30+AI30)</f>
        <v>0</v>
      </c>
      <c r="D30" s="91">
        <f>SUM(F30,H30)</f>
        <v>725</v>
      </c>
      <c r="E30" s="370">
        <f>SUM(M30+U30+AC30+AK30)</f>
        <v>0</v>
      </c>
      <c r="F30" s="375">
        <f t="shared" ref="F30" si="31">+N30+V30+AD30</f>
        <v>212</v>
      </c>
      <c r="G30" s="370">
        <f>SUM(O30+W30+AE30+AM30)</f>
        <v>0</v>
      </c>
      <c r="H30" s="375">
        <f t="shared" ref="H30" si="32">+P30+X30+AF30</f>
        <v>513</v>
      </c>
      <c r="I30" s="370">
        <f>SUM(Q30+Y30+AG30+AO30)</f>
        <v>0</v>
      </c>
      <c r="J30" s="89">
        <v>7</v>
      </c>
      <c r="K30" s="23">
        <v>0</v>
      </c>
      <c r="L30" s="375">
        <f>SUM(N30+P30)</f>
        <v>236</v>
      </c>
      <c r="M30" s="23">
        <v>0</v>
      </c>
      <c r="N30" s="375">
        <v>69</v>
      </c>
      <c r="O30" s="23">
        <v>0</v>
      </c>
      <c r="P30" s="375">
        <v>167</v>
      </c>
      <c r="Q30" s="23">
        <v>0</v>
      </c>
      <c r="R30" s="89" ph="1">
        <v>7</v>
      </c>
      <c r="S30" s="23">
        <v>0</v>
      </c>
      <c r="T30" s="375">
        <f t="shared" ref="T30" si="33">SUM(V30+X30)</f>
        <v>255</v>
      </c>
      <c r="U30" s="23">
        <f>SUM(W30+Y30)</f>
        <v>0</v>
      </c>
      <c r="V30" s="89">
        <v>80</v>
      </c>
      <c r="W30" s="23">
        <v>0</v>
      </c>
      <c r="X30" s="89">
        <v>175</v>
      </c>
      <c r="Y30" s="23">
        <v>0</v>
      </c>
      <c r="Z30" s="89">
        <v>7</v>
      </c>
      <c r="AA30" s="214">
        <v>0</v>
      </c>
      <c r="AB30" s="375">
        <f>SUM(AD30+AF30)</f>
        <v>234</v>
      </c>
      <c r="AC30" s="23">
        <f>SUM(AE30+AG30)</f>
        <v>0</v>
      </c>
      <c r="AD30" s="89">
        <v>63</v>
      </c>
      <c r="AE30" s="23">
        <v>0</v>
      </c>
      <c r="AF30" s="89">
        <v>171</v>
      </c>
      <c r="AG30" s="23">
        <v>0</v>
      </c>
      <c r="AH30" s="90">
        <v>0</v>
      </c>
      <c r="AI30" s="23">
        <v>0</v>
      </c>
      <c r="AJ30" s="90">
        <v>0</v>
      </c>
      <c r="AK30" s="23">
        <f t="shared" ref="AK30:AK34" si="34">SUM(AM30+AO30)</f>
        <v>0</v>
      </c>
      <c r="AL30" s="90">
        <v>0</v>
      </c>
      <c r="AM30" s="23">
        <v>0</v>
      </c>
      <c r="AN30" s="90">
        <v>0</v>
      </c>
      <c r="AO30" s="408">
        <v>0</v>
      </c>
    </row>
    <row r="31" spans="1:41" s="18" customFormat="1" ht="21" customHeight="1" x14ac:dyDescent="0.15">
      <c r="A31" s="100" t="s">
        <v>463</v>
      </c>
      <c r="B31" s="89">
        <f>+J31+R31+Z31</f>
        <v>21</v>
      </c>
      <c r="C31" s="371">
        <f t="shared" ref="C31" si="35">SUM(K31+S31+AA31+AI31)</f>
        <v>12</v>
      </c>
      <c r="D31" s="91">
        <f t="shared" ref="D31" si="36">SUM(F31,H31)</f>
        <v>570</v>
      </c>
      <c r="E31" s="371">
        <f t="shared" ref="E31" si="37">SUM(M31+U31+AC31+AK31)</f>
        <v>172</v>
      </c>
      <c r="F31" s="375">
        <f>N31+V31+AD31</f>
        <v>457</v>
      </c>
      <c r="G31" s="371">
        <f t="shared" ref="G31" si="38">SUM(O31+W31+AE31+AM31)</f>
        <v>170</v>
      </c>
      <c r="H31" s="375">
        <f>P31+X31+AF31</f>
        <v>113</v>
      </c>
      <c r="I31" s="371">
        <f t="shared" ref="I31" si="39">SUM(Q31+Y31+AG31+AO31)</f>
        <v>2</v>
      </c>
      <c r="J31" s="89">
        <v>7</v>
      </c>
      <c r="K31" s="84">
        <v>2</v>
      </c>
      <c r="L31" s="375">
        <f>SUM(N31+P31)</f>
        <v>214</v>
      </c>
      <c r="M31" s="84">
        <v>23</v>
      </c>
      <c r="N31" s="375">
        <v>166</v>
      </c>
      <c r="O31" s="84">
        <v>22</v>
      </c>
      <c r="P31" s="375">
        <v>48</v>
      </c>
      <c r="Q31" s="304">
        <v>1</v>
      </c>
      <c r="R31" s="89">
        <v>7</v>
      </c>
      <c r="S31" s="84">
        <v>3</v>
      </c>
      <c r="T31" s="375">
        <f>SUM(V31+X31)</f>
        <v>182</v>
      </c>
      <c r="U31" s="84">
        <f t="shared" ref="U31:U34" si="40">SUM(W31+Y31)</f>
        <v>50</v>
      </c>
      <c r="V31" s="89">
        <v>145</v>
      </c>
      <c r="W31" s="84">
        <v>50</v>
      </c>
      <c r="X31" s="89">
        <v>37</v>
      </c>
      <c r="Y31" s="409">
        <v>0</v>
      </c>
      <c r="Z31" s="89">
        <v>7</v>
      </c>
      <c r="AA31" s="215">
        <v>2</v>
      </c>
      <c r="AB31" s="375">
        <f t="shared" ref="AB31" si="41">SUM(AD31+AF31)</f>
        <v>174</v>
      </c>
      <c r="AC31" s="84">
        <f t="shared" ref="AC31" si="42">SUM(AE31+AG31)</f>
        <v>34</v>
      </c>
      <c r="AD31" s="89">
        <v>146</v>
      </c>
      <c r="AE31" s="84">
        <v>34</v>
      </c>
      <c r="AF31" s="89">
        <v>28</v>
      </c>
      <c r="AG31" s="23">
        <v>0</v>
      </c>
      <c r="AH31" s="90">
        <v>0</v>
      </c>
      <c r="AI31" s="84">
        <v>5</v>
      </c>
      <c r="AJ31" s="90">
        <v>0</v>
      </c>
      <c r="AK31" s="84">
        <f t="shared" si="34"/>
        <v>65</v>
      </c>
      <c r="AL31" s="90">
        <v>0</v>
      </c>
      <c r="AM31" s="84">
        <v>64</v>
      </c>
      <c r="AN31" s="90">
        <v>0</v>
      </c>
      <c r="AO31" s="410">
        <v>1</v>
      </c>
    </row>
    <row r="32" spans="1:41" s="18" customFormat="1" ht="21" customHeight="1" x14ac:dyDescent="0.15">
      <c r="A32" s="100" t="s">
        <v>298</v>
      </c>
      <c r="B32" s="89">
        <f>+J32+R32+Z32</f>
        <v>18</v>
      </c>
      <c r="C32" s="370">
        <f t="shared" ref="C32:C33" si="43">SUM(K32+S32+AA32+AI32)</f>
        <v>0</v>
      </c>
      <c r="D32" s="91">
        <f t="shared" ref="D32:D34" si="44">SUM(F32,H32)</f>
        <v>691</v>
      </c>
      <c r="E32" s="370">
        <f t="shared" ref="E32:E33" si="45">SUM(M32+U32+AC32+AK32)</f>
        <v>0</v>
      </c>
      <c r="F32" s="375">
        <f t="shared" ref="F32" si="46">+N32+V32+AD32</f>
        <v>282</v>
      </c>
      <c r="G32" s="370">
        <f t="shared" ref="G32:G33" si="47">SUM(O32+W32+AE32+AM32)</f>
        <v>0</v>
      </c>
      <c r="H32" s="375">
        <f t="shared" ref="H32" si="48">+P32+X32+AF32</f>
        <v>409</v>
      </c>
      <c r="I32" s="370">
        <f t="shared" ref="I32:I33" si="49">SUM(Q32+Y32+AG32+AO32)</f>
        <v>0</v>
      </c>
      <c r="J32" s="89">
        <v>6</v>
      </c>
      <c r="K32" s="370">
        <v>0</v>
      </c>
      <c r="L32" s="375">
        <f>SUM(N32+P32)</f>
        <v>229</v>
      </c>
      <c r="M32" s="23">
        <v>0</v>
      </c>
      <c r="N32" s="375">
        <v>95</v>
      </c>
      <c r="O32" s="370">
        <v>0</v>
      </c>
      <c r="P32" s="375">
        <v>134</v>
      </c>
      <c r="Q32" s="370">
        <v>0</v>
      </c>
      <c r="R32" s="89">
        <v>6</v>
      </c>
      <c r="S32" s="370">
        <v>0</v>
      </c>
      <c r="T32" s="375">
        <f>SUM(V32+X32)</f>
        <v>236</v>
      </c>
      <c r="U32" s="23">
        <f t="shared" si="40"/>
        <v>0</v>
      </c>
      <c r="V32" s="89">
        <v>103</v>
      </c>
      <c r="W32" s="370">
        <v>0</v>
      </c>
      <c r="X32" s="89">
        <v>133</v>
      </c>
      <c r="Y32" s="370">
        <v>0</v>
      </c>
      <c r="Z32" s="89">
        <v>6</v>
      </c>
      <c r="AA32" s="370">
        <v>0</v>
      </c>
      <c r="AB32" s="375">
        <f t="shared" ref="AB32:AC34" si="50">SUM(AD32+AF32)</f>
        <v>226</v>
      </c>
      <c r="AC32" s="23">
        <f t="shared" ref="AC32:AC33" si="51">SUM(AE32+AG32)</f>
        <v>0</v>
      </c>
      <c r="AD32" s="89">
        <v>84</v>
      </c>
      <c r="AE32" s="370">
        <v>0</v>
      </c>
      <c r="AF32" s="89">
        <v>142</v>
      </c>
      <c r="AG32" s="370">
        <v>0</v>
      </c>
      <c r="AH32" s="90">
        <v>0</v>
      </c>
      <c r="AI32" s="23">
        <v>0</v>
      </c>
      <c r="AJ32" s="90">
        <v>0</v>
      </c>
      <c r="AK32" s="23">
        <f t="shared" si="34"/>
        <v>0</v>
      </c>
      <c r="AL32" s="90">
        <v>0</v>
      </c>
      <c r="AM32" s="23">
        <v>0</v>
      </c>
      <c r="AN32" s="90">
        <v>0</v>
      </c>
      <c r="AO32" s="408">
        <v>0</v>
      </c>
    </row>
    <row r="33" spans="1:41" s="18" customFormat="1" ht="21" customHeight="1" x14ac:dyDescent="0.15">
      <c r="A33" s="100" t="s">
        <v>461</v>
      </c>
      <c r="B33" s="89">
        <f>+J33+R33+Z33</f>
        <v>21</v>
      </c>
      <c r="C33" s="370">
        <f t="shared" si="43"/>
        <v>0</v>
      </c>
      <c r="D33" s="91">
        <f t="shared" si="44"/>
        <v>702</v>
      </c>
      <c r="E33" s="370">
        <f t="shared" si="45"/>
        <v>0</v>
      </c>
      <c r="F33" s="375">
        <f>N33+V33+AD33</f>
        <v>395</v>
      </c>
      <c r="G33" s="305">
        <f t="shared" si="47"/>
        <v>0</v>
      </c>
      <c r="H33" s="375">
        <f>P33+X33+AF33</f>
        <v>307</v>
      </c>
      <c r="I33" s="305">
        <f t="shared" si="49"/>
        <v>0</v>
      </c>
      <c r="J33" s="89">
        <v>7</v>
      </c>
      <c r="K33" s="23">
        <v>0</v>
      </c>
      <c r="L33" s="375">
        <f>SUM(N33+P33)</f>
        <v>243</v>
      </c>
      <c r="M33" s="23">
        <v>0</v>
      </c>
      <c r="N33" s="375">
        <v>151</v>
      </c>
      <c r="O33" s="23">
        <v>0</v>
      </c>
      <c r="P33" s="375">
        <v>92</v>
      </c>
      <c r="Q33" s="23">
        <v>0</v>
      </c>
      <c r="R33" s="89">
        <v>7</v>
      </c>
      <c r="S33" s="23">
        <v>0</v>
      </c>
      <c r="T33" s="375">
        <f>SUM(V33+X33)</f>
        <v>235</v>
      </c>
      <c r="U33" s="23">
        <f t="shared" si="40"/>
        <v>0</v>
      </c>
      <c r="V33" s="89">
        <v>119</v>
      </c>
      <c r="W33" s="23">
        <v>0</v>
      </c>
      <c r="X33" s="89">
        <v>116</v>
      </c>
      <c r="Y33" s="23">
        <v>0</v>
      </c>
      <c r="Z33" s="89">
        <v>7</v>
      </c>
      <c r="AA33" s="23">
        <v>0</v>
      </c>
      <c r="AB33" s="375">
        <f t="shared" si="50"/>
        <v>224</v>
      </c>
      <c r="AC33" s="23">
        <f t="shared" si="51"/>
        <v>0</v>
      </c>
      <c r="AD33" s="89">
        <v>125</v>
      </c>
      <c r="AE33" s="23">
        <v>0</v>
      </c>
      <c r="AF33" s="89">
        <v>99</v>
      </c>
      <c r="AG33" s="23">
        <v>0</v>
      </c>
      <c r="AH33" s="90">
        <v>0</v>
      </c>
      <c r="AI33" s="23">
        <v>0</v>
      </c>
      <c r="AJ33" s="90">
        <v>0</v>
      </c>
      <c r="AK33" s="23">
        <f t="shared" si="34"/>
        <v>0</v>
      </c>
      <c r="AL33" s="90">
        <v>0</v>
      </c>
      <c r="AM33" s="23">
        <v>0</v>
      </c>
      <c r="AN33" s="90">
        <v>0</v>
      </c>
      <c r="AO33" s="407">
        <v>0</v>
      </c>
    </row>
    <row r="34" spans="1:41" s="18" customFormat="1" ht="21" customHeight="1" thickBot="1" x14ac:dyDescent="0.2">
      <c r="A34" s="218" t="s">
        <v>471</v>
      </c>
      <c r="B34" s="232">
        <f t="shared" ref="B34" si="52">+J34+R34+Z34</f>
        <v>25</v>
      </c>
      <c r="C34" s="233">
        <f t="shared" ref="C34" si="53">SUM(K34+S34+AA34+AI34)</f>
        <v>0</v>
      </c>
      <c r="D34" s="250">
        <f t="shared" si="44"/>
        <v>607</v>
      </c>
      <c r="E34" s="233">
        <f t="shared" ref="E34" si="54">SUM(M34+U34+AC34+AK34)</f>
        <v>0</v>
      </c>
      <c r="F34" s="234">
        <f t="shared" ref="F34" si="55">+N34+V34+AD34</f>
        <v>317</v>
      </c>
      <c r="G34" s="233">
        <f t="shared" ref="G34" si="56">SUM(O34+W34+AE34+AM34)</f>
        <v>0</v>
      </c>
      <c r="H34" s="234">
        <f t="shared" ref="H34" si="57">+P34+X34+AF34</f>
        <v>290</v>
      </c>
      <c r="I34" s="233">
        <f t="shared" ref="I34" si="58">SUM(Q34+Y34+AG34+AO34)</f>
        <v>0</v>
      </c>
      <c r="J34" s="234">
        <v>15</v>
      </c>
      <c r="K34" s="235">
        <v>0</v>
      </c>
      <c r="L34" s="225">
        <f t="shared" ref="L34" si="59">SUM(N34+P34)</f>
        <v>208</v>
      </c>
      <c r="M34" s="235">
        <v>0</v>
      </c>
      <c r="N34" s="225">
        <v>121</v>
      </c>
      <c r="O34" s="235">
        <v>0</v>
      </c>
      <c r="P34" s="225">
        <v>87</v>
      </c>
      <c r="Q34" s="235">
        <v>0</v>
      </c>
      <c r="R34" s="411">
        <v>5</v>
      </c>
      <c r="S34" s="235">
        <v>0</v>
      </c>
      <c r="T34" s="225">
        <f>SUM(V34+X34)</f>
        <v>204</v>
      </c>
      <c r="U34" s="235">
        <f t="shared" si="40"/>
        <v>0</v>
      </c>
      <c r="V34" s="234">
        <v>104</v>
      </c>
      <c r="W34" s="235">
        <v>0</v>
      </c>
      <c r="X34" s="234">
        <v>100</v>
      </c>
      <c r="Y34" s="235">
        <v>0</v>
      </c>
      <c r="Z34" s="234">
        <v>5</v>
      </c>
      <c r="AA34" s="406">
        <v>0</v>
      </c>
      <c r="AB34" s="225">
        <f t="shared" si="50"/>
        <v>195</v>
      </c>
      <c r="AC34" s="235">
        <f t="shared" si="50"/>
        <v>0</v>
      </c>
      <c r="AD34" s="234">
        <v>92</v>
      </c>
      <c r="AE34" s="235">
        <v>0</v>
      </c>
      <c r="AF34" s="234">
        <v>103</v>
      </c>
      <c r="AG34" s="235">
        <v>0</v>
      </c>
      <c r="AH34" s="90">
        <v>0</v>
      </c>
      <c r="AI34" s="23">
        <v>0</v>
      </c>
      <c r="AJ34" s="90">
        <v>0</v>
      </c>
      <c r="AK34" s="23">
        <f t="shared" si="34"/>
        <v>0</v>
      </c>
      <c r="AL34" s="90">
        <v>0</v>
      </c>
      <c r="AM34" s="23">
        <v>0</v>
      </c>
      <c r="AN34" s="90">
        <v>0</v>
      </c>
      <c r="AO34" s="408">
        <v>0</v>
      </c>
    </row>
    <row r="35" spans="1:41" ht="18" customHeight="1" x14ac:dyDescent="0.15">
      <c r="A35" s="330" t="s">
        <v>139</v>
      </c>
      <c r="B35" s="330"/>
      <c r="C35" s="330"/>
      <c r="D35" s="330"/>
      <c r="E35" s="330"/>
      <c r="F35" s="330"/>
      <c r="G35" s="330"/>
      <c r="H35" s="330"/>
      <c r="I35" s="330"/>
      <c r="J35" s="330"/>
      <c r="K35" s="330"/>
      <c r="L35" s="330"/>
      <c r="M35" s="274"/>
      <c r="N35" s="330"/>
      <c r="O35" s="330"/>
      <c r="P35" s="330"/>
      <c r="Q35" s="330"/>
      <c r="R35" s="330"/>
      <c r="S35" s="326"/>
      <c r="T35" s="326"/>
      <c r="U35" s="326"/>
      <c r="V35" s="326"/>
      <c r="W35" s="326"/>
      <c r="X35" s="326"/>
      <c r="Y35" s="326"/>
      <c r="Z35" s="326"/>
      <c r="AA35" s="326"/>
      <c r="AB35" s="326"/>
      <c r="AC35" s="326"/>
      <c r="AD35" s="326"/>
      <c r="AE35" s="326"/>
      <c r="AF35" s="326"/>
      <c r="AG35" s="326"/>
      <c r="AH35" s="19"/>
      <c r="AI35" s="19"/>
      <c r="AJ35" s="19"/>
      <c r="AK35" s="20"/>
      <c r="AL35" s="21"/>
      <c r="AM35" s="19"/>
      <c r="AN35" s="19"/>
      <c r="AO35" s="22" t="s">
        <v>140</v>
      </c>
    </row>
    <row r="36" spans="1:41" ht="18" customHeight="1" x14ac:dyDescent="0.15">
      <c r="A36" s="330"/>
      <c r="B36" s="330"/>
      <c r="C36" s="330"/>
      <c r="D36" s="330"/>
      <c r="E36" s="330"/>
      <c r="F36" s="15"/>
      <c r="G36" s="330"/>
      <c r="H36" s="330"/>
      <c r="I36" s="330"/>
      <c r="J36" s="330"/>
      <c r="K36" s="330"/>
      <c r="L36" s="330"/>
      <c r="M36" s="330"/>
      <c r="N36" s="330"/>
      <c r="O36" s="330"/>
      <c r="P36" s="330"/>
      <c r="Q36" s="330"/>
      <c r="R36" s="330"/>
      <c r="S36" s="326"/>
      <c r="T36" s="326"/>
      <c r="U36" s="326"/>
      <c r="V36" s="16"/>
      <c r="W36" s="326"/>
      <c r="X36" s="326"/>
      <c r="Y36" s="326"/>
      <c r="Z36" s="326"/>
      <c r="AA36" s="326"/>
      <c r="AB36" s="326"/>
      <c r="AC36" s="326"/>
      <c r="AD36" s="326"/>
      <c r="AE36" s="326"/>
      <c r="AF36" s="326"/>
      <c r="AG36" s="326"/>
      <c r="AH36" s="326"/>
      <c r="AI36" s="326"/>
      <c r="AJ36" s="326"/>
      <c r="AK36" s="330"/>
      <c r="AL36" s="330"/>
      <c r="AM36" s="326"/>
      <c r="AN36" s="326"/>
      <c r="AO36" s="16"/>
    </row>
    <row r="37" spans="1:41" ht="18" customHeight="1" thickBot="1" x14ac:dyDescent="0.2">
      <c r="A37" s="330" t="s">
        <v>377</v>
      </c>
      <c r="B37" s="330"/>
      <c r="C37" s="330"/>
      <c r="D37" s="330"/>
      <c r="E37" s="330"/>
      <c r="F37" s="330"/>
      <c r="G37" s="330"/>
      <c r="H37" s="330"/>
      <c r="I37" s="330"/>
      <c r="J37" s="330"/>
      <c r="K37" s="330"/>
      <c r="L37" s="330"/>
      <c r="M37" s="330"/>
      <c r="N37" s="330"/>
      <c r="O37" s="330"/>
      <c r="P37" s="330"/>
      <c r="Q37" s="330"/>
      <c r="R37" s="330"/>
      <c r="S37" s="326"/>
      <c r="T37" s="326"/>
      <c r="U37" s="326"/>
      <c r="V37" s="326"/>
      <c r="W37" s="326"/>
      <c r="X37" s="326"/>
      <c r="Y37" s="326"/>
      <c r="Z37" s="326"/>
      <c r="AA37" s="326"/>
      <c r="AB37" s="326"/>
      <c r="AC37" s="326"/>
      <c r="AD37" s="326"/>
      <c r="AE37" s="326"/>
      <c r="AF37" s="326"/>
      <c r="AG37" s="326"/>
      <c r="AH37" s="326"/>
      <c r="AI37" s="326"/>
      <c r="AJ37" s="326"/>
      <c r="AL37" s="330"/>
      <c r="AM37" s="326"/>
      <c r="AN37" s="326"/>
      <c r="AO37" s="337" t="s">
        <v>63</v>
      </c>
    </row>
    <row r="38" spans="1:41" ht="18" customHeight="1" thickBot="1" x14ac:dyDescent="0.2">
      <c r="A38" s="457" t="s">
        <v>279</v>
      </c>
      <c r="B38" s="716" t="s">
        <v>304</v>
      </c>
      <c r="C38" s="717"/>
      <c r="D38" s="717"/>
      <c r="E38" s="717"/>
      <c r="F38" s="717"/>
      <c r="G38" s="717"/>
      <c r="H38" s="717"/>
      <c r="I38" s="718"/>
      <c r="J38" s="716" t="s">
        <v>328</v>
      </c>
      <c r="K38" s="717"/>
      <c r="L38" s="717"/>
      <c r="M38" s="717"/>
      <c r="N38" s="717"/>
      <c r="O38" s="717"/>
      <c r="P38" s="717"/>
      <c r="Q38" s="718"/>
      <c r="R38" s="716" t="s">
        <v>453</v>
      </c>
      <c r="S38" s="717"/>
      <c r="T38" s="717"/>
      <c r="U38" s="717"/>
      <c r="V38" s="717"/>
      <c r="W38" s="717"/>
      <c r="X38" s="717"/>
      <c r="Y38" s="718"/>
      <c r="Z38" s="716" t="s">
        <v>451</v>
      </c>
      <c r="AA38" s="717"/>
      <c r="AB38" s="717"/>
      <c r="AC38" s="717"/>
      <c r="AD38" s="717"/>
      <c r="AE38" s="717"/>
      <c r="AF38" s="717"/>
      <c r="AG38" s="718"/>
      <c r="AH38" s="543" t="s">
        <v>452</v>
      </c>
      <c r="AI38" s="544"/>
      <c r="AJ38" s="544"/>
      <c r="AK38" s="544"/>
      <c r="AL38" s="544"/>
      <c r="AM38" s="544"/>
      <c r="AN38" s="544"/>
      <c r="AO38" s="724"/>
    </row>
    <row r="39" spans="1:41" ht="18" customHeight="1" x14ac:dyDescent="0.15">
      <c r="A39" s="458"/>
      <c r="B39" s="637" t="s">
        <v>133</v>
      </c>
      <c r="C39" s="637"/>
      <c r="D39" s="637"/>
      <c r="E39" s="637"/>
      <c r="F39" s="714" t="s">
        <v>53</v>
      </c>
      <c r="G39" s="647"/>
      <c r="H39" s="714" t="s">
        <v>54</v>
      </c>
      <c r="I39" s="647"/>
      <c r="J39" s="714" t="s">
        <v>133</v>
      </c>
      <c r="K39" s="645"/>
      <c r="L39" s="645"/>
      <c r="M39" s="647"/>
      <c r="N39" s="714" t="s">
        <v>53</v>
      </c>
      <c r="O39" s="647"/>
      <c r="P39" s="714" t="s">
        <v>54</v>
      </c>
      <c r="Q39" s="647"/>
      <c r="R39" s="714" t="s">
        <v>133</v>
      </c>
      <c r="S39" s="645"/>
      <c r="T39" s="645"/>
      <c r="U39" s="647"/>
      <c r="V39" s="644" t="s">
        <v>53</v>
      </c>
      <c r="W39" s="715"/>
      <c r="X39" s="644" t="s">
        <v>54</v>
      </c>
      <c r="Y39" s="715"/>
      <c r="Z39" s="714" t="s">
        <v>133</v>
      </c>
      <c r="AA39" s="645"/>
      <c r="AB39" s="645"/>
      <c r="AC39" s="647"/>
      <c r="AD39" s="644" t="s">
        <v>53</v>
      </c>
      <c r="AE39" s="715"/>
      <c r="AF39" s="644" t="s">
        <v>54</v>
      </c>
      <c r="AG39" s="715"/>
      <c r="AH39" s="710" t="s">
        <v>133</v>
      </c>
      <c r="AI39" s="710"/>
      <c r="AJ39" s="710"/>
      <c r="AK39" s="711"/>
      <c r="AL39" s="714" t="s">
        <v>53</v>
      </c>
      <c r="AM39" s="647"/>
      <c r="AN39" s="714" t="s">
        <v>54</v>
      </c>
      <c r="AO39" s="719"/>
    </row>
    <row r="40" spans="1:41" ht="21" customHeight="1" x14ac:dyDescent="0.15">
      <c r="A40" s="100" t="s">
        <v>359</v>
      </c>
      <c r="B40" s="712">
        <f t="shared" ref="B40:B45" si="60">+F40+H40</f>
        <v>1200</v>
      </c>
      <c r="C40" s="712"/>
      <c r="D40" s="712"/>
      <c r="E40" s="23">
        <f>G40+I40</f>
        <v>0</v>
      </c>
      <c r="F40" s="236">
        <v>495</v>
      </c>
      <c r="G40" s="237">
        <v>0</v>
      </c>
      <c r="H40" s="236">
        <v>705</v>
      </c>
      <c r="I40" s="237">
        <v>0</v>
      </c>
      <c r="J40" s="713">
        <f t="shared" ref="J40:J45" si="61">SUM(N40,P40)</f>
        <v>1199</v>
      </c>
      <c r="K40" s="713"/>
      <c r="L40" s="713"/>
      <c r="M40" s="24">
        <f t="shared" ref="M40:M45" si="62">O40+Q40</f>
        <v>0</v>
      </c>
      <c r="N40" s="236">
        <v>485</v>
      </c>
      <c r="O40" s="237">
        <v>0</v>
      </c>
      <c r="P40" s="236">
        <v>714</v>
      </c>
      <c r="Q40" s="237">
        <v>0</v>
      </c>
      <c r="R40" s="700">
        <f t="shared" ref="R40" si="63">SUM(V40,X40)</f>
        <v>1197</v>
      </c>
      <c r="S40" s="700"/>
      <c r="T40" s="701">
        <f t="shared" ref="T40:T45" si="64">W40+Y40</f>
        <v>0</v>
      </c>
      <c r="U40" s="701"/>
      <c r="V40" s="236">
        <v>492</v>
      </c>
      <c r="W40" s="237">
        <v>0</v>
      </c>
      <c r="X40" s="236">
        <v>705</v>
      </c>
      <c r="Y40" s="237">
        <v>0</v>
      </c>
      <c r="Z40" s="700">
        <f t="shared" ref="Z40" si="65">SUM(AD40,AF40)</f>
        <v>1156</v>
      </c>
      <c r="AA40" s="700"/>
      <c r="AB40" s="701">
        <f t="shared" ref="AB40:AB45" si="66">AE40+AG40</f>
        <v>0</v>
      </c>
      <c r="AC40" s="701"/>
      <c r="AD40" s="236">
        <v>452</v>
      </c>
      <c r="AE40" s="237">
        <v>0</v>
      </c>
      <c r="AF40" s="236">
        <v>704</v>
      </c>
      <c r="AG40" s="237">
        <v>0</v>
      </c>
      <c r="AH40" s="700">
        <f>SUM(AL40,AN40)</f>
        <v>1113</v>
      </c>
      <c r="AI40" s="700"/>
      <c r="AJ40" s="701">
        <f>AM40+AO40</f>
        <v>0</v>
      </c>
      <c r="AK40" s="701"/>
      <c r="AL40" s="375">
        <f>F29</f>
        <v>441</v>
      </c>
      <c r="AM40" s="370">
        <f>G29</f>
        <v>0</v>
      </c>
      <c r="AN40" s="375">
        <f>H29</f>
        <v>672</v>
      </c>
      <c r="AO40" s="238">
        <f>I29</f>
        <v>0</v>
      </c>
    </row>
    <row r="41" spans="1:41" ht="21" customHeight="1" x14ac:dyDescent="0.15">
      <c r="A41" s="100" t="s">
        <v>295</v>
      </c>
      <c r="B41" s="697">
        <f t="shared" si="60"/>
        <v>843</v>
      </c>
      <c r="C41" s="697"/>
      <c r="D41" s="697"/>
      <c r="E41" s="23">
        <f>G41+I41</f>
        <v>0</v>
      </c>
      <c r="F41" s="236">
        <v>208</v>
      </c>
      <c r="G41" s="237">
        <v>0</v>
      </c>
      <c r="H41" s="236">
        <v>635</v>
      </c>
      <c r="I41" s="237">
        <v>0</v>
      </c>
      <c r="J41" s="698">
        <f t="shared" si="61"/>
        <v>841</v>
      </c>
      <c r="K41" s="698"/>
      <c r="L41" s="698"/>
      <c r="M41" s="23">
        <f t="shared" si="62"/>
        <v>0</v>
      </c>
      <c r="N41" s="236">
        <v>208</v>
      </c>
      <c r="O41" s="237">
        <v>0</v>
      </c>
      <c r="P41" s="236">
        <v>633</v>
      </c>
      <c r="Q41" s="237">
        <v>0</v>
      </c>
      <c r="R41" s="699">
        <f>SUM(V41,X41)</f>
        <v>790</v>
      </c>
      <c r="S41" s="699"/>
      <c r="T41" s="702">
        <f t="shared" si="64"/>
        <v>0</v>
      </c>
      <c r="U41" s="702"/>
      <c r="V41" s="236">
        <v>203</v>
      </c>
      <c r="W41" s="237">
        <v>0</v>
      </c>
      <c r="X41" s="236">
        <v>587</v>
      </c>
      <c r="Y41" s="237">
        <v>0</v>
      </c>
      <c r="Z41" s="699">
        <f>SUM(AD41,AF41)</f>
        <v>769</v>
      </c>
      <c r="AA41" s="699"/>
      <c r="AB41" s="702">
        <f t="shared" si="66"/>
        <v>0</v>
      </c>
      <c r="AC41" s="702"/>
      <c r="AD41" s="236">
        <v>222</v>
      </c>
      <c r="AE41" s="237">
        <v>0</v>
      </c>
      <c r="AF41" s="236">
        <v>547</v>
      </c>
      <c r="AG41" s="237">
        <v>0</v>
      </c>
      <c r="AH41" s="709">
        <f>SUM(AL41,AN41)</f>
        <v>725</v>
      </c>
      <c r="AI41" s="699"/>
      <c r="AJ41" s="702">
        <f t="shared" ref="AJ41:AJ45" si="67">AM41+AO41</f>
        <v>0</v>
      </c>
      <c r="AK41" s="702"/>
      <c r="AL41" s="375">
        <f>F30</f>
        <v>212</v>
      </c>
      <c r="AM41" s="370">
        <f t="shared" ref="AM41:AM45" si="68">G30</f>
        <v>0</v>
      </c>
      <c r="AN41" s="375">
        <f t="shared" ref="AN41:AN45" si="69">H30</f>
        <v>513</v>
      </c>
      <c r="AO41" s="239">
        <f t="shared" ref="AO41:AO45" si="70">I30</f>
        <v>0</v>
      </c>
    </row>
    <row r="42" spans="1:41" ht="21" customHeight="1" x14ac:dyDescent="0.15">
      <c r="A42" s="100" t="s">
        <v>297</v>
      </c>
      <c r="B42" s="697">
        <f t="shared" si="60"/>
        <v>699</v>
      </c>
      <c r="C42" s="697"/>
      <c r="D42" s="697"/>
      <c r="E42" s="78">
        <f>+G42+I42</f>
        <v>285</v>
      </c>
      <c r="F42" s="236">
        <v>537</v>
      </c>
      <c r="G42" s="240">
        <v>281</v>
      </c>
      <c r="H42" s="236">
        <v>162</v>
      </c>
      <c r="I42" s="240">
        <v>4</v>
      </c>
      <c r="J42" s="698">
        <f t="shared" si="61"/>
        <v>698</v>
      </c>
      <c r="K42" s="698"/>
      <c r="L42" s="698"/>
      <c r="M42" s="78">
        <f t="shared" si="62"/>
        <v>287</v>
      </c>
      <c r="N42" s="236">
        <v>542</v>
      </c>
      <c r="O42" s="240">
        <v>284</v>
      </c>
      <c r="P42" s="236">
        <v>156</v>
      </c>
      <c r="Q42" s="240">
        <v>3</v>
      </c>
      <c r="R42" s="699">
        <f>SUM(V42,X42)</f>
        <v>669</v>
      </c>
      <c r="S42" s="699"/>
      <c r="T42" s="703">
        <f t="shared" si="64"/>
        <v>235</v>
      </c>
      <c r="U42" s="703"/>
      <c r="V42" s="236">
        <v>535</v>
      </c>
      <c r="W42" s="240">
        <v>232</v>
      </c>
      <c r="X42" s="236">
        <v>134</v>
      </c>
      <c r="Y42" s="240">
        <v>3</v>
      </c>
      <c r="Z42" s="699">
        <f>SUM(AD42,AF42)</f>
        <v>617</v>
      </c>
      <c r="AA42" s="699"/>
      <c r="AB42" s="703">
        <f t="shared" si="66"/>
        <v>225</v>
      </c>
      <c r="AC42" s="703"/>
      <c r="AD42" s="236">
        <v>496</v>
      </c>
      <c r="AE42" s="240">
        <v>221</v>
      </c>
      <c r="AF42" s="236">
        <v>121</v>
      </c>
      <c r="AG42" s="240">
        <v>4</v>
      </c>
      <c r="AH42" s="699">
        <f>SUM(AL42,AN42)</f>
        <v>570</v>
      </c>
      <c r="AI42" s="699"/>
      <c r="AJ42" s="708">
        <f t="shared" si="67"/>
        <v>172</v>
      </c>
      <c r="AK42" s="708"/>
      <c r="AL42" s="375">
        <f>F31</f>
        <v>457</v>
      </c>
      <c r="AM42" s="371">
        <f>G31</f>
        <v>170</v>
      </c>
      <c r="AN42" s="375">
        <f t="shared" si="69"/>
        <v>113</v>
      </c>
      <c r="AO42" s="241">
        <f t="shared" si="70"/>
        <v>2</v>
      </c>
    </row>
    <row r="43" spans="1:41" ht="21" customHeight="1" x14ac:dyDescent="0.15">
      <c r="A43" s="100" t="s">
        <v>298</v>
      </c>
      <c r="B43" s="697">
        <f t="shared" si="60"/>
        <v>687</v>
      </c>
      <c r="C43" s="697"/>
      <c r="D43" s="697"/>
      <c r="E43" s="23">
        <f>G43+I43</f>
        <v>0</v>
      </c>
      <c r="F43" s="236">
        <v>307</v>
      </c>
      <c r="G43" s="237">
        <v>0</v>
      </c>
      <c r="H43" s="236">
        <v>380</v>
      </c>
      <c r="I43" s="237">
        <v>0</v>
      </c>
      <c r="J43" s="698">
        <f t="shared" si="61"/>
        <v>731</v>
      </c>
      <c r="K43" s="698"/>
      <c r="L43" s="698"/>
      <c r="M43" s="23">
        <f t="shared" si="62"/>
        <v>0</v>
      </c>
      <c r="N43" s="236">
        <v>321</v>
      </c>
      <c r="O43" s="237">
        <v>0</v>
      </c>
      <c r="P43" s="236">
        <v>410</v>
      </c>
      <c r="Q43" s="237">
        <v>0</v>
      </c>
      <c r="R43" s="699">
        <f t="shared" ref="R43:R45" si="71">SUM(V43,X43)</f>
        <v>709</v>
      </c>
      <c r="S43" s="699"/>
      <c r="T43" s="702">
        <f t="shared" si="64"/>
        <v>0</v>
      </c>
      <c r="U43" s="702"/>
      <c r="V43" s="236">
        <v>285</v>
      </c>
      <c r="W43" s="370">
        <v>0</v>
      </c>
      <c r="X43" s="236">
        <v>424</v>
      </c>
      <c r="Y43" s="370">
        <v>0</v>
      </c>
      <c r="Z43" s="699">
        <f t="shared" ref="Z43:Z45" si="72">SUM(AD43,AF43)</f>
        <v>695</v>
      </c>
      <c r="AA43" s="699"/>
      <c r="AB43" s="702">
        <f t="shared" si="66"/>
        <v>0</v>
      </c>
      <c r="AC43" s="702"/>
      <c r="AD43" s="236">
        <v>282</v>
      </c>
      <c r="AE43" s="370">
        <v>0</v>
      </c>
      <c r="AF43" s="236">
        <v>413</v>
      </c>
      <c r="AG43" s="370">
        <v>0</v>
      </c>
      <c r="AH43" s="699">
        <f t="shared" ref="AH43:AH44" si="73">SUM(AL43,AN43)</f>
        <v>691</v>
      </c>
      <c r="AI43" s="699"/>
      <c r="AJ43" s="702">
        <f t="shared" si="67"/>
        <v>0</v>
      </c>
      <c r="AK43" s="702"/>
      <c r="AL43" s="375">
        <f t="shared" ref="AL43" si="74">F32</f>
        <v>282</v>
      </c>
      <c r="AM43" s="370">
        <f t="shared" si="68"/>
        <v>0</v>
      </c>
      <c r="AN43" s="375">
        <f t="shared" si="69"/>
        <v>409</v>
      </c>
      <c r="AO43" s="239">
        <f t="shared" si="70"/>
        <v>0</v>
      </c>
    </row>
    <row r="44" spans="1:41" ht="21" customHeight="1" x14ac:dyDescent="0.15">
      <c r="A44" s="100" t="s">
        <v>299</v>
      </c>
      <c r="B44" s="697">
        <f t="shared" si="60"/>
        <v>763</v>
      </c>
      <c r="C44" s="697"/>
      <c r="D44" s="697"/>
      <c r="E44" s="23">
        <f>G44+I44</f>
        <v>0</v>
      </c>
      <c r="F44" s="236">
        <v>412</v>
      </c>
      <c r="G44" s="237">
        <v>0</v>
      </c>
      <c r="H44" s="236">
        <v>351</v>
      </c>
      <c r="I44" s="237">
        <v>0</v>
      </c>
      <c r="J44" s="698">
        <f t="shared" si="61"/>
        <v>764</v>
      </c>
      <c r="K44" s="698"/>
      <c r="L44" s="698"/>
      <c r="M44" s="23">
        <f t="shared" si="62"/>
        <v>0</v>
      </c>
      <c r="N44" s="236">
        <v>429</v>
      </c>
      <c r="O44" s="237">
        <v>0</v>
      </c>
      <c r="P44" s="236">
        <v>335</v>
      </c>
      <c r="Q44" s="237">
        <v>0</v>
      </c>
      <c r="R44" s="699">
        <f t="shared" si="71"/>
        <v>731</v>
      </c>
      <c r="S44" s="699"/>
      <c r="T44" s="702">
        <f t="shared" si="64"/>
        <v>0</v>
      </c>
      <c r="U44" s="702"/>
      <c r="V44" s="236">
        <v>414</v>
      </c>
      <c r="W44" s="237">
        <v>0</v>
      </c>
      <c r="X44" s="236">
        <v>317</v>
      </c>
      <c r="Y44" s="237">
        <v>0</v>
      </c>
      <c r="Z44" s="699">
        <f t="shared" si="72"/>
        <v>717</v>
      </c>
      <c r="AA44" s="699"/>
      <c r="AB44" s="702">
        <f t="shared" si="66"/>
        <v>0</v>
      </c>
      <c r="AC44" s="702"/>
      <c r="AD44" s="236">
        <v>389</v>
      </c>
      <c r="AE44" s="237">
        <v>0</v>
      </c>
      <c r="AF44" s="236">
        <v>328</v>
      </c>
      <c r="AG44" s="237">
        <v>0</v>
      </c>
      <c r="AH44" s="699">
        <f t="shared" si="73"/>
        <v>702</v>
      </c>
      <c r="AI44" s="699"/>
      <c r="AJ44" s="702">
        <f t="shared" ref="AJ44" si="75">AM44+AO44</f>
        <v>0</v>
      </c>
      <c r="AK44" s="702"/>
      <c r="AL44" s="375">
        <f>F33</f>
        <v>395</v>
      </c>
      <c r="AM44" s="370">
        <f t="shared" si="68"/>
        <v>0</v>
      </c>
      <c r="AN44" s="375">
        <f t="shared" si="69"/>
        <v>307</v>
      </c>
      <c r="AO44" s="239">
        <f t="shared" si="70"/>
        <v>0</v>
      </c>
    </row>
    <row r="45" spans="1:41" ht="21" customHeight="1" thickBot="1" x14ac:dyDescent="0.2">
      <c r="A45" s="218" t="s">
        <v>300</v>
      </c>
      <c r="B45" s="706">
        <f t="shared" si="60"/>
        <v>631</v>
      </c>
      <c r="C45" s="706"/>
      <c r="D45" s="706"/>
      <c r="E45" s="25">
        <f>G45+I45</f>
        <v>0</v>
      </c>
      <c r="F45" s="242">
        <v>320</v>
      </c>
      <c r="G45" s="243">
        <v>0</v>
      </c>
      <c r="H45" s="242">
        <v>311</v>
      </c>
      <c r="I45" s="243">
        <v>0</v>
      </c>
      <c r="J45" s="707">
        <f t="shared" si="61"/>
        <v>634</v>
      </c>
      <c r="K45" s="707"/>
      <c r="L45" s="707"/>
      <c r="M45" s="25">
        <f t="shared" si="62"/>
        <v>0</v>
      </c>
      <c r="N45" s="242">
        <v>308</v>
      </c>
      <c r="O45" s="243">
        <v>0</v>
      </c>
      <c r="P45" s="242">
        <v>326</v>
      </c>
      <c r="Q45" s="243">
        <v>0</v>
      </c>
      <c r="R45" s="705">
        <f t="shared" si="71"/>
        <v>625</v>
      </c>
      <c r="S45" s="705"/>
      <c r="T45" s="704">
        <f t="shared" si="64"/>
        <v>0</v>
      </c>
      <c r="U45" s="704"/>
      <c r="V45" s="242">
        <v>301</v>
      </c>
      <c r="W45" s="243">
        <v>0</v>
      </c>
      <c r="X45" s="242">
        <v>324</v>
      </c>
      <c r="Y45" s="243">
        <v>0</v>
      </c>
      <c r="Z45" s="705">
        <f t="shared" si="72"/>
        <v>612</v>
      </c>
      <c r="AA45" s="705"/>
      <c r="AB45" s="704">
        <f t="shared" si="66"/>
        <v>0</v>
      </c>
      <c r="AC45" s="704"/>
      <c r="AD45" s="242">
        <v>299</v>
      </c>
      <c r="AE45" s="243">
        <v>0</v>
      </c>
      <c r="AF45" s="242">
        <v>313</v>
      </c>
      <c r="AG45" s="243">
        <v>0</v>
      </c>
      <c r="AH45" s="705">
        <f>SUM(AL45,AN45)</f>
        <v>607</v>
      </c>
      <c r="AI45" s="705"/>
      <c r="AJ45" s="704">
        <f t="shared" si="67"/>
        <v>0</v>
      </c>
      <c r="AK45" s="704"/>
      <c r="AL45" s="375">
        <f>F34</f>
        <v>317</v>
      </c>
      <c r="AM45" s="370">
        <f t="shared" si="68"/>
        <v>0</v>
      </c>
      <c r="AN45" s="244">
        <f t="shared" si="69"/>
        <v>290</v>
      </c>
      <c r="AO45" s="245">
        <f t="shared" si="70"/>
        <v>0</v>
      </c>
    </row>
    <row r="46" spans="1:41" ht="15" customHeight="1" x14ac:dyDescent="0.15">
      <c r="A46" s="330" t="s">
        <v>145</v>
      </c>
      <c r="B46" s="20"/>
      <c r="C46" s="20"/>
      <c r="D46" s="20"/>
      <c r="E46" s="20"/>
      <c r="F46" s="20"/>
      <c r="G46" s="20"/>
      <c r="H46" s="20"/>
      <c r="I46" s="20"/>
      <c r="J46" s="20"/>
      <c r="K46" s="20"/>
      <c r="L46" s="20"/>
      <c r="M46" s="20"/>
      <c r="N46" s="20"/>
      <c r="O46" s="20"/>
      <c r="P46" s="20"/>
      <c r="Q46" s="20"/>
      <c r="R46" s="330"/>
      <c r="S46" s="330"/>
      <c r="T46" s="330"/>
      <c r="U46" s="330"/>
      <c r="V46" s="330"/>
      <c r="W46" s="330"/>
      <c r="X46" s="330"/>
      <c r="Y46" s="330"/>
      <c r="Z46" s="330"/>
      <c r="AA46" s="330"/>
      <c r="AB46" s="20"/>
      <c r="AC46" s="20"/>
      <c r="AD46" s="20"/>
      <c r="AE46" s="20"/>
      <c r="AF46" s="20"/>
      <c r="AG46" s="20"/>
      <c r="AH46" s="20"/>
      <c r="AI46" s="20"/>
      <c r="AJ46" s="20"/>
      <c r="AK46" s="20"/>
      <c r="AL46" s="21"/>
      <c r="AM46" s="20"/>
      <c r="AN46" s="330"/>
      <c r="AO46" s="337" t="s">
        <v>140</v>
      </c>
    </row>
    <row r="47" spans="1:41" ht="17.100000000000001" customHeight="1" x14ac:dyDescent="0.15">
      <c r="A47" s="1"/>
      <c r="B47" s="1"/>
      <c r="C47" s="2"/>
      <c r="D47" s="2"/>
      <c r="E47" s="2"/>
      <c r="F47" s="2"/>
      <c r="G47" s="2"/>
      <c r="H47" s="2"/>
      <c r="I47" s="2"/>
      <c r="J47" s="2"/>
      <c r="K47" s="2"/>
      <c r="L47" s="2"/>
      <c r="M47" s="2"/>
      <c r="N47" s="2"/>
      <c r="O47" s="2"/>
      <c r="P47" s="2"/>
      <c r="Q47" s="2"/>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row>
    <row r="48" spans="1:41" ht="17.100000000000001" customHeight="1" x14ac:dyDescent="0.15">
      <c r="A48" s="330"/>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row>
    <row r="49" spans="1:41" ht="17.100000000000001" customHeight="1" x14ac:dyDescent="0.15">
      <c r="A49" s="330"/>
      <c r="B49" s="330"/>
      <c r="C49" s="330"/>
      <c r="D49" s="330"/>
      <c r="E49" s="330"/>
      <c r="F49" s="330"/>
      <c r="G49" s="330"/>
      <c r="H49" s="330"/>
      <c r="I49" s="330"/>
      <c r="J49" s="330"/>
      <c r="K49" s="330"/>
      <c r="L49" s="330"/>
      <c r="M49" s="330"/>
      <c r="N49" s="330"/>
      <c r="O49" s="330"/>
      <c r="P49" s="330"/>
      <c r="Q49" s="15"/>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row>
    <row r="50" spans="1:41" ht="17.100000000000001" customHeight="1" x14ac:dyDescent="0.15">
      <c r="S50" s="330"/>
      <c r="T50" s="330"/>
      <c r="U50" s="330"/>
      <c r="V50" s="330"/>
      <c r="W50" s="330"/>
      <c r="X50" s="330"/>
      <c r="Y50" s="330"/>
      <c r="Z50" s="330"/>
    </row>
    <row r="51" spans="1:41" ht="17.100000000000001" customHeight="1" x14ac:dyDescent="0.15">
      <c r="S51" s="330"/>
      <c r="T51" s="330"/>
      <c r="U51" s="330"/>
      <c r="V51" s="330"/>
      <c r="W51" s="330"/>
      <c r="X51" s="330"/>
      <c r="Y51" s="330"/>
      <c r="Z51" s="330"/>
    </row>
    <row r="52" spans="1:41" ht="17.100000000000001" customHeight="1" x14ac:dyDescent="0.15">
      <c r="S52" s="330"/>
      <c r="T52" s="330"/>
      <c r="U52" s="330"/>
      <c r="V52" s="330"/>
      <c r="W52" s="330"/>
      <c r="X52" s="330"/>
      <c r="Y52" s="330"/>
      <c r="Z52" s="330"/>
    </row>
  </sheetData>
  <sheetProtection sheet="1" selectLockedCells="1" selectUnlockedCells="1"/>
  <mergeCells count="186">
    <mergeCell ref="A3:A4"/>
    <mergeCell ref="B3:C4"/>
    <mergeCell ref="D3:I3"/>
    <mergeCell ref="J3:K4"/>
    <mergeCell ref="L3:Q3"/>
    <mergeCell ref="R3:Y3"/>
    <mergeCell ref="V4:W4"/>
    <mergeCell ref="X4:Y4"/>
    <mergeCell ref="Z3:AG3"/>
    <mergeCell ref="Z4:AC4"/>
    <mergeCell ref="AD4:AE4"/>
    <mergeCell ref="AF4:AG4"/>
    <mergeCell ref="AH4:AI4"/>
    <mergeCell ref="AJ4:AK4"/>
    <mergeCell ref="AL4:AM4"/>
    <mergeCell ref="AH3:AK3"/>
    <mergeCell ref="AL3:AO3"/>
    <mergeCell ref="D4:E4"/>
    <mergeCell ref="F4:G4"/>
    <mergeCell ref="H4:I4"/>
    <mergeCell ref="L4:M4"/>
    <mergeCell ref="N4:O4"/>
    <mergeCell ref="P4:Q4"/>
    <mergeCell ref="R4:U4"/>
    <mergeCell ref="AN4:AO4"/>
    <mergeCell ref="AH6:AI6"/>
    <mergeCell ref="AJ6:AK6"/>
    <mergeCell ref="AL6:AM6"/>
    <mergeCell ref="AN6:AO6"/>
    <mergeCell ref="Z6:AB6"/>
    <mergeCell ref="S6:T6"/>
    <mergeCell ref="S5:T5"/>
    <mergeCell ref="Z5:AB5"/>
    <mergeCell ref="AH5:AI5"/>
    <mergeCell ref="AJ5:AK5"/>
    <mergeCell ref="AL5:AM5"/>
    <mergeCell ref="AN5:AO5"/>
    <mergeCell ref="S8:T8"/>
    <mergeCell ref="Z8:AB8"/>
    <mergeCell ref="AH8:AI8"/>
    <mergeCell ref="AJ8:AK8"/>
    <mergeCell ref="AL8:AM8"/>
    <mergeCell ref="AN8:AO8"/>
    <mergeCell ref="S7:T7"/>
    <mergeCell ref="Z7:AB7"/>
    <mergeCell ref="AH7:AI7"/>
    <mergeCell ref="AJ7:AK7"/>
    <mergeCell ref="AL7:AM7"/>
    <mergeCell ref="AN7:AO7"/>
    <mergeCell ref="S11:T11"/>
    <mergeCell ref="AA11:AB11"/>
    <mergeCell ref="AH11:AI11"/>
    <mergeCell ref="AJ11:AK11"/>
    <mergeCell ref="AL11:AM11"/>
    <mergeCell ref="AN11:AO11"/>
    <mergeCell ref="S9:T9"/>
    <mergeCell ref="Z9:AB9"/>
    <mergeCell ref="AH9:AI9"/>
    <mergeCell ref="AJ9:AK9"/>
    <mergeCell ref="AL9:AM9"/>
    <mergeCell ref="AN9:AO9"/>
    <mergeCell ref="S13:T13"/>
    <mergeCell ref="AA13:AB13"/>
    <mergeCell ref="AH13:AI13"/>
    <mergeCell ref="AJ13:AK13"/>
    <mergeCell ref="AL13:AM13"/>
    <mergeCell ref="AN13:AO13"/>
    <mergeCell ref="S12:T12"/>
    <mergeCell ref="AA12:AB12"/>
    <mergeCell ref="AH12:AI12"/>
    <mergeCell ref="AJ12:AK12"/>
    <mergeCell ref="AL12:AM12"/>
    <mergeCell ref="AN12:AO12"/>
    <mergeCell ref="S15:T15"/>
    <mergeCell ref="AA15:AB15"/>
    <mergeCell ref="AH15:AI15"/>
    <mergeCell ref="AJ15:AK15"/>
    <mergeCell ref="AL15:AM15"/>
    <mergeCell ref="AN15:AO15"/>
    <mergeCell ref="S14:T14"/>
    <mergeCell ref="AA14:AB14"/>
    <mergeCell ref="AH14:AI14"/>
    <mergeCell ref="AJ14:AK14"/>
    <mergeCell ref="AL14:AM14"/>
    <mergeCell ref="AN14:AO14"/>
    <mergeCell ref="S16:T16"/>
    <mergeCell ref="AA16:AB16"/>
    <mergeCell ref="AH16:AI16"/>
    <mergeCell ref="AJ16:AK16"/>
    <mergeCell ref="AL16:AM16"/>
    <mergeCell ref="AN16:AO16"/>
    <mergeCell ref="AH22:AI22"/>
    <mergeCell ref="AJ22:AK22"/>
    <mergeCell ref="AL22:AM22"/>
    <mergeCell ref="AN22:AO22"/>
    <mergeCell ref="T22:U22"/>
    <mergeCell ref="A21:A22"/>
    <mergeCell ref="B21:I21"/>
    <mergeCell ref="AL39:AM39"/>
    <mergeCell ref="AN39:AO39"/>
    <mergeCell ref="J21:Q21"/>
    <mergeCell ref="R21:Y21"/>
    <mergeCell ref="Z21:AG21"/>
    <mergeCell ref="AH21:AO21"/>
    <mergeCell ref="B22:C22"/>
    <mergeCell ref="D22:E22"/>
    <mergeCell ref="F22:G22"/>
    <mergeCell ref="H22:I22"/>
    <mergeCell ref="AH38:AO38"/>
    <mergeCell ref="V22:W22"/>
    <mergeCell ref="X22:Y22"/>
    <mergeCell ref="Z22:AA22"/>
    <mergeCell ref="AB22:AC22"/>
    <mergeCell ref="AD22:AE22"/>
    <mergeCell ref="AF22:AG22"/>
    <mergeCell ref="J22:K22"/>
    <mergeCell ref="L22:M22"/>
    <mergeCell ref="N22:O22"/>
    <mergeCell ref="P22:Q22"/>
    <mergeCell ref="R22:S22"/>
    <mergeCell ref="H39:I39"/>
    <mergeCell ref="J39:M39"/>
    <mergeCell ref="N39:O39"/>
    <mergeCell ref="P39:Q39"/>
    <mergeCell ref="A38:A39"/>
    <mergeCell ref="B38:I38"/>
    <mergeCell ref="J38:Q38"/>
    <mergeCell ref="R38:Y38"/>
    <mergeCell ref="Z38:AG38"/>
    <mergeCell ref="AJ42:AK42"/>
    <mergeCell ref="B41:D41"/>
    <mergeCell ref="J41:L41"/>
    <mergeCell ref="AH41:AI41"/>
    <mergeCell ref="AJ41:AK41"/>
    <mergeCell ref="AH39:AK39"/>
    <mergeCell ref="Z40:AA40"/>
    <mergeCell ref="AB40:AC40"/>
    <mergeCell ref="Z41:AA41"/>
    <mergeCell ref="AB41:AC41"/>
    <mergeCell ref="Z42:AA42"/>
    <mergeCell ref="AB42:AC42"/>
    <mergeCell ref="B40:D40"/>
    <mergeCell ref="J40:L40"/>
    <mergeCell ref="AH40:AI40"/>
    <mergeCell ref="AJ40:AK40"/>
    <mergeCell ref="R39:U39"/>
    <mergeCell ref="V39:W39"/>
    <mergeCell ref="X39:Y39"/>
    <mergeCell ref="Z39:AC39"/>
    <mergeCell ref="AD39:AE39"/>
    <mergeCell ref="AF39:AG39"/>
    <mergeCell ref="B39:E39"/>
    <mergeCell ref="F39:G39"/>
    <mergeCell ref="AJ45:AK45"/>
    <mergeCell ref="B44:D44"/>
    <mergeCell ref="J44:L44"/>
    <mergeCell ref="AH44:AI44"/>
    <mergeCell ref="AJ44:AK44"/>
    <mergeCell ref="B43:D43"/>
    <mergeCell ref="J43:L43"/>
    <mergeCell ref="AH43:AI43"/>
    <mergeCell ref="AJ43:AK43"/>
    <mergeCell ref="Z43:AA43"/>
    <mergeCell ref="AB43:AC43"/>
    <mergeCell ref="Z44:AA44"/>
    <mergeCell ref="AB44:AC44"/>
    <mergeCell ref="Z45:AA45"/>
    <mergeCell ref="AB45:AC45"/>
    <mergeCell ref="B45:D45"/>
    <mergeCell ref="J45:L45"/>
    <mergeCell ref="AH45:AI45"/>
    <mergeCell ref="R43:S43"/>
    <mergeCell ref="T43:U43"/>
    <mergeCell ref="R44:S44"/>
    <mergeCell ref="T44:U44"/>
    <mergeCell ref="R45:S45"/>
    <mergeCell ref="T45:U45"/>
    <mergeCell ref="B42:D42"/>
    <mergeCell ref="J42:L42"/>
    <mergeCell ref="AH42:AI42"/>
    <mergeCell ref="R40:S40"/>
    <mergeCell ref="T40:U40"/>
    <mergeCell ref="R41:S41"/>
    <mergeCell ref="T41:U41"/>
    <mergeCell ref="R42:S42"/>
    <mergeCell ref="T42:U42"/>
  </mergeCells>
  <phoneticPr fontId="2"/>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colBreaks count="1" manualBreakCount="1">
    <brk id="17" max="45" man="1"/>
  </colBreak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401D0-C84D-4FDE-98A2-615D88AD685D}">
  <sheetPr>
    <tabColor theme="4" tint="0.59999389629810485"/>
  </sheetPr>
  <dimension ref="A1:AO52"/>
  <sheetViews>
    <sheetView view="pageBreakPreview" zoomScaleNormal="100" zoomScaleSheetLayoutView="100" workbookViewId="0">
      <pane xSplit="1" topLeftCell="B1" activePane="topRight" state="frozen"/>
      <selection activeCell="J19" sqref="J19"/>
      <selection pane="topRight" activeCell="J19" sqref="J19"/>
    </sheetView>
  </sheetViews>
  <sheetFormatPr defaultColWidth="8.85546875" defaultRowHeight="17.100000000000001" customHeight="1" x14ac:dyDescent="0.15"/>
  <cols>
    <col min="1" max="1" width="10.7109375" style="12" hidden="1" customWidth="1"/>
    <col min="2" max="2" width="4.28515625" style="12" hidden="1" customWidth="1"/>
    <col min="3" max="3" width="6.7109375" style="12" hidden="1" customWidth="1"/>
    <col min="4" max="4" width="5.7109375" style="12" hidden="1" customWidth="1"/>
    <col min="5" max="5" width="5.42578125" style="12" hidden="1" customWidth="1"/>
    <col min="6" max="6" width="5.7109375" style="12" hidden="1" customWidth="1"/>
    <col min="7" max="7" width="5.85546875" style="12" hidden="1" customWidth="1"/>
    <col min="8" max="8" width="5.42578125" style="12" hidden="1" customWidth="1"/>
    <col min="9" max="9" width="5.28515625" style="12" hidden="1" customWidth="1"/>
    <col min="10" max="10" width="4.42578125" style="12" hidden="1" customWidth="1"/>
    <col min="11" max="11" width="4.85546875" style="12" hidden="1" customWidth="1"/>
    <col min="12" max="12" width="5.7109375" style="12" hidden="1" customWidth="1"/>
    <col min="13" max="13" width="6.42578125" style="12" hidden="1" customWidth="1"/>
    <col min="14" max="16" width="6.7109375" style="12" hidden="1" customWidth="1"/>
    <col min="17" max="17" width="4.85546875" style="12" hidden="1" customWidth="1"/>
    <col min="18" max="18" width="3.7109375" style="12" customWidth="1"/>
    <col min="19" max="19" width="4.28515625" style="12" customWidth="1"/>
    <col min="20" max="20" width="5.28515625" style="12" customWidth="1"/>
    <col min="21" max="21" width="4.28515625" style="12" customWidth="1"/>
    <col min="22" max="22" width="4.7109375" style="12" customWidth="1"/>
    <col min="23" max="23" width="4.28515625" style="12" customWidth="1"/>
    <col min="24" max="24" width="4.7109375" style="12" customWidth="1"/>
    <col min="25" max="25" width="4.28515625" style="12" customWidth="1"/>
    <col min="26" max="26" width="3.7109375" style="12" customWidth="1"/>
    <col min="27" max="27" width="4.7109375" style="12" customWidth="1"/>
    <col min="28" max="28" width="5.42578125" style="12" customWidth="1"/>
    <col min="29" max="29" width="4.28515625" style="12" customWidth="1"/>
    <col min="30" max="30" width="3.7109375" style="12" customWidth="1"/>
    <col min="31" max="31" width="4.28515625" style="12" customWidth="1"/>
    <col min="32" max="32" width="3.7109375" style="12" customWidth="1"/>
    <col min="33" max="33" width="4.28515625" style="12" customWidth="1"/>
    <col min="34" max="34" width="3.7109375" style="12" customWidth="1"/>
    <col min="35" max="35" width="4.28515625" style="12" customWidth="1"/>
    <col min="36" max="36" width="3.7109375" style="12" customWidth="1"/>
    <col min="37" max="37" width="4.28515625" style="12" customWidth="1"/>
    <col min="38" max="38" width="5.140625" style="12" customWidth="1"/>
    <col min="39" max="39" width="5.28515625" style="12" customWidth="1"/>
    <col min="40" max="40" width="4.7109375" style="12" customWidth="1"/>
    <col min="41" max="41" width="4.140625" style="12" customWidth="1"/>
    <col min="42" max="16384" width="8.85546875" style="12"/>
  </cols>
  <sheetData>
    <row r="1" spans="1:41" ht="5.0999999999999996" customHeight="1" x14ac:dyDescent="0.15">
      <c r="A1" s="330"/>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L1" s="330"/>
      <c r="AM1" s="330"/>
      <c r="AN1" s="330"/>
      <c r="AO1" s="337"/>
    </row>
    <row r="2" spans="1:41" ht="15" customHeight="1" thickBot="1" x14ac:dyDescent="0.2">
      <c r="A2" s="330" t="s">
        <v>375</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L2" s="330"/>
      <c r="AM2" s="330"/>
      <c r="AN2" s="330"/>
      <c r="AO2" s="337" t="s">
        <v>111</v>
      </c>
    </row>
    <row r="3" spans="1:41" ht="18.75" customHeight="1" thickBot="1" x14ac:dyDescent="0.2">
      <c r="A3" s="752" t="s">
        <v>241</v>
      </c>
      <c r="B3" s="754" t="s">
        <v>80</v>
      </c>
      <c r="C3" s="755"/>
      <c r="D3" s="493" t="s">
        <v>134</v>
      </c>
      <c r="E3" s="493"/>
      <c r="F3" s="493"/>
      <c r="G3" s="493"/>
      <c r="H3" s="493"/>
      <c r="I3" s="493"/>
      <c r="J3" s="534" t="s">
        <v>51</v>
      </c>
      <c r="K3" s="534"/>
      <c r="L3" s="757" t="s">
        <v>113</v>
      </c>
      <c r="M3" s="757"/>
      <c r="N3" s="757"/>
      <c r="O3" s="757"/>
      <c r="P3" s="757"/>
      <c r="Q3" s="534"/>
      <c r="R3" s="720" t="s">
        <v>135</v>
      </c>
      <c r="S3" s="721"/>
      <c r="T3" s="721"/>
      <c r="U3" s="721"/>
      <c r="V3" s="721"/>
      <c r="W3" s="721"/>
      <c r="X3" s="721"/>
      <c r="Y3" s="722"/>
      <c r="Z3" s="720" t="s">
        <v>115</v>
      </c>
      <c r="AA3" s="721"/>
      <c r="AB3" s="721"/>
      <c r="AC3" s="721"/>
      <c r="AD3" s="721"/>
      <c r="AE3" s="721"/>
      <c r="AF3" s="721"/>
      <c r="AG3" s="722"/>
      <c r="AH3" s="720" t="s">
        <v>116</v>
      </c>
      <c r="AI3" s="721"/>
      <c r="AJ3" s="721"/>
      <c r="AK3" s="722"/>
      <c r="AL3" s="720" t="s">
        <v>117</v>
      </c>
      <c r="AM3" s="721"/>
      <c r="AN3" s="721"/>
      <c r="AO3" s="723"/>
    </row>
    <row r="4" spans="1:41" ht="18.75" customHeight="1" x14ac:dyDescent="0.15">
      <c r="A4" s="753"/>
      <c r="B4" s="756"/>
      <c r="C4" s="671"/>
      <c r="D4" s="562" t="s">
        <v>86</v>
      </c>
      <c r="E4" s="562"/>
      <c r="F4" s="562" t="s">
        <v>87</v>
      </c>
      <c r="G4" s="562"/>
      <c r="H4" s="562" t="s">
        <v>88</v>
      </c>
      <c r="I4" s="562"/>
      <c r="J4" s="460"/>
      <c r="K4" s="460"/>
      <c r="L4" s="637" t="s">
        <v>86</v>
      </c>
      <c r="M4" s="637"/>
      <c r="N4" s="562" t="s">
        <v>53</v>
      </c>
      <c r="O4" s="562"/>
      <c r="P4" s="563" t="s">
        <v>54</v>
      </c>
      <c r="Q4" s="562"/>
      <c r="R4" s="714" t="s">
        <v>76</v>
      </c>
      <c r="S4" s="645"/>
      <c r="T4" s="645"/>
      <c r="U4" s="647"/>
      <c r="V4" s="714" t="s">
        <v>53</v>
      </c>
      <c r="W4" s="647"/>
      <c r="X4" s="714" t="s">
        <v>54</v>
      </c>
      <c r="Y4" s="647"/>
      <c r="Z4" s="714" t="s">
        <v>76</v>
      </c>
      <c r="AA4" s="645"/>
      <c r="AB4" s="645"/>
      <c r="AC4" s="647"/>
      <c r="AD4" s="714" t="s">
        <v>53</v>
      </c>
      <c r="AE4" s="647"/>
      <c r="AF4" s="714" t="s">
        <v>54</v>
      </c>
      <c r="AG4" s="647"/>
      <c r="AH4" s="714" t="s">
        <v>136</v>
      </c>
      <c r="AI4" s="647"/>
      <c r="AJ4" s="714" t="s">
        <v>137</v>
      </c>
      <c r="AK4" s="647"/>
      <c r="AL4" s="714" t="s">
        <v>136</v>
      </c>
      <c r="AM4" s="647"/>
      <c r="AN4" s="714" t="s">
        <v>137</v>
      </c>
      <c r="AO4" s="719"/>
    </row>
    <row r="5" spans="1:41" ht="18" customHeight="1" x14ac:dyDescent="0.15">
      <c r="A5" s="13" t="s">
        <v>450</v>
      </c>
      <c r="B5" s="82">
        <v>6</v>
      </c>
      <c r="C5" s="85">
        <v>1</v>
      </c>
      <c r="D5" s="83">
        <v>289</v>
      </c>
      <c r="E5" s="111">
        <v>12</v>
      </c>
      <c r="F5" s="375">
        <v>134</v>
      </c>
      <c r="G5" s="111">
        <v>12</v>
      </c>
      <c r="H5" s="375">
        <v>155</v>
      </c>
      <c r="I5" s="88">
        <v>0</v>
      </c>
      <c r="J5" s="86">
        <v>129</v>
      </c>
      <c r="K5" s="85">
        <v>12</v>
      </c>
      <c r="L5" s="375">
        <v>4843</v>
      </c>
      <c r="M5" s="85">
        <v>285</v>
      </c>
      <c r="N5" s="375">
        <v>2279</v>
      </c>
      <c r="O5" s="85">
        <v>281</v>
      </c>
      <c r="P5" s="375">
        <v>2564</v>
      </c>
      <c r="Q5" s="85">
        <v>4</v>
      </c>
      <c r="R5" s="289"/>
      <c r="S5" s="746">
        <v>386</v>
      </c>
      <c r="T5" s="746"/>
      <c r="U5" s="84">
        <v>33</v>
      </c>
      <c r="V5" s="378">
        <v>197</v>
      </c>
      <c r="W5" s="84">
        <v>28</v>
      </c>
      <c r="X5" s="378">
        <v>189</v>
      </c>
      <c r="Y5" s="84">
        <v>5</v>
      </c>
      <c r="Z5" s="747">
        <v>165</v>
      </c>
      <c r="AA5" s="747"/>
      <c r="AB5" s="747"/>
      <c r="AC5" s="84">
        <v>7</v>
      </c>
      <c r="AD5" s="378">
        <v>89</v>
      </c>
      <c r="AE5" s="84">
        <v>5</v>
      </c>
      <c r="AF5" s="378">
        <v>76</v>
      </c>
      <c r="AG5" s="84">
        <v>2</v>
      </c>
      <c r="AH5" s="748">
        <v>37.542635658914726</v>
      </c>
      <c r="AI5" s="748"/>
      <c r="AJ5" s="749">
        <v>23.75</v>
      </c>
      <c r="AK5" s="749"/>
      <c r="AL5" s="750">
        <v>12.546632124352332</v>
      </c>
      <c r="AM5" s="750"/>
      <c r="AN5" s="750">
        <v>8.6363636363636367</v>
      </c>
      <c r="AO5" s="751"/>
    </row>
    <row r="6" spans="1:41" ht="18" customHeight="1" x14ac:dyDescent="0.15">
      <c r="A6" s="14">
        <v>29</v>
      </c>
      <c r="B6" s="82">
        <v>6</v>
      </c>
      <c r="C6" s="85">
        <v>1</v>
      </c>
      <c r="D6" s="83">
        <v>289</v>
      </c>
      <c r="E6" s="111">
        <v>16</v>
      </c>
      <c r="F6" s="375">
        <v>133</v>
      </c>
      <c r="G6" s="111">
        <v>16</v>
      </c>
      <c r="H6" s="375">
        <v>156</v>
      </c>
      <c r="I6" s="88">
        <v>0</v>
      </c>
      <c r="J6" s="86">
        <v>132</v>
      </c>
      <c r="K6" s="85">
        <v>16</v>
      </c>
      <c r="L6" s="375">
        <v>4867</v>
      </c>
      <c r="M6" s="85">
        <v>287</v>
      </c>
      <c r="N6" s="375">
        <v>2293</v>
      </c>
      <c r="O6" s="85">
        <v>284</v>
      </c>
      <c r="P6" s="375">
        <v>2574</v>
      </c>
      <c r="Q6" s="85">
        <v>3</v>
      </c>
      <c r="R6" s="289"/>
      <c r="S6" s="739">
        <v>404</v>
      </c>
      <c r="T6" s="739"/>
      <c r="U6" s="84">
        <v>46</v>
      </c>
      <c r="V6" s="378">
        <v>202</v>
      </c>
      <c r="W6" s="84">
        <v>38</v>
      </c>
      <c r="X6" s="378">
        <v>202</v>
      </c>
      <c r="Y6" s="84">
        <v>8</v>
      </c>
      <c r="Z6" s="731">
        <v>174</v>
      </c>
      <c r="AA6" s="731"/>
      <c r="AB6" s="731"/>
      <c r="AC6" s="84">
        <v>14</v>
      </c>
      <c r="AD6" s="378">
        <v>81</v>
      </c>
      <c r="AE6" s="84">
        <v>8</v>
      </c>
      <c r="AF6" s="378">
        <v>93</v>
      </c>
      <c r="AG6" s="84">
        <v>6</v>
      </c>
      <c r="AH6" s="743">
        <v>37</v>
      </c>
      <c r="AI6" s="743"/>
      <c r="AJ6" s="744">
        <v>18</v>
      </c>
      <c r="AK6" s="744"/>
      <c r="AL6" s="734">
        <v>12</v>
      </c>
      <c r="AM6" s="734"/>
      <c r="AN6" s="734">
        <v>6</v>
      </c>
      <c r="AO6" s="745"/>
    </row>
    <row r="7" spans="1:41" ht="18" customHeight="1" x14ac:dyDescent="0.15">
      <c r="A7" s="14">
        <v>30</v>
      </c>
      <c r="B7" s="82">
        <v>6</v>
      </c>
      <c r="C7" s="85">
        <v>1</v>
      </c>
      <c r="D7" s="83">
        <v>283</v>
      </c>
      <c r="E7" s="87">
        <v>15</v>
      </c>
      <c r="F7" s="375">
        <v>128</v>
      </c>
      <c r="G7" s="87">
        <v>15</v>
      </c>
      <c r="H7" s="375">
        <v>155</v>
      </c>
      <c r="I7" s="88">
        <v>0</v>
      </c>
      <c r="J7" s="86">
        <v>127</v>
      </c>
      <c r="K7" s="85">
        <v>15</v>
      </c>
      <c r="L7" s="375">
        <v>4721</v>
      </c>
      <c r="M7" s="85">
        <v>235</v>
      </c>
      <c r="N7" s="375">
        <v>2230</v>
      </c>
      <c r="O7" s="85">
        <v>232</v>
      </c>
      <c r="P7" s="375">
        <v>2491</v>
      </c>
      <c r="Q7" s="85">
        <v>3</v>
      </c>
      <c r="R7" s="289"/>
      <c r="S7" s="739">
        <v>381</v>
      </c>
      <c r="T7" s="739"/>
      <c r="U7" s="84">
        <v>44</v>
      </c>
      <c r="V7" s="378">
        <v>195</v>
      </c>
      <c r="W7" s="84">
        <v>34</v>
      </c>
      <c r="X7" s="378">
        <v>186</v>
      </c>
      <c r="Y7" s="84">
        <v>10</v>
      </c>
      <c r="Z7" s="739">
        <v>229</v>
      </c>
      <c r="AA7" s="739"/>
      <c r="AB7" s="739"/>
      <c r="AC7" s="84">
        <v>7</v>
      </c>
      <c r="AD7" s="378">
        <v>107</v>
      </c>
      <c r="AE7" s="84">
        <v>5</v>
      </c>
      <c r="AF7" s="378">
        <v>122</v>
      </c>
      <c r="AG7" s="84">
        <v>2</v>
      </c>
      <c r="AH7" s="732">
        <v>37</v>
      </c>
      <c r="AI7" s="732"/>
      <c r="AJ7" s="733">
        <v>16</v>
      </c>
      <c r="AK7" s="733"/>
      <c r="AL7" s="740">
        <v>12</v>
      </c>
      <c r="AM7" s="740"/>
      <c r="AN7" s="740">
        <v>5</v>
      </c>
      <c r="AO7" s="742"/>
    </row>
    <row r="8" spans="1:41" ht="18" customHeight="1" x14ac:dyDescent="0.15">
      <c r="A8" s="14" t="s">
        <v>387</v>
      </c>
      <c r="B8" s="82">
        <v>6</v>
      </c>
      <c r="C8" s="85">
        <v>1</v>
      </c>
      <c r="D8" s="83">
        <v>276</v>
      </c>
      <c r="E8" s="87">
        <v>14</v>
      </c>
      <c r="F8" s="375">
        <v>125</v>
      </c>
      <c r="G8" s="87">
        <v>14</v>
      </c>
      <c r="H8" s="375">
        <v>151</v>
      </c>
      <c r="I8" s="88">
        <v>0</v>
      </c>
      <c r="J8" s="86">
        <v>125</v>
      </c>
      <c r="K8" s="85">
        <v>14</v>
      </c>
      <c r="L8" s="375">
        <v>4566</v>
      </c>
      <c r="M8" s="85">
        <v>225</v>
      </c>
      <c r="N8" s="375">
        <v>2140</v>
      </c>
      <c r="O8" s="85">
        <v>221</v>
      </c>
      <c r="P8" s="375">
        <v>2426</v>
      </c>
      <c r="Q8" s="85">
        <v>4</v>
      </c>
      <c r="R8" s="289"/>
      <c r="S8" s="739">
        <v>376</v>
      </c>
      <c r="T8" s="739"/>
      <c r="U8" s="84">
        <v>31</v>
      </c>
      <c r="V8" s="378">
        <v>196</v>
      </c>
      <c r="W8" s="84">
        <v>24</v>
      </c>
      <c r="X8" s="378">
        <v>180</v>
      </c>
      <c r="Y8" s="84">
        <v>7</v>
      </c>
      <c r="Z8" s="739">
        <v>152</v>
      </c>
      <c r="AA8" s="739"/>
      <c r="AB8" s="739"/>
      <c r="AC8" s="84">
        <v>7</v>
      </c>
      <c r="AD8" s="378">
        <v>77</v>
      </c>
      <c r="AE8" s="84">
        <v>5</v>
      </c>
      <c r="AF8" s="378">
        <v>75</v>
      </c>
      <c r="AG8" s="84">
        <v>2</v>
      </c>
      <c r="AH8" s="732">
        <v>37</v>
      </c>
      <c r="AI8" s="732"/>
      <c r="AJ8" s="733">
        <v>16</v>
      </c>
      <c r="AK8" s="733"/>
      <c r="AL8" s="740">
        <v>12</v>
      </c>
      <c r="AM8" s="740"/>
      <c r="AN8" s="740">
        <v>7</v>
      </c>
      <c r="AO8" s="742"/>
    </row>
    <row r="9" spans="1:41" ht="18" customHeight="1" x14ac:dyDescent="0.15">
      <c r="A9" s="14">
        <v>2</v>
      </c>
      <c r="B9" s="82">
        <f t="shared" ref="B9:Q9" si="0">SUM(B11:B16)</f>
        <v>6</v>
      </c>
      <c r="C9" s="251">
        <f t="shared" si="0"/>
        <v>1</v>
      </c>
      <c r="D9" s="83">
        <f t="shared" si="0"/>
        <v>266</v>
      </c>
      <c r="E9" s="85">
        <f t="shared" si="0"/>
        <v>12</v>
      </c>
      <c r="F9" s="83">
        <f t="shared" si="0"/>
        <v>133</v>
      </c>
      <c r="G9" s="85">
        <f t="shared" si="0"/>
        <v>12</v>
      </c>
      <c r="H9" s="83">
        <f t="shared" si="0"/>
        <v>133</v>
      </c>
      <c r="I9" s="88">
        <f t="shared" si="0"/>
        <v>0</v>
      </c>
      <c r="J9" s="83">
        <f t="shared" si="0"/>
        <v>134</v>
      </c>
      <c r="K9" s="85">
        <f t="shared" si="0"/>
        <v>12</v>
      </c>
      <c r="L9" s="83">
        <f t="shared" si="0"/>
        <v>4408</v>
      </c>
      <c r="M9" s="85">
        <f t="shared" si="0"/>
        <v>172</v>
      </c>
      <c r="N9" s="83">
        <f t="shared" si="0"/>
        <v>2104</v>
      </c>
      <c r="O9" s="85">
        <f t="shared" si="0"/>
        <v>170</v>
      </c>
      <c r="P9" s="83">
        <f t="shared" si="0"/>
        <v>2304</v>
      </c>
      <c r="Q9" s="85">
        <f t="shared" si="0"/>
        <v>2</v>
      </c>
      <c r="R9" s="289"/>
      <c r="S9" s="739">
        <f>SUM(S11:T16)</f>
        <v>341</v>
      </c>
      <c r="T9" s="739"/>
      <c r="U9" s="84">
        <f>SUM(U11:U16)</f>
        <v>30</v>
      </c>
      <c r="V9" s="378">
        <f>SUM(V11:V16)</f>
        <v>176</v>
      </c>
      <c r="W9" s="84">
        <f>SUM(W11:W16)</f>
        <v>25</v>
      </c>
      <c r="X9" s="378">
        <f>SUM(X11:X16)</f>
        <v>165</v>
      </c>
      <c r="Y9" s="84">
        <f>SUM(Y11:Y16)</f>
        <v>5</v>
      </c>
      <c r="Z9" s="739">
        <f>SUM(AA11:AB16)</f>
        <v>82</v>
      </c>
      <c r="AA9" s="739"/>
      <c r="AB9" s="739"/>
      <c r="AC9" s="84">
        <f>SUM(AC11:AC16)</f>
        <v>6</v>
      </c>
      <c r="AD9" s="378">
        <f>SUM(AD11:AD16)</f>
        <v>39</v>
      </c>
      <c r="AE9" s="84">
        <f>SUM(AE11:AE16)</f>
        <v>4</v>
      </c>
      <c r="AF9" s="378">
        <f>SUM(AF11:AF16)</f>
        <v>43</v>
      </c>
      <c r="AG9" s="84">
        <f>SUM(AG11:AG16)</f>
        <v>2</v>
      </c>
      <c r="AH9" s="732">
        <f>L9/J9</f>
        <v>32.895522388059703</v>
      </c>
      <c r="AI9" s="732"/>
      <c r="AJ9" s="733">
        <f>M9/K9</f>
        <v>14.333333333333334</v>
      </c>
      <c r="AK9" s="733"/>
      <c r="AL9" s="740">
        <f>L9/S9</f>
        <v>12.926686217008797</v>
      </c>
      <c r="AM9" s="740"/>
      <c r="AN9" s="740">
        <f>M9/U9</f>
        <v>5.7333333333333334</v>
      </c>
      <c r="AO9" s="741"/>
    </row>
    <row r="10" spans="1:41" ht="9" customHeight="1" x14ac:dyDescent="0.15">
      <c r="A10" s="14"/>
      <c r="B10" s="82"/>
      <c r="C10" s="290"/>
      <c r="D10" s="83"/>
      <c r="E10" s="85"/>
      <c r="F10" s="375"/>
      <c r="G10" s="85"/>
      <c r="H10" s="375"/>
      <c r="I10" s="85"/>
      <c r="J10" s="86"/>
      <c r="K10" s="85"/>
      <c r="L10" s="375"/>
      <c r="M10" s="85"/>
      <c r="N10" s="375"/>
      <c r="O10" s="85"/>
      <c r="P10" s="375"/>
      <c r="Q10" s="85"/>
      <c r="R10" s="216"/>
      <c r="S10" s="375"/>
      <c r="T10" s="375"/>
      <c r="U10" s="85"/>
      <c r="V10" s="375"/>
      <c r="W10" s="85"/>
      <c r="X10" s="375"/>
      <c r="Y10" s="85"/>
      <c r="Z10" s="85"/>
      <c r="AA10" s="375"/>
      <c r="AB10" s="375"/>
      <c r="AC10" s="85"/>
      <c r="AD10" s="375"/>
      <c r="AE10" s="251"/>
      <c r="AF10" s="375"/>
      <c r="AG10" s="85"/>
      <c r="AH10" s="85"/>
      <c r="AI10" s="379"/>
      <c r="AJ10" s="379"/>
      <c r="AK10" s="376"/>
      <c r="AL10" s="379"/>
      <c r="AM10" s="379"/>
      <c r="AN10" s="376"/>
      <c r="AO10" s="377"/>
    </row>
    <row r="11" spans="1:41" ht="21.75" customHeight="1" x14ac:dyDescent="0.15">
      <c r="A11" s="100" t="s">
        <v>466</v>
      </c>
      <c r="B11" s="212">
        <v>1</v>
      </c>
      <c r="C11" s="105">
        <v>0</v>
      </c>
      <c r="D11" s="83">
        <f>SUM(F11,H11)</f>
        <v>58</v>
      </c>
      <c r="E11" s="105">
        <v>0</v>
      </c>
      <c r="F11" s="246">
        <v>28</v>
      </c>
      <c r="G11" s="370">
        <v>0</v>
      </c>
      <c r="H11" s="246">
        <v>30</v>
      </c>
      <c r="I11" s="370">
        <v>0</v>
      </c>
      <c r="J11" s="247">
        <f>B29</f>
        <v>28</v>
      </c>
      <c r="K11" s="370">
        <f>C29</f>
        <v>0</v>
      </c>
      <c r="L11" s="375">
        <f>SUM(N11,P11)</f>
        <v>1113</v>
      </c>
      <c r="M11" s="370">
        <v>0</v>
      </c>
      <c r="N11" s="246">
        <f>F29</f>
        <v>441</v>
      </c>
      <c r="O11" s="370">
        <f>G29</f>
        <v>0</v>
      </c>
      <c r="P11" s="246">
        <f>H29</f>
        <v>672</v>
      </c>
      <c r="Q11" s="370">
        <f>I29</f>
        <v>0</v>
      </c>
      <c r="R11" s="213"/>
      <c r="S11" s="731">
        <f>SUM(V11+X11)</f>
        <v>69</v>
      </c>
      <c r="T11" s="731"/>
      <c r="U11" s="105">
        <f>W11+Y11</f>
        <v>0</v>
      </c>
      <c r="V11" s="375">
        <v>37</v>
      </c>
      <c r="W11" s="214">
        <v>0</v>
      </c>
      <c r="X11" s="375">
        <v>32</v>
      </c>
      <c r="Y11" s="214">
        <v>0</v>
      </c>
      <c r="Z11" s="215"/>
      <c r="AA11" s="731">
        <f>SUM(AD11+AF11)</f>
        <v>14</v>
      </c>
      <c r="AB11" s="731"/>
      <c r="AC11" s="105">
        <f t="shared" ref="AC11:AC12" si="1">AE11+AG11</f>
        <v>0</v>
      </c>
      <c r="AD11" s="375">
        <v>7</v>
      </c>
      <c r="AE11" s="214">
        <v>0</v>
      </c>
      <c r="AF11" s="375">
        <v>7</v>
      </c>
      <c r="AG11" s="214">
        <v>0</v>
      </c>
      <c r="AH11" s="732">
        <f>L11/J11</f>
        <v>39.75</v>
      </c>
      <c r="AI11" s="732"/>
      <c r="AJ11" s="733" t="s">
        <v>124</v>
      </c>
      <c r="AK11" s="733"/>
      <c r="AL11" s="734">
        <f t="shared" ref="AL11:AL12" si="2">L11/S11</f>
        <v>16.130434782608695</v>
      </c>
      <c r="AM11" s="734"/>
      <c r="AN11" s="735">
        <v>0</v>
      </c>
      <c r="AO11" s="738"/>
    </row>
    <row r="12" spans="1:41" s="94" customFormat="1" ht="21.75" customHeight="1" x14ac:dyDescent="0.15">
      <c r="A12" s="100" t="s">
        <v>467</v>
      </c>
      <c r="B12" s="212">
        <v>1</v>
      </c>
      <c r="C12" s="105">
        <v>0</v>
      </c>
      <c r="D12" s="83">
        <f>SUM(F12,H12)</f>
        <v>58</v>
      </c>
      <c r="E12" s="105">
        <v>0</v>
      </c>
      <c r="F12" s="246">
        <v>21</v>
      </c>
      <c r="G12" s="370">
        <v>0</v>
      </c>
      <c r="H12" s="246">
        <v>37</v>
      </c>
      <c r="I12" s="370">
        <v>0</v>
      </c>
      <c r="J12" s="247">
        <f t="shared" ref="J12:K12" si="3">B30</f>
        <v>21</v>
      </c>
      <c r="K12" s="370">
        <f t="shared" si="3"/>
        <v>0</v>
      </c>
      <c r="L12" s="375">
        <f>SUM(N12,P12)</f>
        <v>725</v>
      </c>
      <c r="M12" s="370">
        <v>0</v>
      </c>
      <c r="N12" s="246">
        <f t="shared" ref="N12:Q12" si="4">F30</f>
        <v>212</v>
      </c>
      <c r="O12" s="370">
        <f t="shared" si="4"/>
        <v>0</v>
      </c>
      <c r="P12" s="246">
        <f t="shared" si="4"/>
        <v>513</v>
      </c>
      <c r="Q12" s="370">
        <f t="shared" si="4"/>
        <v>0</v>
      </c>
      <c r="R12" s="213"/>
      <c r="S12" s="731">
        <f>SUM(V12,X12)</f>
        <v>58</v>
      </c>
      <c r="T12" s="731"/>
      <c r="U12" s="105">
        <f t="shared" ref="U12" si="5">W12+Y12</f>
        <v>0</v>
      </c>
      <c r="V12" s="375">
        <v>16</v>
      </c>
      <c r="W12" s="214">
        <v>0</v>
      </c>
      <c r="X12" s="375">
        <v>42</v>
      </c>
      <c r="Y12" s="214">
        <v>0</v>
      </c>
      <c r="Z12" s="215"/>
      <c r="AA12" s="731">
        <f>SUM(AD12,AF12)</f>
        <v>11</v>
      </c>
      <c r="AB12" s="731"/>
      <c r="AC12" s="105">
        <f t="shared" si="1"/>
        <v>0</v>
      </c>
      <c r="AD12" s="375">
        <v>4</v>
      </c>
      <c r="AE12" s="214">
        <v>0</v>
      </c>
      <c r="AF12" s="375">
        <v>7</v>
      </c>
      <c r="AG12" s="214">
        <v>0</v>
      </c>
      <c r="AH12" s="732">
        <f>L12/J12</f>
        <v>34.523809523809526</v>
      </c>
      <c r="AI12" s="732"/>
      <c r="AJ12" s="733" t="s">
        <v>124</v>
      </c>
      <c r="AK12" s="733"/>
      <c r="AL12" s="734">
        <f t="shared" si="2"/>
        <v>12.5</v>
      </c>
      <c r="AM12" s="734"/>
      <c r="AN12" s="735">
        <v>0</v>
      </c>
      <c r="AO12" s="736"/>
    </row>
    <row r="13" spans="1:41" ht="21.75" customHeight="1" x14ac:dyDescent="0.15">
      <c r="A13" s="100" t="s">
        <v>462</v>
      </c>
      <c r="B13" s="212">
        <v>1</v>
      </c>
      <c r="C13" s="85">
        <v>1</v>
      </c>
      <c r="D13" s="83">
        <f t="shared" ref="D13" si="6">SUM(F13,H13)</f>
        <v>27</v>
      </c>
      <c r="E13" s="371">
        <f>SUM(G13+I13)</f>
        <v>12</v>
      </c>
      <c r="F13" s="246">
        <v>21</v>
      </c>
      <c r="G13" s="371">
        <v>12</v>
      </c>
      <c r="H13" s="246">
        <v>6</v>
      </c>
      <c r="I13" s="370">
        <v>0</v>
      </c>
      <c r="J13" s="247">
        <f t="shared" ref="J13:K16" si="7">B31</f>
        <v>21</v>
      </c>
      <c r="K13" s="371">
        <f t="shared" si="7"/>
        <v>12</v>
      </c>
      <c r="L13" s="375">
        <f t="shared" ref="L13:L14" si="8">SUM(N13,P13)</f>
        <v>570</v>
      </c>
      <c r="M13" s="371">
        <f>AJ42</f>
        <v>172</v>
      </c>
      <c r="N13" s="246">
        <f t="shared" ref="N13:Q16" si="9">F31</f>
        <v>457</v>
      </c>
      <c r="O13" s="371">
        <f t="shared" si="9"/>
        <v>170</v>
      </c>
      <c r="P13" s="246">
        <f t="shared" si="9"/>
        <v>113</v>
      </c>
      <c r="Q13" s="371">
        <f t="shared" si="9"/>
        <v>2</v>
      </c>
      <c r="R13" s="216"/>
      <c r="S13" s="731">
        <f>SUM(V13,X13)</f>
        <v>68</v>
      </c>
      <c r="T13" s="731"/>
      <c r="U13" s="85">
        <f t="shared" ref="U13:U16" si="10">W13+Y13</f>
        <v>30</v>
      </c>
      <c r="V13" s="375">
        <v>46</v>
      </c>
      <c r="W13" s="404">
        <v>25</v>
      </c>
      <c r="X13" s="375">
        <v>22</v>
      </c>
      <c r="Y13" s="215">
        <v>5</v>
      </c>
      <c r="Z13" s="85"/>
      <c r="AA13" s="731">
        <f t="shared" ref="AA13:AA14" si="11">SUM(AD13,AF13)</f>
        <v>20</v>
      </c>
      <c r="AB13" s="731"/>
      <c r="AC13" s="85">
        <f t="shared" ref="AC13:AC16" si="12">AE13+AG13</f>
        <v>6</v>
      </c>
      <c r="AD13" s="375">
        <v>11</v>
      </c>
      <c r="AE13" s="215">
        <v>4</v>
      </c>
      <c r="AF13" s="375">
        <v>9</v>
      </c>
      <c r="AG13" s="215">
        <v>2</v>
      </c>
      <c r="AH13" s="732">
        <f t="shared" ref="AH13" si="13">L13/J13</f>
        <v>27.142857142857142</v>
      </c>
      <c r="AI13" s="732"/>
      <c r="AJ13" s="732">
        <f>M13/K13</f>
        <v>14.333333333333334</v>
      </c>
      <c r="AK13" s="732"/>
      <c r="AL13" s="734">
        <f t="shared" ref="AL13:AL16" si="14">L13/S13</f>
        <v>8.382352941176471</v>
      </c>
      <c r="AM13" s="734"/>
      <c r="AN13" s="734">
        <f>M13/U13</f>
        <v>5.7333333333333334</v>
      </c>
      <c r="AO13" s="737"/>
    </row>
    <row r="14" spans="1:41" ht="21.75" customHeight="1" x14ac:dyDescent="0.15">
      <c r="A14" s="100" t="s">
        <v>468</v>
      </c>
      <c r="B14" s="212">
        <v>1</v>
      </c>
      <c r="C14" s="105">
        <v>0</v>
      </c>
      <c r="D14" s="83">
        <f>SUM(F14,H14)</f>
        <v>50</v>
      </c>
      <c r="E14" s="105">
        <f t="shared" ref="E14" si="15">SUM(G14+I14)</f>
        <v>0</v>
      </c>
      <c r="F14" s="246">
        <v>27</v>
      </c>
      <c r="G14" s="88">
        <v>0</v>
      </c>
      <c r="H14" s="246">
        <v>23</v>
      </c>
      <c r="I14" s="88">
        <v>0</v>
      </c>
      <c r="J14" s="247">
        <f t="shared" si="7"/>
        <v>18</v>
      </c>
      <c r="K14" s="88">
        <f t="shared" si="7"/>
        <v>0</v>
      </c>
      <c r="L14" s="375">
        <f t="shared" si="8"/>
        <v>691</v>
      </c>
      <c r="M14" s="370">
        <v>0</v>
      </c>
      <c r="N14" s="246">
        <f t="shared" si="9"/>
        <v>282</v>
      </c>
      <c r="O14" s="88">
        <f t="shared" si="9"/>
        <v>0</v>
      </c>
      <c r="P14" s="246">
        <f t="shared" si="9"/>
        <v>409</v>
      </c>
      <c r="Q14" s="88">
        <f t="shared" si="9"/>
        <v>0</v>
      </c>
      <c r="R14" s="213"/>
      <c r="S14" s="731">
        <f>SUM(V14,X14)</f>
        <v>52</v>
      </c>
      <c r="T14" s="731"/>
      <c r="U14" s="105">
        <f t="shared" si="10"/>
        <v>0</v>
      </c>
      <c r="V14" s="375">
        <v>23</v>
      </c>
      <c r="W14" s="88">
        <v>0</v>
      </c>
      <c r="X14" s="375">
        <v>29</v>
      </c>
      <c r="Y14" s="88">
        <v>0</v>
      </c>
      <c r="Z14" s="215"/>
      <c r="AA14" s="731">
        <f t="shared" si="11"/>
        <v>10</v>
      </c>
      <c r="AB14" s="731"/>
      <c r="AC14" s="105">
        <f t="shared" si="12"/>
        <v>0</v>
      </c>
      <c r="AD14" s="375">
        <v>2</v>
      </c>
      <c r="AE14" s="88">
        <v>0</v>
      </c>
      <c r="AF14" s="375">
        <v>8</v>
      </c>
      <c r="AG14" s="88">
        <v>0</v>
      </c>
      <c r="AH14" s="732">
        <f>L14/J14</f>
        <v>38.388888888888886</v>
      </c>
      <c r="AI14" s="732"/>
      <c r="AJ14" s="733" t="s">
        <v>124</v>
      </c>
      <c r="AK14" s="733"/>
      <c r="AL14" s="734">
        <f t="shared" si="14"/>
        <v>13.288461538461538</v>
      </c>
      <c r="AM14" s="734"/>
      <c r="AN14" s="735">
        <v>0</v>
      </c>
      <c r="AO14" s="736"/>
    </row>
    <row r="15" spans="1:41" ht="21.75" customHeight="1" x14ac:dyDescent="0.15">
      <c r="A15" s="100" t="s">
        <v>461</v>
      </c>
      <c r="B15" s="212">
        <v>1</v>
      </c>
      <c r="C15" s="105">
        <v>0</v>
      </c>
      <c r="D15" s="83">
        <f t="shared" ref="D15" si="16">SUM(F15,H15)</f>
        <v>42</v>
      </c>
      <c r="E15" s="105">
        <f>SUM(G15+I15)</f>
        <v>0</v>
      </c>
      <c r="F15" s="246">
        <v>21</v>
      </c>
      <c r="G15" s="370">
        <v>0</v>
      </c>
      <c r="H15" s="246">
        <v>21</v>
      </c>
      <c r="I15" s="370">
        <v>0</v>
      </c>
      <c r="J15" s="247">
        <f t="shared" si="7"/>
        <v>21</v>
      </c>
      <c r="K15" s="370">
        <f t="shared" si="7"/>
        <v>0</v>
      </c>
      <c r="L15" s="375">
        <f t="shared" ref="L15" si="17">SUM(N15,P15)</f>
        <v>702</v>
      </c>
      <c r="M15" s="370">
        <v>0</v>
      </c>
      <c r="N15" s="246">
        <f t="shared" si="9"/>
        <v>395</v>
      </c>
      <c r="O15" s="370">
        <f t="shared" si="9"/>
        <v>0</v>
      </c>
      <c r="P15" s="246">
        <f t="shared" si="9"/>
        <v>307</v>
      </c>
      <c r="Q15" s="370">
        <f t="shared" si="9"/>
        <v>0</v>
      </c>
      <c r="R15" s="217"/>
      <c r="S15" s="731">
        <f>SUM(V15,X15)</f>
        <v>64</v>
      </c>
      <c r="T15" s="731"/>
      <c r="U15" s="105">
        <f t="shared" si="10"/>
        <v>0</v>
      </c>
      <c r="V15" s="375">
        <v>30</v>
      </c>
      <c r="W15" s="214">
        <v>0</v>
      </c>
      <c r="X15" s="375">
        <v>34</v>
      </c>
      <c r="Y15" s="214">
        <v>0</v>
      </c>
      <c r="Z15" s="214"/>
      <c r="AA15" s="731">
        <f t="shared" ref="AA15:AA16" si="18">SUM(AD15,AF15)</f>
        <v>23</v>
      </c>
      <c r="AB15" s="731"/>
      <c r="AC15" s="105">
        <v>0</v>
      </c>
      <c r="AD15" s="375">
        <v>13</v>
      </c>
      <c r="AE15" s="214">
        <v>0</v>
      </c>
      <c r="AF15" s="375">
        <v>10</v>
      </c>
      <c r="AG15" s="214">
        <v>0</v>
      </c>
      <c r="AH15" s="732">
        <f t="shared" ref="AH15" si="19">L15/J15</f>
        <v>33.428571428571431</v>
      </c>
      <c r="AI15" s="732"/>
      <c r="AJ15" s="733" t="s">
        <v>124</v>
      </c>
      <c r="AK15" s="733"/>
      <c r="AL15" s="734">
        <f t="shared" si="14"/>
        <v>10.96875</v>
      </c>
      <c r="AM15" s="734"/>
      <c r="AN15" s="735">
        <v>0</v>
      </c>
      <c r="AO15" s="736"/>
    </row>
    <row r="16" spans="1:41" ht="21.75" customHeight="1" thickBot="1" x14ac:dyDescent="0.2">
      <c r="A16" s="218" t="s">
        <v>300</v>
      </c>
      <c r="B16" s="219">
        <v>1</v>
      </c>
      <c r="C16" s="220">
        <v>0</v>
      </c>
      <c r="D16" s="221">
        <f t="shared" ref="D16" si="20">SUM(F16,H16)</f>
        <v>31</v>
      </c>
      <c r="E16" s="220">
        <f t="shared" ref="E16" si="21">SUM(G16+I16)</f>
        <v>0</v>
      </c>
      <c r="F16" s="248">
        <v>15</v>
      </c>
      <c r="G16" s="233">
        <v>0</v>
      </c>
      <c r="H16" s="248">
        <v>16</v>
      </c>
      <c r="I16" s="233">
        <v>0</v>
      </c>
      <c r="J16" s="249">
        <f t="shared" si="7"/>
        <v>25</v>
      </c>
      <c r="K16" s="233">
        <f t="shared" si="7"/>
        <v>0</v>
      </c>
      <c r="L16" s="225">
        <f>SUM(N16,P16)</f>
        <v>607</v>
      </c>
      <c r="M16" s="233">
        <v>0</v>
      </c>
      <c r="N16" s="248">
        <f t="shared" si="9"/>
        <v>317</v>
      </c>
      <c r="O16" s="372">
        <f t="shared" si="9"/>
        <v>0</v>
      </c>
      <c r="P16" s="248">
        <f t="shared" si="9"/>
        <v>290</v>
      </c>
      <c r="Q16" s="233">
        <f t="shared" si="9"/>
        <v>0</v>
      </c>
      <c r="R16" s="222"/>
      <c r="S16" s="725">
        <f>SUM(V16,X16)</f>
        <v>30</v>
      </c>
      <c r="T16" s="725"/>
      <c r="U16" s="223">
        <f t="shared" si="10"/>
        <v>0</v>
      </c>
      <c r="V16" s="374">
        <v>24</v>
      </c>
      <c r="W16" s="405">
        <v>0</v>
      </c>
      <c r="X16" s="374">
        <v>6</v>
      </c>
      <c r="Y16" s="405">
        <v>0</v>
      </c>
      <c r="Z16" s="224"/>
      <c r="AA16" s="725">
        <f t="shared" si="18"/>
        <v>4</v>
      </c>
      <c r="AB16" s="725"/>
      <c r="AC16" s="220">
        <f t="shared" si="12"/>
        <v>0</v>
      </c>
      <c r="AD16" s="225">
        <v>2</v>
      </c>
      <c r="AE16" s="406">
        <v>0</v>
      </c>
      <c r="AF16" s="225">
        <v>2</v>
      </c>
      <c r="AG16" s="406">
        <v>0</v>
      </c>
      <c r="AH16" s="726">
        <f t="shared" ref="AH16" si="22">L16/J16</f>
        <v>24.28</v>
      </c>
      <c r="AI16" s="726"/>
      <c r="AJ16" s="727" t="s">
        <v>124</v>
      </c>
      <c r="AK16" s="727"/>
      <c r="AL16" s="728">
        <f t="shared" si="14"/>
        <v>20.233333333333334</v>
      </c>
      <c r="AM16" s="728"/>
      <c r="AN16" s="729">
        <v>0</v>
      </c>
      <c r="AO16" s="730"/>
    </row>
    <row r="17" spans="1:41" ht="18" customHeight="1" x14ac:dyDescent="0.15">
      <c r="A17" s="330" t="s">
        <v>139</v>
      </c>
      <c r="B17" s="330"/>
      <c r="C17" s="330"/>
      <c r="D17" s="330"/>
      <c r="E17" s="15"/>
      <c r="F17" s="330"/>
      <c r="G17" s="330"/>
      <c r="H17" s="330"/>
      <c r="I17" s="330"/>
      <c r="J17" s="330"/>
      <c r="K17" s="330"/>
      <c r="L17" s="330"/>
      <c r="M17" s="330"/>
      <c r="N17" s="330"/>
      <c r="O17" s="330"/>
      <c r="P17" s="330"/>
      <c r="Q17" s="330"/>
      <c r="R17" s="330"/>
      <c r="S17" s="326"/>
      <c r="T17" s="326"/>
      <c r="U17" s="326"/>
      <c r="V17" s="326"/>
      <c r="W17" s="326"/>
      <c r="X17" s="326"/>
      <c r="Y17" s="326"/>
      <c r="Z17" s="326"/>
      <c r="AA17" s="326"/>
      <c r="AB17" s="326"/>
      <c r="AC17" s="326"/>
      <c r="AD17" s="326"/>
      <c r="AE17" s="326"/>
      <c r="AF17" s="326"/>
      <c r="AG17" s="326"/>
      <c r="AH17" s="326"/>
      <c r="AI17" s="326"/>
      <c r="AJ17" s="326"/>
      <c r="AK17" s="326"/>
      <c r="AM17" s="326"/>
      <c r="AN17" s="326"/>
      <c r="AO17" s="337" t="s">
        <v>140</v>
      </c>
    </row>
    <row r="18" spans="1:41" ht="18" customHeight="1" x14ac:dyDescent="0.15">
      <c r="A18" s="330" t="s">
        <v>358</v>
      </c>
      <c r="B18" s="330"/>
      <c r="C18" s="330"/>
      <c r="D18" s="330"/>
      <c r="E18" s="15"/>
      <c r="F18" s="330"/>
      <c r="G18" s="330"/>
      <c r="H18" s="330"/>
      <c r="I18" s="330"/>
      <c r="J18" s="330"/>
      <c r="K18" s="330"/>
      <c r="L18" s="330"/>
      <c r="M18" s="330"/>
      <c r="N18" s="330"/>
      <c r="O18" s="330"/>
      <c r="P18" s="330"/>
      <c r="Q18" s="330"/>
      <c r="R18" s="330"/>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16"/>
    </row>
    <row r="19" spans="1:41" ht="18" customHeight="1" x14ac:dyDescent="0.15">
      <c r="A19" s="330"/>
      <c r="B19" s="330"/>
      <c r="C19" s="330"/>
      <c r="D19" s="330"/>
      <c r="E19" s="15"/>
      <c r="F19" s="330"/>
      <c r="G19" s="330"/>
      <c r="H19" s="330"/>
      <c r="I19" s="330"/>
      <c r="J19" s="330"/>
      <c r="K19" s="330"/>
      <c r="L19" s="330"/>
      <c r="M19" s="330"/>
      <c r="N19" s="330"/>
      <c r="O19" s="330"/>
      <c r="P19" s="330"/>
      <c r="Q19" s="330"/>
      <c r="R19" s="330"/>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16"/>
    </row>
    <row r="20" spans="1:41" ht="18" customHeight="1" thickBot="1" x14ac:dyDescent="0.2">
      <c r="A20" s="330" t="s">
        <v>376</v>
      </c>
      <c r="B20" s="330"/>
      <c r="C20" s="330"/>
      <c r="D20" s="330"/>
      <c r="E20" s="330"/>
      <c r="F20" s="330"/>
      <c r="G20" s="330"/>
      <c r="H20" s="330"/>
      <c r="I20" s="330"/>
      <c r="J20" s="330"/>
      <c r="K20" s="330"/>
      <c r="L20" s="330"/>
      <c r="M20" s="330"/>
      <c r="N20" s="330"/>
      <c r="O20" s="330"/>
      <c r="P20" s="330"/>
      <c r="Q20" s="330"/>
      <c r="R20" s="330"/>
      <c r="S20" s="326"/>
      <c r="T20" s="326"/>
      <c r="U20" s="326"/>
      <c r="V20" s="326"/>
      <c r="W20" s="326"/>
      <c r="X20" s="326"/>
      <c r="Y20" s="326"/>
      <c r="Z20" s="326"/>
      <c r="AA20" s="326"/>
      <c r="AB20" s="326"/>
      <c r="AC20" s="326"/>
      <c r="AD20" s="326"/>
      <c r="AE20" s="326"/>
      <c r="AF20" s="326"/>
      <c r="AG20" s="326"/>
      <c r="AH20" s="326"/>
      <c r="AI20" s="326"/>
      <c r="AJ20" s="326"/>
      <c r="AL20" s="326"/>
      <c r="AM20" s="326"/>
      <c r="AN20" s="326"/>
      <c r="AO20" s="337" t="s">
        <v>78</v>
      </c>
    </row>
    <row r="21" spans="1:41" ht="18" customHeight="1" thickBot="1" x14ac:dyDescent="0.2">
      <c r="A21" s="576" t="s">
        <v>278</v>
      </c>
      <c r="B21" s="488" t="s">
        <v>141</v>
      </c>
      <c r="C21" s="488"/>
      <c r="D21" s="488"/>
      <c r="E21" s="488"/>
      <c r="F21" s="488"/>
      <c r="G21" s="488"/>
      <c r="H21" s="488"/>
      <c r="I21" s="488"/>
      <c r="J21" s="534" t="s">
        <v>126</v>
      </c>
      <c r="K21" s="534"/>
      <c r="L21" s="534"/>
      <c r="M21" s="534"/>
      <c r="N21" s="534"/>
      <c r="O21" s="534"/>
      <c r="P21" s="534"/>
      <c r="Q21" s="534"/>
      <c r="R21" s="720" t="s">
        <v>142</v>
      </c>
      <c r="S21" s="721"/>
      <c r="T21" s="721"/>
      <c r="U21" s="721"/>
      <c r="V21" s="721"/>
      <c r="W21" s="721"/>
      <c r="X21" s="721"/>
      <c r="Y21" s="722"/>
      <c r="Z21" s="720" t="s">
        <v>143</v>
      </c>
      <c r="AA21" s="721"/>
      <c r="AB21" s="721"/>
      <c r="AC21" s="721"/>
      <c r="AD21" s="721"/>
      <c r="AE21" s="721"/>
      <c r="AF21" s="721"/>
      <c r="AG21" s="722"/>
      <c r="AH21" s="720" t="s">
        <v>144</v>
      </c>
      <c r="AI21" s="721"/>
      <c r="AJ21" s="721"/>
      <c r="AK21" s="721"/>
      <c r="AL21" s="721"/>
      <c r="AM21" s="721"/>
      <c r="AN21" s="721"/>
      <c r="AO21" s="723"/>
    </row>
    <row r="22" spans="1:41" ht="18" customHeight="1" x14ac:dyDescent="0.15">
      <c r="A22" s="577"/>
      <c r="B22" s="562" t="s">
        <v>51</v>
      </c>
      <c r="C22" s="562"/>
      <c r="D22" s="637" t="s">
        <v>86</v>
      </c>
      <c r="E22" s="637"/>
      <c r="F22" s="562" t="s">
        <v>53</v>
      </c>
      <c r="G22" s="562"/>
      <c r="H22" s="562" t="s">
        <v>54</v>
      </c>
      <c r="I22" s="562"/>
      <c r="J22" s="562" t="s">
        <v>51</v>
      </c>
      <c r="K22" s="562"/>
      <c r="L22" s="637" t="s">
        <v>86</v>
      </c>
      <c r="M22" s="637"/>
      <c r="N22" s="562" t="s">
        <v>53</v>
      </c>
      <c r="O22" s="562"/>
      <c r="P22" s="562" t="s">
        <v>54</v>
      </c>
      <c r="Q22" s="562"/>
      <c r="R22" s="714" t="s">
        <v>51</v>
      </c>
      <c r="S22" s="647"/>
      <c r="T22" s="714" t="s">
        <v>86</v>
      </c>
      <c r="U22" s="647"/>
      <c r="V22" s="714" t="s">
        <v>53</v>
      </c>
      <c r="W22" s="647"/>
      <c r="X22" s="714" t="s">
        <v>54</v>
      </c>
      <c r="Y22" s="647"/>
      <c r="Z22" s="714" t="s">
        <v>51</v>
      </c>
      <c r="AA22" s="647"/>
      <c r="AB22" s="714" t="s">
        <v>86</v>
      </c>
      <c r="AC22" s="647"/>
      <c r="AD22" s="714" t="s">
        <v>53</v>
      </c>
      <c r="AE22" s="647"/>
      <c r="AF22" s="714" t="s">
        <v>54</v>
      </c>
      <c r="AG22" s="647"/>
      <c r="AH22" s="714" t="s">
        <v>51</v>
      </c>
      <c r="AI22" s="647"/>
      <c r="AJ22" s="714" t="s">
        <v>86</v>
      </c>
      <c r="AK22" s="647"/>
      <c r="AL22" s="714" t="s">
        <v>53</v>
      </c>
      <c r="AM22" s="647"/>
      <c r="AN22" s="714" t="s">
        <v>54</v>
      </c>
      <c r="AO22" s="719"/>
    </row>
    <row r="23" spans="1:41" ht="18" customHeight="1" x14ac:dyDescent="0.15">
      <c r="A23" s="13" t="s">
        <v>465</v>
      </c>
      <c r="B23" s="226">
        <v>129</v>
      </c>
      <c r="C23" s="215">
        <v>12</v>
      </c>
      <c r="D23" s="227">
        <v>4843</v>
      </c>
      <c r="E23" s="85">
        <v>285</v>
      </c>
      <c r="F23" s="227">
        <v>2279</v>
      </c>
      <c r="G23" s="215">
        <v>281</v>
      </c>
      <c r="H23" s="227">
        <v>2564</v>
      </c>
      <c r="I23" s="215">
        <v>4</v>
      </c>
      <c r="J23" s="89">
        <v>43</v>
      </c>
      <c r="K23" s="215">
        <v>3</v>
      </c>
      <c r="L23" s="83">
        <v>1665</v>
      </c>
      <c r="M23" s="215">
        <v>56</v>
      </c>
      <c r="N23" s="228">
        <v>799</v>
      </c>
      <c r="O23" s="229">
        <v>55</v>
      </c>
      <c r="P23" s="228">
        <v>866</v>
      </c>
      <c r="Q23" s="229">
        <v>1</v>
      </c>
      <c r="R23" s="89">
        <v>43</v>
      </c>
      <c r="S23" s="85">
        <v>3</v>
      </c>
      <c r="T23" s="91">
        <v>1596</v>
      </c>
      <c r="U23" s="92">
        <v>87</v>
      </c>
      <c r="V23" s="89">
        <v>737</v>
      </c>
      <c r="W23" s="85">
        <v>86</v>
      </c>
      <c r="X23" s="89">
        <v>859</v>
      </c>
      <c r="Y23" s="85">
        <v>1</v>
      </c>
      <c r="Z23" s="89">
        <v>43</v>
      </c>
      <c r="AA23" s="85">
        <v>3</v>
      </c>
      <c r="AB23" s="91">
        <v>1582</v>
      </c>
      <c r="AC23" s="92">
        <v>65</v>
      </c>
      <c r="AD23" s="89">
        <v>743</v>
      </c>
      <c r="AE23" s="85">
        <v>65</v>
      </c>
      <c r="AF23" s="89">
        <v>839</v>
      </c>
      <c r="AG23" s="306">
        <v>0</v>
      </c>
      <c r="AH23" s="90">
        <v>0</v>
      </c>
      <c r="AI23" s="85">
        <v>3</v>
      </c>
      <c r="AJ23" s="90">
        <v>0</v>
      </c>
      <c r="AK23" s="85">
        <v>77</v>
      </c>
      <c r="AL23" s="90">
        <v>0</v>
      </c>
      <c r="AM23" s="85">
        <v>75</v>
      </c>
      <c r="AN23" s="90">
        <v>0</v>
      </c>
      <c r="AO23" s="93">
        <v>2</v>
      </c>
    </row>
    <row r="24" spans="1:41" ht="18" customHeight="1" x14ac:dyDescent="0.15">
      <c r="A24" s="14">
        <v>29</v>
      </c>
      <c r="B24" s="226">
        <v>132</v>
      </c>
      <c r="C24" s="215">
        <v>16</v>
      </c>
      <c r="D24" s="227">
        <v>4867</v>
      </c>
      <c r="E24" s="85">
        <v>287</v>
      </c>
      <c r="F24" s="227">
        <v>2293</v>
      </c>
      <c r="G24" s="215">
        <v>284</v>
      </c>
      <c r="H24" s="227">
        <v>2574</v>
      </c>
      <c r="I24" s="215">
        <v>3</v>
      </c>
      <c r="J24" s="89">
        <v>44</v>
      </c>
      <c r="K24" s="215">
        <v>5</v>
      </c>
      <c r="L24" s="83">
        <v>1674</v>
      </c>
      <c r="M24" s="215">
        <v>65</v>
      </c>
      <c r="N24" s="228">
        <v>800</v>
      </c>
      <c r="O24" s="215">
        <v>65</v>
      </c>
      <c r="P24" s="228">
        <v>874</v>
      </c>
      <c r="Q24" s="214">
        <v>0</v>
      </c>
      <c r="R24" s="89">
        <v>44</v>
      </c>
      <c r="S24" s="85">
        <v>4</v>
      </c>
      <c r="T24" s="91">
        <v>1632</v>
      </c>
      <c r="U24" s="92">
        <v>82</v>
      </c>
      <c r="V24" s="89">
        <v>782</v>
      </c>
      <c r="W24" s="85">
        <v>80</v>
      </c>
      <c r="X24" s="89">
        <v>850</v>
      </c>
      <c r="Y24" s="85">
        <v>2</v>
      </c>
      <c r="Z24" s="89">
        <v>44</v>
      </c>
      <c r="AA24" s="85">
        <v>3</v>
      </c>
      <c r="AB24" s="91">
        <v>1561</v>
      </c>
      <c r="AC24" s="92">
        <v>57</v>
      </c>
      <c r="AD24" s="89">
        <v>711</v>
      </c>
      <c r="AE24" s="85">
        <v>57</v>
      </c>
      <c r="AF24" s="89">
        <v>850</v>
      </c>
      <c r="AG24" s="23">
        <v>0</v>
      </c>
      <c r="AH24" s="90">
        <v>0</v>
      </c>
      <c r="AI24" s="85">
        <v>4</v>
      </c>
      <c r="AJ24" s="90">
        <v>0</v>
      </c>
      <c r="AK24" s="85">
        <v>83</v>
      </c>
      <c r="AL24" s="90">
        <v>0</v>
      </c>
      <c r="AM24" s="85">
        <v>82</v>
      </c>
      <c r="AN24" s="90">
        <v>0</v>
      </c>
      <c r="AO24" s="93">
        <v>1</v>
      </c>
    </row>
    <row r="25" spans="1:41" s="17" customFormat="1" ht="18" customHeight="1" x14ac:dyDescent="0.15">
      <c r="A25" s="14">
        <v>30</v>
      </c>
      <c r="B25" s="230">
        <v>127</v>
      </c>
      <c r="C25" s="231">
        <v>15</v>
      </c>
      <c r="D25" s="91">
        <v>4721</v>
      </c>
      <c r="E25" s="92">
        <v>235</v>
      </c>
      <c r="F25" s="91">
        <v>2230</v>
      </c>
      <c r="G25" s="92">
        <v>232</v>
      </c>
      <c r="H25" s="91">
        <v>2491</v>
      </c>
      <c r="I25" s="92">
        <v>3</v>
      </c>
      <c r="J25" s="89">
        <v>42</v>
      </c>
      <c r="K25" s="85">
        <v>3</v>
      </c>
      <c r="L25" s="91">
        <v>1553</v>
      </c>
      <c r="M25" s="92">
        <v>34</v>
      </c>
      <c r="N25" s="91">
        <v>728</v>
      </c>
      <c r="O25" s="92">
        <v>34</v>
      </c>
      <c r="P25" s="91">
        <v>825</v>
      </c>
      <c r="Q25" s="214">
        <v>0</v>
      </c>
      <c r="R25" s="89">
        <v>42</v>
      </c>
      <c r="S25" s="85">
        <v>5</v>
      </c>
      <c r="T25" s="91">
        <v>1608</v>
      </c>
      <c r="U25" s="92">
        <v>72</v>
      </c>
      <c r="V25" s="89">
        <v>761</v>
      </c>
      <c r="W25" s="85">
        <v>72</v>
      </c>
      <c r="X25" s="89">
        <v>847</v>
      </c>
      <c r="Y25" s="306">
        <v>0</v>
      </c>
      <c r="Z25" s="89">
        <v>43</v>
      </c>
      <c r="AA25" s="85">
        <v>3</v>
      </c>
      <c r="AB25" s="91">
        <v>1560</v>
      </c>
      <c r="AC25" s="92">
        <v>55</v>
      </c>
      <c r="AD25" s="89">
        <v>741</v>
      </c>
      <c r="AE25" s="85">
        <v>53</v>
      </c>
      <c r="AF25" s="89">
        <v>819</v>
      </c>
      <c r="AG25" s="304">
        <v>2</v>
      </c>
      <c r="AH25" s="90">
        <v>0</v>
      </c>
      <c r="AI25" s="85">
        <v>4</v>
      </c>
      <c r="AJ25" s="90">
        <v>0</v>
      </c>
      <c r="AK25" s="85">
        <v>74</v>
      </c>
      <c r="AL25" s="90">
        <v>0</v>
      </c>
      <c r="AM25" s="85">
        <v>73</v>
      </c>
      <c r="AN25" s="90">
        <v>0</v>
      </c>
      <c r="AO25" s="93">
        <v>1</v>
      </c>
    </row>
    <row r="26" spans="1:41" s="17" customFormat="1" ht="18" customHeight="1" x14ac:dyDescent="0.15">
      <c r="A26" s="14" t="s">
        <v>434</v>
      </c>
      <c r="B26" s="230">
        <v>153</v>
      </c>
      <c r="C26" s="231">
        <v>14</v>
      </c>
      <c r="D26" s="91">
        <v>4566</v>
      </c>
      <c r="E26" s="92">
        <v>225</v>
      </c>
      <c r="F26" s="91">
        <v>2140</v>
      </c>
      <c r="G26" s="92">
        <v>221</v>
      </c>
      <c r="H26" s="91">
        <v>2426</v>
      </c>
      <c r="I26" s="92">
        <v>4</v>
      </c>
      <c r="J26" s="89">
        <v>41</v>
      </c>
      <c r="K26" s="85">
        <v>2</v>
      </c>
      <c r="L26" s="91">
        <v>1517</v>
      </c>
      <c r="M26" s="92">
        <v>35</v>
      </c>
      <c r="N26" s="91">
        <v>712</v>
      </c>
      <c r="O26" s="92">
        <v>33</v>
      </c>
      <c r="P26" s="91">
        <v>805</v>
      </c>
      <c r="Q26" s="229">
        <v>2</v>
      </c>
      <c r="R26" s="89">
        <v>56</v>
      </c>
      <c r="S26" s="85">
        <v>3</v>
      </c>
      <c r="T26" s="91">
        <v>1511</v>
      </c>
      <c r="U26" s="92">
        <v>55</v>
      </c>
      <c r="V26" s="89">
        <v>709</v>
      </c>
      <c r="W26" s="85">
        <v>55</v>
      </c>
      <c r="X26" s="89">
        <v>802</v>
      </c>
      <c r="Y26" s="23">
        <v>0</v>
      </c>
      <c r="Z26" s="89">
        <v>56</v>
      </c>
      <c r="AA26" s="85">
        <v>4</v>
      </c>
      <c r="AB26" s="91">
        <v>1538</v>
      </c>
      <c r="AC26" s="92">
        <v>57</v>
      </c>
      <c r="AD26" s="89">
        <v>719</v>
      </c>
      <c r="AE26" s="85">
        <v>56</v>
      </c>
      <c r="AF26" s="89">
        <v>819</v>
      </c>
      <c r="AG26" s="111">
        <v>1</v>
      </c>
      <c r="AH26" s="90">
        <v>0</v>
      </c>
      <c r="AI26" s="85">
        <v>5</v>
      </c>
      <c r="AJ26" s="90">
        <v>0</v>
      </c>
      <c r="AK26" s="85">
        <v>78</v>
      </c>
      <c r="AL26" s="90">
        <v>0</v>
      </c>
      <c r="AM26" s="85">
        <v>77</v>
      </c>
      <c r="AN26" s="90">
        <v>0</v>
      </c>
      <c r="AO26" s="93">
        <v>1</v>
      </c>
    </row>
    <row r="27" spans="1:41" s="17" customFormat="1" ht="18" customHeight="1" x14ac:dyDescent="0.15">
      <c r="A27" s="14">
        <v>2</v>
      </c>
      <c r="B27" s="230">
        <f>SUM(B29:B34)</f>
        <v>134</v>
      </c>
      <c r="C27" s="215">
        <f t="shared" ref="C27:Q27" si="23">SUM(C29:C34)</f>
        <v>12</v>
      </c>
      <c r="D27" s="310">
        <f t="shared" si="23"/>
        <v>4408</v>
      </c>
      <c r="E27" s="85">
        <f t="shared" si="23"/>
        <v>172</v>
      </c>
      <c r="F27" s="310">
        <f t="shared" si="23"/>
        <v>2104</v>
      </c>
      <c r="G27" s="215">
        <f t="shared" si="23"/>
        <v>170</v>
      </c>
      <c r="H27" s="310">
        <f t="shared" si="23"/>
        <v>2304</v>
      </c>
      <c r="I27" s="215">
        <f t="shared" si="23"/>
        <v>2</v>
      </c>
      <c r="J27" s="230">
        <f t="shared" si="23"/>
        <v>51</v>
      </c>
      <c r="K27" s="215">
        <f t="shared" si="23"/>
        <v>2</v>
      </c>
      <c r="L27" s="230">
        <f t="shared" si="23"/>
        <v>1490</v>
      </c>
      <c r="M27" s="215">
        <f t="shared" si="23"/>
        <v>23</v>
      </c>
      <c r="N27" s="230">
        <f t="shared" si="23"/>
        <v>744</v>
      </c>
      <c r="O27" s="215">
        <f t="shared" si="23"/>
        <v>22</v>
      </c>
      <c r="P27" s="230">
        <f t="shared" si="23"/>
        <v>746</v>
      </c>
      <c r="Q27" s="215">
        <f t="shared" si="23"/>
        <v>1</v>
      </c>
      <c r="R27" s="89">
        <f>SUM(R29:R34)</f>
        <v>41</v>
      </c>
      <c r="S27" s="85">
        <f t="shared" ref="S27:AB27" si="24">SUM(S29:S34)</f>
        <v>3</v>
      </c>
      <c r="T27" s="91">
        <f t="shared" si="24"/>
        <v>1471</v>
      </c>
      <c r="U27" s="92">
        <f t="shared" si="24"/>
        <v>50</v>
      </c>
      <c r="V27" s="89">
        <f t="shared" si="24"/>
        <v>686</v>
      </c>
      <c r="W27" s="85">
        <f t="shared" si="24"/>
        <v>50</v>
      </c>
      <c r="X27" s="89">
        <f t="shared" si="24"/>
        <v>785</v>
      </c>
      <c r="Y27" s="306">
        <f t="shared" si="24"/>
        <v>0</v>
      </c>
      <c r="Z27" s="89">
        <f t="shared" si="24"/>
        <v>42</v>
      </c>
      <c r="AA27" s="85">
        <f t="shared" si="24"/>
        <v>2</v>
      </c>
      <c r="AB27" s="91">
        <f t="shared" si="24"/>
        <v>1447</v>
      </c>
      <c r="AC27" s="92">
        <f>SUM(AC29:AC34)</f>
        <v>34</v>
      </c>
      <c r="AD27" s="89">
        <f t="shared" ref="AD27:AI27" si="25">SUM(AD29:AD34)</f>
        <v>674</v>
      </c>
      <c r="AE27" s="85">
        <f>SUM(AE29:AE34)</f>
        <v>34</v>
      </c>
      <c r="AF27" s="89">
        <f t="shared" si="25"/>
        <v>773</v>
      </c>
      <c r="AG27" s="291">
        <f>SUM(AG29:AG34)</f>
        <v>0</v>
      </c>
      <c r="AH27" s="90">
        <f t="shared" si="25"/>
        <v>0</v>
      </c>
      <c r="AI27" s="85">
        <f t="shared" si="25"/>
        <v>5</v>
      </c>
      <c r="AJ27" s="90">
        <v>0</v>
      </c>
      <c r="AK27" s="85">
        <f>SUM(AK29:AK34)</f>
        <v>65</v>
      </c>
      <c r="AL27" s="90">
        <v>0</v>
      </c>
      <c r="AM27" s="85">
        <f>SUM(AM29:AM34)</f>
        <v>64</v>
      </c>
      <c r="AN27" s="90">
        <v>0</v>
      </c>
      <c r="AO27" s="93">
        <f>SUM(AO29:AO34)</f>
        <v>1</v>
      </c>
    </row>
    <row r="28" spans="1:41" ht="9" customHeight="1" x14ac:dyDescent="0.15">
      <c r="A28" s="173"/>
      <c r="B28" s="230"/>
      <c r="C28" s="292"/>
      <c r="D28" s="375"/>
      <c r="E28" s="251"/>
      <c r="F28" s="375"/>
      <c r="G28" s="251"/>
      <c r="H28" s="246"/>
      <c r="I28" s="251"/>
      <c r="J28" s="247"/>
      <c r="K28" s="251"/>
      <c r="L28" s="375"/>
      <c r="M28" s="251"/>
      <c r="N28" s="375"/>
      <c r="O28" s="251"/>
      <c r="P28" s="375"/>
      <c r="Q28" s="251"/>
      <c r="R28" s="89"/>
      <c r="S28" s="85"/>
      <c r="T28" s="375"/>
      <c r="U28" s="85"/>
      <c r="V28" s="89"/>
      <c r="W28" s="85"/>
      <c r="X28" s="89"/>
      <c r="Y28" s="85"/>
      <c r="Z28" s="89"/>
      <c r="AA28" s="379"/>
      <c r="AB28" s="375"/>
      <c r="AC28" s="85"/>
      <c r="AD28" s="89"/>
      <c r="AE28" s="251"/>
      <c r="AF28" s="89"/>
      <c r="AG28" s="85"/>
      <c r="AH28" s="90"/>
      <c r="AI28" s="85"/>
      <c r="AJ28" s="90"/>
      <c r="AK28" s="85"/>
      <c r="AL28" s="293"/>
      <c r="AM28" s="215"/>
      <c r="AN28" s="293"/>
      <c r="AO28" s="294"/>
    </row>
    <row r="29" spans="1:41" s="18" customFormat="1" ht="21" customHeight="1" x14ac:dyDescent="0.15">
      <c r="A29" s="100" t="s">
        <v>466</v>
      </c>
      <c r="B29" s="89">
        <f>+J29+R29+Z29</f>
        <v>28</v>
      </c>
      <c r="C29" s="370">
        <f>SUM(K29+S29+AA29+AI29)</f>
        <v>0</v>
      </c>
      <c r="D29" s="91">
        <f t="shared" ref="D29" si="26">SUM(F29,H29)</f>
        <v>1113</v>
      </c>
      <c r="E29" s="370">
        <f>SUM(M29+U29+AC29+AK29)</f>
        <v>0</v>
      </c>
      <c r="F29" s="375">
        <f>N29+V29+AD29</f>
        <v>441</v>
      </c>
      <c r="G29" s="370">
        <f>SUM(O29+W29+AE29+AM29)</f>
        <v>0</v>
      </c>
      <c r="H29" s="375">
        <f>P29+X29+AF29</f>
        <v>672</v>
      </c>
      <c r="I29" s="370">
        <f>SUM(Q29+Y29+AG29+AO29)</f>
        <v>0</v>
      </c>
      <c r="J29" s="89">
        <v>9</v>
      </c>
      <c r="K29" s="23">
        <v>0</v>
      </c>
      <c r="L29" s="375">
        <f>SUM(N29+P29)</f>
        <v>360</v>
      </c>
      <c r="M29" s="23">
        <v>0</v>
      </c>
      <c r="N29" s="375">
        <v>142</v>
      </c>
      <c r="O29" s="23">
        <v>0</v>
      </c>
      <c r="P29" s="375">
        <v>218</v>
      </c>
      <c r="Q29" s="23">
        <v>0</v>
      </c>
      <c r="R29" s="89" ph="1">
        <v>9</v>
      </c>
      <c r="S29" s="23">
        <v>0</v>
      </c>
      <c r="T29" s="375">
        <f>SUM(V29+X29)</f>
        <v>359</v>
      </c>
      <c r="U29" s="23">
        <f>SUM(W29+Y29)</f>
        <v>0</v>
      </c>
      <c r="V29" s="89">
        <v>135</v>
      </c>
      <c r="W29" s="23">
        <v>0</v>
      </c>
      <c r="X29" s="89">
        <v>224</v>
      </c>
      <c r="Y29" s="23">
        <v>0</v>
      </c>
      <c r="Z29" s="89">
        <v>10</v>
      </c>
      <c r="AA29" s="214">
        <v>0</v>
      </c>
      <c r="AB29" s="375">
        <f>SUM(AD29+AF29)</f>
        <v>394</v>
      </c>
      <c r="AC29" s="23">
        <f>SUM(AE29+AG29)</f>
        <v>0</v>
      </c>
      <c r="AD29" s="89">
        <v>164</v>
      </c>
      <c r="AE29" s="23">
        <v>0</v>
      </c>
      <c r="AF29" s="89">
        <v>230</v>
      </c>
      <c r="AG29" s="23">
        <v>0</v>
      </c>
      <c r="AH29" s="90">
        <v>0</v>
      </c>
      <c r="AI29" s="23">
        <v>0</v>
      </c>
      <c r="AJ29" s="90">
        <v>0</v>
      </c>
      <c r="AK29" s="23">
        <v>0</v>
      </c>
      <c r="AL29" s="90">
        <v>0</v>
      </c>
      <c r="AM29" s="23">
        <v>0</v>
      </c>
      <c r="AN29" s="90">
        <v>0</v>
      </c>
      <c r="AO29" s="407">
        <v>0</v>
      </c>
    </row>
    <row r="30" spans="1:41" s="18" customFormat="1" ht="21" customHeight="1" x14ac:dyDescent="0.15">
      <c r="A30" s="100" t="s">
        <v>467</v>
      </c>
      <c r="B30" s="89">
        <f t="shared" ref="B30" si="27">+J30+R30+Z30</f>
        <v>21</v>
      </c>
      <c r="C30" s="370">
        <f>SUM(K30+S30+AA30+AI30)</f>
        <v>0</v>
      </c>
      <c r="D30" s="91">
        <f>SUM(F30,H30)</f>
        <v>725</v>
      </c>
      <c r="E30" s="370">
        <f>SUM(M30+U30+AC30+AK30)</f>
        <v>0</v>
      </c>
      <c r="F30" s="375">
        <f t="shared" ref="F30" si="28">+N30+V30+AD30</f>
        <v>212</v>
      </c>
      <c r="G30" s="370">
        <f>SUM(O30+W30+AE30+AM30)</f>
        <v>0</v>
      </c>
      <c r="H30" s="375">
        <f t="shared" ref="H30" si="29">+P30+X30+AF30</f>
        <v>513</v>
      </c>
      <c r="I30" s="370">
        <f>SUM(Q30+Y30+AG30+AO30)</f>
        <v>0</v>
      </c>
      <c r="J30" s="89">
        <v>7</v>
      </c>
      <c r="K30" s="23">
        <v>0</v>
      </c>
      <c r="L30" s="375">
        <f>SUM(N30+P30)</f>
        <v>236</v>
      </c>
      <c r="M30" s="23">
        <v>0</v>
      </c>
      <c r="N30" s="375">
        <v>69</v>
      </c>
      <c r="O30" s="23">
        <v>0</v>
      </c>
      <c r="P30" s="375">
        <v>167</v>
      </c>
      <c r="Q30" s="23">
        <v>0</v>
      </c>
      <c r="R30" s="89" ph="1">
        <v>7</v>
      </c>
      <c r="S30" s="23">
        <v>0</v>
      </c>
      <c r="T30" s="375">
        <f t="shared" ref="T30" si="30">SUM(V30+X30)</f>
        <v>255</v>
      </c>
      <c r="U30" s="23">
        <f>SUM(W30+Y30)</f>
        <v>0</v>
      </c>
      <c r="V30" s="89">
        <v>80</v>
      </c>
      <c r="W30" s="23">
        <v>0</v>
      </c>
      <c r="X30" s="89">
        <v>175</v>
      </c>
      <c r="Y30" s="23">
        <v>0</v>
      </c>
      <c r="Z30" s="89">
        <v>7</v>
      </c>
      <c r="AA30" s="214">
        <v>0</v>
      </c>
      <c r="AB30" s="375">
        <f>SUM(AD30+AF30)</f>
        <v>234</v>
      </c>
      <c r="AC30" s="23">
        <f>SUM(AE30+AG30)</f>
        <v>0</v>
      </c>
      <c r="AD30" s="89">
        <v>63</v>
      </c>
      <c r="AE30" s="23">
        <v>0</v>
      </c>
      <c r="AF30" s="89">
        <v>171</v>
      </c>
      <c r="AG30" s="23">
        <v>0</v>
      </c>
      <c r="AH30" s="90">
        <v>0</v>
      </c>
      <c r="AI30" s="23">
        <v>0</v>
      </c>
      <c r="AJ30" s="90">
        <v>0</v>
      </c>
      <c r="AK30" s="23">
        <v>0</v>
      </c>
      <c r="AL30" s="90">
        <v>0</v>
      </c>
      <c r="AM30" s="23">
        <v>0</v>
      </c>
      <c r="AN30" s="90">
        <v>0</v>
      </c>
      <c r="AO30" s="408">
        <v>0</v>
      </c>
    </row>
    <row r="31" spans="1:41" s="18" customFormat="1" ht="21" customHeight="1" x14ac:dyDescent="0.15">
      <c r="A31" s="100" t="s">
        <v>463</v>
      </c>
      <c r="B31" s="89">
        <f>+J31+R31+Z31</f>
        <v>21</v>
      </c>
      <c r="C31" s="371">
        <f t="shared" ref="C31" si="31">SUM(K31+S31+AA31+AI31)</f>
        <v>12</v>
      </c>
      <c r="D31" s="91">
        <f t="shared" ref="D31" si="32">SUM(F31,H31)</f>
        <v>570</v>
      </c>
      <c r="E31" s="371">
        <f t="shared" ref="E31" si="33">SUM(M31+U31+AC31+AK31)</f>
        <v>172</v>
      </c>
      <c r="F31" s="375">
        <f>N31+V31+AD31</f>
        <v>457</v>
      </c>
      <c r="G31" s="371">
        <f t="shared" ref="G31" si="34">SUM(O31+W31+AE31+AM31)</f>
        <v>170</v>
      </c>
      <c r="H31" s="375">
        <f>P31+X31+AF31</f>
        <v>113</v>
      </c>
      <c r="I31" s="371">
        <f t="shared" ref="I31" si="35">SUM(Q31+Y31+AG31+AO31)</f>
        <v>2</v>
      </c>
      <c r="J31" s="89">
        <v>7</v>
      </c>
      <c r="K31" s="84">
        <v>2</v>
      </c>
      <c r="L31" s="375">
        <f>SUM(N31+P31)</f>
        <v>214</v>
      </c>
      <c r="M31" s="84">
        <v>23</v>
      </c>
      <c r="N31" s="375">
        <v>166</v>
      </c>
      <c r="O31" s="84">
        <v>22</v>
      </c>
      <c r="P31" s="375">
        <v>48</v>
      </c>
      <c r="Q31" s="304">
        <v>1</v>
      </c>
      <c r="R31" s="89">
        <v>7</v>
      </c>
      <c r="S31" s="84">
        <v>3</v>
      </c>
      <c r="T31" s="375">
        <f>SUM(V31+X31)</f>
        <v>182</v>
      </c>
      <c r="U31" s="84">
        <f t="shared" ref="U31" si="36">SUM(W31+Y31)</f>
        <v>50</v>
      </c>
      <c r="V31" s="89">
        <v>145</v>
      </c>
      <c r="W31" s="84">
        <v>50</v>
      </c>
      <c r="X31" s="89">
        <v>37</v>
      </c>
      <c r="Y31" s="409">
        <v>0</v>
      </c>
      <c r="Z31" s="89">
        <v>7</v>
      </c>
      <c r="AA31" s="215">
        <v>2</v>
      </c>
      <c r="AB31" s="375">
        <f t="shared" ref="AB31:AC31" si="37">SUM(AD31+AF31)</f>
        <v>174</v>
      </c>
      <c r="AC31" s="84">
        <f t="shared" si="37"/>
        <v>34</v>
      </c>
      <c r="AD31" s="89">
        <v>146</v>
      </c>
      <c r="AE31" s="84">
        <v>34</v>
      </c>
      <c r="AF31" s="89">
        <v>28</v>
      </c>
      <c r="AG31" s="23">
        <v>0</v>
      </c>
      <c r="AH31" s="90">
        <v>0</v>
      </c>
      <c r="AI31" s="84">
        <v>5</v>
      </c>
      <c r="AJ31" s="90">
        <v>0</v>
      </c>
      <c r="AK31" s="84">
        <f t="shared" ref="AK31" si="38">SUM(AM31+AO31)</f>
        <v>65</v>
      </c>
      <c r="AL31" s="90">
        <v>0</v>
      </c>
      <c r="AM31" s="84">
        <v>64</v>
      </c>
      <c r="AN31" s="90">
        <v>0</v>
      </c>
      <c r="AO31" s="410">
        <v>1</v>
      </c>
    </row>
    <row r="32" spans="1:41" s="18" customFormat="1" ht="21" customHeight="1" x14ac:dyDescent="0.15">
      <c r="A32" s="100" t="s">
        <v>468</v>
      </c>
      <c r="B32" s="89">
        <f>+J32+R32+Z32</f>
        <v>18</v>
      </c>
      <c r="C32" s="370">
        <f t="shared" ref="C32" si="39">SUM(K32+S32+AA32+AI32)</f>
        <v>0</v>
      </c>
      <c r="D32" s="91">
        <f t="shared" ref="D32" si="40">SUM(F32,H32)</f>
        <v>691</v>
      </c>
      <c r="E32" s="370">
        <f t="shared" ref="E32" si="41">SUM(M32+U32+AC32+AK32)</f>
        <v>0</v>
      </c>
      <c r="F32" s="375">
        <f t="shared" ref="F32" si="42">+N32+V32+AD32</f>
        <v>282</v>
      </c>
      <c r="G32" s="370">
        <f t="shared" ref="G32" si="43">SUM(O32+W32+AE32+AM32)</f>
        <v>0</v>
      </c>
      <c r="H32" s="375">
        <f t="shared" ref="H32" si="44">+P32+X32+AF32</f>
        <v>409</v>
      </c>
      <c r="I32" s="370">
        <f t="shared" ref="I32" si="45">SUM(Q32+Y32+AG32+AO32)</f>
        <v>0</v>
      </c>
      <c r="J32" s="89">
        <v>6</v>
      </c>
      <c r="K32" s="370">
        <v>0</v>
      </c>
      <c r="L32" s="375">
        <f>SUM(N32+P32)</f>
        <v>229</v>
      </c>
      <c r="M32" s="23">
        <v>0</v>
      </c>
      <c r="N32" s="375">
        <v>95</v>
      </c>
      <c r="O32" s="370">
        <v>0</v>
      </c>
      <c r="P32" s="375">
        <v>134</v>
      </c>
      <c r="Q32" s="370">
        <v>0</v>
      </c>
      <c r="R32" s="89">
        <v>6</v>
      </c>
      <c r="S32" s="370">
        <v>0</v>
      </c>
      <c r="T32" s="375">
        <f>SUM(V32+X32)</f>
        <v>236</v>
      </c>
      <c r="U32" s="23">
        <v>0</v>
      </c>
      <c r="V32" s="89">
        <v>103</v>
      </c>
      <c r="W32" s="370">
        <v>0</v>
      </c>
      <c r="X32" s="89">
        <v>133</v>
      </c>
      <c r="Y32" s="370">
        <v>0</v>
      </c>
      <c r="Z32" s="89">
        <v>6</v>
      </c>
      <c r="AA32" s="370">
        <v>0</v>
      </c>
      <c r="AB32" s="375">
        <f t="shared" ref="AB32:AC32" si="46">SUM(AD32+AF32)</f>
        <v>226</v>
      </c>
      <c r="AC32" s="23">
        <f t="shared" si="46"/>
        <v>0</v>
      </c>
      <c r="AD32" s="89">
        <v>84</v>
      </c>
      <c r="AE32" s="370">
        <v>0</v>
      </c>
      <c r="AF32" s="89">
        <v>142</v>
      </c>
      <c r="AG32" s="370">
        <v>0</v>
      </c>
      <c r="AH32" s="90">
        <v>0</v>
      </c>
      <c r="AI32" s="23">
        <v>0</v>
      </c>
      <c r="AJ32" s="90">
        <v>0</v>
      </c>
      <c r="AK32" s="23">
        <v>0</v>
      </c>
      <c r="AL32" s="90">
        <v>0</v>
      </c>
      <c r="AM32" s="23">
        <v>0</v>
      </c>
      <c r="AN32" s="90">
        <v>0</v>
      </c>
      <c r="AO32" s="408">
        <v>0</v>
      </c>
    </row>
    <row r="33" spans="1:41" s="18" customFormat="1" ht="21" customHeight="1" x14ac:dyDescent="0.15">
      <c r="A33" s="100" t="s">
        <v>461</v>
      </c>
      <c r="B33" s="89">
        <f>+J33+R33+Z33</f>
        <v>21</v>
      </c>
      <c r="C33" s="305">
        <f t="shared" ref="C33" si="47">SUM(K33+S33+AA33+AI33)</f>
        <v>0</v>
      </c>
      <c r="D33" s="91">
        <f t="shared" ref="D33:D34" si="48">SUM(F33,H33)</f>
        <v>702</v>
      </c>
      <c r="E33" s="305">
        <f t="shared" ref="E33" si="49">SUM(M33+U33+AC33+AK33)</f>
        <v>0</v>
      </c>
      <c r="F33" s="375">
        <f>N33+V33+AD33</f>
        <v>395</v>
      </c>
      <c r="G33" s="305">
        <f t="shared" ref="G33" si="50">SUM(O33+W33+AE33+AM33)</f>
        <v>0</v>
      </c>
      <c r="H33" s="375">
        <f>P33+X33+AF33</f>
        <v>307</v>
      </c>
      <c r="I33" s="305">
        <f t="shared" ref="I33" si="51">SUM(Q33+Y33+AG33+AO33)</f>
        <v>0</v>
      </c>
      <c r="J33" s="89">
        <v>7</v>
      </c>
      <c r="K33" s="304">
        <v>0</v>
      </c>
      <c r="L33" s="375">
        <f>SUM(N33+P33)</f>
        <v>243</v>
      </c>
      <c r="M33" s="23">
        <v>0</v>
      </c>
      <c r="N33" s="375">
        <v>151</v>
      </c>
      <c r="O33" s="23">
        <v>0</v>
      </c>
      <c r="P33" s="375">
        <v>92</v>
      </c>
      <c r="Q33" s="23">
        <v>0</v>
      </c>
      <c r="R33" s="89">
        <v>7</v>
      </c>
      <c r="S33" s="23">
        <v>0</v>
      </c>
      <c r="T33" s="375">
        <f>SUM(V33+X33)</f>
        <v>235</v>
      </c>
      <c r="U33" s="23">
        <v>0</v>
      </c>
      <c r="V33" s="89">
        <v>119</v>
      </c>
      <c r="W33" s="23">
        <v>0</v>
      </c>
      <c r="X33" s="89">
        <v>116</v>
      </c>
      <c r="Y33" s="23">
        <v>0</v>
      </c>
      <c r="Z33" s="89">
        <v>7</v>
      </c>
      <c r="AA33" s="23">
        <v>0</v>
      </c>
      <c r="AB33" s="375">
        <f t="shared" ref="AB33:AC34" si="52">SUM(AD33+AF33)</f>
        <v>224</v>
      </c>
      <c r="AC33" s="23">
        <f t="shared" si="52"/>
        <v>0</v>
      </c>
      <c r="AD33" s="89">
        <v>125</v>
      </c>
      <c r="AE33" s="23">
        <v>0</v>
      </c>
      <c r="AF33" s="89">
        <v>99</v>
      </c>
      <c r="AG33" s="23">
        <v>0</v>
      </c>
      <c r="AH33" s="90">
        <v>0</v>
      </c>
      <c r="AI33" s="23">
        <v>0</v>
      </c>
      <c r="AJ33" s="90">
        <v>0</v>
      </c>
      <c r="AK33" s="23">
        <v>0</v>
      </c>
      <c r="AL33" s="90">
        <v>0</v>
      </c>
      <c r="AM33" s="23">
        <v>0</v>
      </c>
      <c r="AN33" s="90">
        <v>0</v>
      </c>
      <c r="AO33" s="407">
        <v>0</v>
      </c>
    </row>
    <row r="34" spans="1:41" s="18" customFormat="1" ht="21" customHeight="1" thickBot="1" x14ac:dyDescent="0.2">
      <c r="A34" s="218" t="s">
        <v>471</v>
      </c>
      <c r="B34" s="232">
        <f t="shared" ref="B34" si="53">+J34+R34+Z34</f>
        <v>25</v>
      </c>
      <c r="C34" s="233">
        <f t="shared" ref="C34" si="54">SUM(K34+S34+AA34+AI34)</f>
        <v>0</v>
      </c>
      <c r="D34" s="250">
        <f t="shared" si="48"/>
        <v>607</v>
      </c>
      <c r="E34" s="233">
        <f t="shared" ref="E34" si="55">SUM(M34+U34+AC34+AK34)</f>
        <v>0</v>
      </c>
      <c r="F34" s="234">
        <f t="shared" ref="F34" si="56">+N34+V34+AD34</f>
        <v>317</v>
      </c>
      <c r="G34" s="233">
        <f t="shared" ref="G34" si="57">SUM(O34+W34+AE34+AM34)</f>
        <v>0</v>
      </c>
      <c r="H34" s="234">
        <f t="shared" ref="H34" si="58">+P34+X34+AF34</f>
        <v>290</v>
      </c>
      <c r="I34" s="233">
        <f t="shared" ref="I34" si="59">SUM(Q34+Y34+AG34+AO34)</f>
        <v>0</v>
      </c>
      <c r="J34" s="234">
        <v>15</v>
      </c>
      <c r="K34" s="235">
        <v>0</v>
      </c>
      <c r="L34" s="225">
        <f t="shared" ref="L34" si="60">SUM(N34+P34)</f>
        <v>208</v>
      </c>
      <c r="M34" s="235">
        <v>0</v>
      </c>
      <c r="N34" s="225">
        <v>121</v>
      </c>
      <c r="O34" s="235">
        <v>0</v>
      </c>
      <c r="P34" s="225">
        <v>87</v>
      </c>
      <c r="Q34" s="235">
        <v>0</v>
      </c>
      <c r="R34" s="411">
        <v>5</v>
      </c>
      <c r="S34" s="235">
        <v>0</v>
      </c>
      <c r="T34" s="225">
        <f>SUM(V34+X34)</f>
        <v>204</v>
      </c>
      <c r="U34" s="235">
        <f t="shared" ref="U34" si="61">SUM(W34+Y34)</f>
        <v>0</v>
      </c>
      <c r="V34" s="234">
        <v>104</v>
      </c>
      <c r="W34" s="235">
        <v>0</v>
      </c>
      <c r="X34" s="234">
        <v>100</v>
      </c>
      <c r="Y34" s="235">
        <v>0</v>
      </c>
      <c r="Z34" s="234">
        <v>5</v>
      </c>
      <c r="AA34" s="406">
        <v>0</v>
      </c>
      <c r="AB34" s="225">
        <f t="shared" si="52"/>
        <v>195</v>
      </c>
      <c r="AC34" s="235">
        <f t="shared" si="52"/>
        <v>0</v>
      </c>
      <c r="AD34" s="234">
        <v>92</v>
      </c>
      <c r="AE34" s="235">
        <v>0</v>
      </c>
      <c r="AF34" s="234">
        <v>103</v>
      </c>
      <c r="AG34" s="235">
        <v>0</v>
      </c>
      <c r="AH34" s="90">
        <v>0</v>
      </c>
      <c r="AI34" s="23">
        <v>0</v>
      </c>
      <c r="AJ34" s="90">
        <v>0</v>
      </c>
      <c r="AK34" s="23">
        <f t="shared" ref="AK34" si="62">SUM(AM34+AO34)</f>
        <v>0</v>
      </c>
      <c r="AL34" s="90">
        <v>0</v>
      </c>
      <c r="AM34" s="23">
        <v>0</v>
      </c>
      <c r="AN34" s="90">
        <v>0</v>
      </c>
      <c r="AO34" s="408">
        <v>0</v>
      </c>
    </row>
    <row r="35" spans="1:41" ht="18" customHeight="1" x14ac:dyDescent="0.15">
      <c r="A35" s="330" t="s">
        <v>139</v>
      </c>
      <c r="B35" s="330"/>
      <c r="C35" s="330"/>
      <c r="D35" s="330"/>
      <c r="E35" s="330"/>
      <c r="F35" s="330"/>
      <c r="G35" s="330"/>
      <c r="H35" s="330"/>
      <c r="I35" s="330"/>
      <c r="J35" s="330"/>
      <c r="K35" s="330"/>
      <c r="L35" s="330"/>
      <c r="M35" s="274"/>
      <c r="N35" s="330"/>
      <c r="O35" s="330"/>
      <c r="P35" s="330"/>
      <c r="Q35" s="330"/>
      <c r="R35" s="330"/>
      <c r="S35" s="326"/>
      <c r="T35" s="326"/>
      <c r="U35" s="326"/>
      <c r="V35" s="326"/>
      <c r="W35" s="326"/>
      <c r="X35" s="326"/>
      <c r="Y35" s="326"/>
      <c r="Z35" s="326"/>
      <c r="AA35" s="326"/>
      <c r="AB35" s="326"/>
      <c r="AC35" s="326"/>
      <c r="AD35" s="326"/>
      <c r="AE35" s="326"/>
      <c r="AF35" s="326"/>
      <c r="AG35" s="326"/>
      <c r="AH35" s="19"/>
      <c r="AI35" s="19"/>
      <c r="AJ35" s="19"/>
      <c r="AK35" s="20"/>
      <c r="AL35" s="21"/>
      <c r="AM35" s="19"/>
      <c r="AN35" s="19"/>
      <c r="AO35" s="22" t="s">
        <v>140</v>
      </c>
    </row>
    <row r="36" spans="1:41" ht="18" customHeight="1" x14ac:dyDescent="0.15">
      <c r="A36" s="330"/>
      <c r="B36" s="330"/>
      <c r="C36" s="330"/>
      <c r="D36" s="330"/>
      <c r="E36" s="330"/>
      <c r="F36" s="15"/>
      <c r="G36" s="330"/>
      <c r="H36" s="330"/>
      <c r="I36" s="330"/>
      <c r="J36" s="330"/>
      <c r="K36" s="330"/>
      <c r="L36" s="330"/>
      <c r="M36" s="330"/>
      <c r="N36" s="330"/>
      <c r="O36" s="330"/>
      <c r="P36" s="330"/>
      <c r="Q36" s="330"/>
      <c r="R36" s="330"/>
      <c r="S36" s="326"/>
      <c r="T36" s="326"/>
      <c r="U36" s="326"/>
      <c r="V36" s="16"/>
      <c r="W36" s="326"/>
      <c r="X36" s="326"/>
      <c r="Y36" s="326"/>
      <c r="Z36" s="326"/>
      <c r="AA36" s="326"/>
      <c r="AB36" s="326"/>
      <c r="AC36" s="326"/>
      <c r="AD36" s="326"/>
      <c r="AE36" s="326"/>
      <c r="AF36" s="326"/>
      <c r="AG36" s="326"/>
      <c r="AH36" s="326"/>
      <c r="AI36" s="326"/>
      <c r="AJ36" s="326"/>
      <c r="AK36" s="330"/>
      <c r="AL36" s="330"/>
      <c r="AM36" s="326"/>
      <c r="AN36" s="326"/>
      <c r="AO36" s="16"/>
    </row>
    <row r="37" spans="1:41" ht="18" customHeight="1" thickBot="1" x14ac:dyDescent="0.2">
      <c r="A37" s="330" t="s">
        <v>377</v>
      </c>
      <c r="B37" s="330"/>
      <c r="C37" s="330"/>
      <c r="D37" s="330"/>
      <c r="E37" s="330"/>
      <c r="F37" s="330"/>
      <c r="G37" s="330"/>
      <c r="H37" s="330"/>
      <c r="I37" s="330"/>
      <c r="J37" s="330"/>
      <c r="K37" s="330"/>
      <c r="L37" s="330"/>
      <c r="M37" s="330"/>
      <c r="N37" s="330"/>
      <c r="O37" s="330"/>
      <c r="P37" s="330"/>
      <c r="Q37" s="330"/>
      <c r="R37" s="330"/>
      <c r="S37" s="326"/>
      <c r="T37" s="326"/>
      <c r="U37" s="326"/>
      <c r="V37" s="326"/>
      <c r="W37" s="326"/>
      <c r="X37" s="326"/>
      <c r="Y37" s="326"/>
      <c r="Z37" s="326"/>
      <c r="AA37" s="326"/>
      <c r="AB37" s="326"/>
      <c r="AC37" s="326"/>
      <c r="AD37" s="326"/>
      <c r="AE37" s="326"/>
      <c r="AF37" s="326"/>
      <c r="AG37" s="326"/>
      <c r="AH37" s="326"/>
      <c r="AI37" s="326"/>
      <c r="AJ37" s="326"/>
      <c r="AL37" s="330"/>
      <c r="AM37" s="326"/>
      <c r="AN37" s="326"/>
      <c r="AO37" s="337" t="s">
        <v>63</v>
      </c>
    </row>
    <row r="38" spans="1:41" ht="18" customHeight="1" thickBot="1" x14ac:dyDescent="0.2">
      <c r="A38" s="457" t="s">
        <v>279</v>
      </c>
      <c r="B38" s="716" t="s">
        <v>304</v>
      </c>
      <c r="C38" s="717"/>
      <c r="D38" s="717"/>
      <c r="E38" s="717"/>
      <c r="F38" s="717"/>
      <c r="G38" s="717"/>
      <c r="H38" s="717"/>
      <c r="I38" s="718"/>
      <c r="J38" s="716" t="s">
        <v>328</v>
      </c>
      <c r="K38" s="717"/>
      <c r="L38" s="717"/>
      <c r="M38" s="717"/>
      <c r="N38" s="717"/>
      <c r="O38" s="717"/>
      <c r="P38" s="717"/>
      <c r="Q38" s="718"/>
      <c r="R38" s="716" t="s">
        <v>453</v>
      </c>
      <c r="S38" s="717"/>
      <c r="T38" s="717"/>
      <c r="U38" s="717"/>
      <c r="V38" s="717"/>
      <c r="W38" s="717"/>
      <c r="X38" s="717"/>
      <c r="Y38" s="718"/>
      <c r="Z38" s="716" t="s">
        <v>451</v>
      </c>
      <c r="AA38" s="717"/>
      <c r="AB38" s="717"/>
      <c r="AC38" s="717"/>
      <c r="AD38" s="717"/>
      <c r="AE38" s="717"/>
      <c r="AF38" s="717"/>
      <c r="AG38" s="718"/>
      <c r="AH38" s="543" t="s">
        <v>452</v>
      </c>
      <c r="AI38" s="544"/>
      <c r="AJ38" s="544"/>
      <c r="AK38" s="544"/>
      <c r="AL38" s="544"/>
      <c r="AM38" s="544"/>
      <c r="AN38" s="544"/>
      <c r="AO38" s="724"/>
    </row>
    <row r="39" spans="1:41" ht="18" customHeight="1" x14ac:dyDescent="0.15">
      <c r="A39" s="458"/>
      <c r="B39" s="637" t="s">
        <v>133</v>
      </c>
      <c r="C39" s="637"/>
      <c r="D39" s="637"/>
      <c r="E39" s="637"/>
      <c r="F39" s="714" t="s">
        <v>53</v>
      </c>
      <c r="G39" s="647"/>
      <c r="H39" s="714" t="s">
        <v>54</v>
      </c>
      <c r="I39" s="647"/>
      <c r="J39" s="714" t="s">
        <v>133</v>
      </c>
      <c r="K39" s="645"/>
      <c r="L39" s="645"/>
      <c r="M39" s="647"/>
      <c r="N39" s="714" t="s">
        <v>53</v>
      </c>
      <c r="O39" s="647"/>
      <c r="P39" s="714" t="s">
        <v>54</v>
      </c>
      <c r="Q39" s="647"/>
      <c r="R39" s="714" t="s">
        <v>133</v>
      </c>
      <c r="S39" s="645"/>
      <c r="T39" s="645"/>
      <c r="U39" s="647"/>
      <c r="V39" s="644" t="s">
        <v>53</v>
      </c>
      <c r="W39" s="715"/>
      <c r="X39" s="644" t="s">
        <v>54</v>
      </c>
      <c r="Y39" s="715"/>
      <c r="Z39" s="714" t="s">
        <v>133</v>
      </c>
      <c r="AA39" s="645"/>
      <c r="AB39" s="645"/>
      <c r="AC39" s="647"/>
      <c r="AD39" s="644" t="s">
        <v>53</v>
      </c>
      <c r="AE39" s="715"/>
      <c r="AF39" s="644" t="s">
        <v>54</v>
      </c>
      <c r="AG39" s="715"/>
      <c r="AH39" s="710" t="s">
        <v>133</v>
      </c>
      <c r="AI39" s="710"/>
      <c r="AJ39" s="710"/>
      <c r="AK39" s="711"/>
      <c r="AL39" s="714" t="s">
        <v>53</v>
      </c>
      <c r="AM39" s="647"/>
      <c r="AN39" s="714" t="s">
        <v>54</v>
      </c>
      <c r="AO39" s="719"/>
    </row>
    <row r="40" spans="1:41" ht="21" customHeight="1" x14ac:dyDescent="0.15">
      <c r="A40" s="100" t="s">
        <v>296</v>
      </c>
      <c r="B40" s="712">
        <f t="shared" ref="B40:B45" si="63">+F40+H40</f>
        <v>1200</v>
      </c>
      <c r="C40" s="712"/>
      <c r="D40" s="712"/>
      <c r="E40" s="23">
        <f>G40+I40</f>
        <v>0</v>
      </c>
      <c r="F40" s="236">
        <v>495</v>
      </c>
      <c r="G40" s="237">
        <v>0</v>
      </c>
      <c r="H40" s="236">
        <v>705</v>
      </c>
      <c r="I40" s="237">
        <v>0</v>
      </c>
      <c r="J40" s="713">
        <f t="shared" ref="J40:J45" si="64">SUM(N40,P40)</f>
        <v>1199</v>
      </c>
      <c r="K40" s="713"/>
      <c r="L40" s="713"/>
      <c r="M40" s="24">
        <f t="shared" ref="M40:M45" si="65">O40+Q40</f>
        <v>0</v>
      </c>
      <c r="N40" s="236">
        <v>485</v>
      </c>
      <c r="O40" s="237">
        <v>0</v>
      </c>
      <c r="P40" s="236">
        <v>714</v>
      </c>
      <c r="Q40" s="237">
        <v>0</v>
      </c>
      <c r="R40" s="700">
        <f t="shared" ref="R40" si="66">SUM(V40,X40)</f>
        <v>1197</v>
      </c>
      <c r="S40" s="700"/>
      <c r="T40" s="701">
        <f t="shared" ref="T40:T45" si="67">W40+Y40</f>
        <v>0</v>
      </c>
      <c r="U40" s="701"/>
      <c r="V40" s="236">
        <v>492</v>
      </c>
      <c r="W40" s="237">
        <v>0</v>
      </c>
      <c r="X40" s="236">
        <v>705</v>
      </c>
      <c r="Y40" s="237">
        <v>0</v>
      </c>
      <c r="Z40" s="700">
        <f t="shared" ref="Z40" si="68">SUM(AD40,AF40)</f>
        <v>1156</v>
      </c>
      <c r="AA40" s="700"/>
      <c r="AB40" s="701">
        <f t="shared" ref="AB40:AB45" si="69">AE40+AG40</f>
        <v>0</v>
      </c>
      <c r="AC40" s="701"/>
      <c r="AD40" s="236">
        <v>452</v>
      </c>
      <c r="AE40" s="237">
        <v>0</v>
      </c>
      <c r="AF40" s="236">
        <v>704</v>
      </c>
      <c r="AG40" s="237">
        <v>0</v>
      </c>
      <c r="AH40" s="700">
        <f>SUM(AL40,AN40)</f>
        <v>1113</v>
      </c>
      <c r="AI40" s="700"/>
      <c r="AJ40" s="701">
        <f>AM40+AO40</f>
        <v>0</v>
      </c>
      <c r="AK40" s="701"/>
      <c r="AL40" s="375">
        <f>F29</f>
        <v>441</v>
      </c>
      <c r="AM40" s="370">
        <f>G29</f>
        <v>0</v>
      </c>
      <c r="AN40" s="375">
        <f>H29</f>
        <v>672</v>
      </c>
      <c r="AO40" s="238">
        <f>I29</f>
        <v>0</v>
      </c>
    </row>
    <row r="41" spans="1:41" ht="21" customHeight="1" x14ac:dyDescent="0.15">
      <c r="A41" s="100" t="s">
        <v>295</v>
      </c>
      <c r="B41" s="697">
        <f t="shared" si="63"/>
        <v>843</v>
      </c>
      <c r="C41" s="697"/>
      <c r="D41" s="697"/>
      <c r="E41" s="23">
        <f>G41+I41</f>
        <v>0</v>
      </c>
      <c r="F41" s="236">
        <v>208</v>
      </c>
      <c r="G41" s="237">
        <v>0</v>
      </c>
      <c r="H41" s="236">
        <v>635</v>
      </c>
      <c r="I41" s="237">
        <v>0</v>
      </c>
      <c r="J41" s="698">
        <f t="shared" si="64"/>
        <v>841</v>
      </c>
      <c r="K41" s="698"/>
      <c r="L41" s="698"/>
      <c r="M41" s="23">
        <f t="shared" si="65"/>
        <v>0</v>
      </c>
      <c r="N41" s="236">
        <v>208</v>
      </c>
      <c r="O41" s="237">
        <v>0</v>
      </c>
      <c r="P41" s="236">
        <v>633</v>
      </c>
      <c r="Q41" s="237">
        <v>0</v>
      </c>
      <c r="R41" s="699">
        <f>SUM(V41,X41)</f>
        <v>790</v>
      </c>
      <c r="S41" s="699"/>
      <c r="T41" s="702">
        <f t="shared" si="67"/>
        <v>0</v>
      </c>
      <c r="U41" s="702"/>
      <c r="V41" s="236">
        <v>203</v>
      </c>
      <c r="W41" s="237">
        <v>0</v>
      </c>
      <c r="X41" s="236">
        <v>587</v>
      </c>
      <c r="Y41" s="237">
        <v>0</v>
      </c>
      <c r="Z41" s="699">
        <f>SUM(AD41,AF41)</f>
        <v>769</v>
      </c>
      <c r="AA41" s="699"/>
      <c r="AB41" s="702">
        <f t="shared" si="69"/>
        <v>0</v>
      </c>
      <c r="AC41" s="702"/>
      <c r="AD41" s="236">
        <v>222</v>
      </c>
      <c r="AE41" s="237">
        <v>0</v>
      </c>
      <c r="AF41" s="236">
        <v>547</v>
      </c>
      <c r="AG41" s="237">
        <v>0</v>
      </c>
      <c r="AH41" s="709">
        <f>SUM(AL41,AN41)</f>
        <v>725</v>
      </c>
      <c r="AI41" s="699"/>
      <c r="AJ41" s="702">
        <f t="shared" ref="AJ41:AJ45" si="70">AM41+AO41</f>
        <v>0</v>
      </c>
      <c r="AK41" s="702"/>
      <c r="AL41" s="375">
        <f>F30</f>
        <v>212</v>
      </c>
      <c r="AM41" s="370">
        <f t="shared" ref="AM41:AO45" si="71">G30</f>
        <v>0</v>
      </c>
      <c r="AN41" s="375">
        <f t="shared" si="71"/>
        <v>513</v>
      </c>
      <c r="AO41" s="239">
        <f t="shared" si="71"/>
        <v>0</v>
      </c>
    </row>
    <row r="42" spans="1:41" ht="21" customHeight="1" x14ac:dyDescent="0.15">
      <c r="A42" s="100" t="s">
        <v>297</v>
      </c>
      <c r="B42" s="697">
        <f t="shared" si="63"/>
        <v>699</v>
      </c>
      <c r="C42" s="697"/>
      <c r="D42" s="697"/>
      <c r="E42" s="78">
        <f>+G42+I42</f>
        <v>285</v>
      </c>
      <c r="F42" s="236">
        <v>537</v>
      </c>
      <c r="G42" s="240">
        <v>281</v>
      </c>
      <c r="H42" s="236">
        <v>162</v>
      </c>
      <c r="I42" s="240">
        <v>4</v>
      </c>
      <c r="J42" s="698">
        <f t="shared" si="64"/>
        <v>698</v>
      </c>
      <c r="K42" s="698"/>
      <c r="L42" s="698"/>
      <c r="M42" s="78">
        <f t="shared" si="65"/>
        <v>287</v>
      </c>
      <c r="N42" s="236">
        <v>542</v>
      </c>
      <c r="O42" s="240">
        <v>284</v>
      </c>
      <c r="P42" s="236">
        <v>156</v>
      </c>
      <c r="Q42" s="240">
        <v>3</v>
      </c>
      <c r="R42" s="699">
        <f>SUM(V42,X42)</f>
        <v>669</v>
      </c>
      <c r="S42" s="699"/>
      <c r="T42" s="703">
        <f t="shared" si="67"/>
        <v>235</v>
      </c>
      <c r="U42" s="703"/>
      <c r="V42" s="236">
        <v>535</v>
      </c>
      <c r="W42" s="240">
        <v>232</v>
      </c>
      <c r="X42" s="236">
        <v>134</v>
      </c>
      <c r="Y42" s="240">
        <v>3</v>
      </c>
      <c r="Z42" s="699">
        <f>SUM(AD42,AF42)</f>
        <v>617</v>
      </c>
      <c r="AA42" s="699"/>
      <c r="AB42" s="703">
        <f t="shared" si="69"/>
        <v>225</v>
      </c>
      <c r="AC42" s="703"/>
      <c r="AD42" s="236">
        <v>496</v>
      </c>
      <c r="AE42" s="240">
        <v>221</v>
      </c>
      <c r="AF42" s="236">
        <v>121</v>
      </c>
      <c r="AG42" s="240">
        <v>4</v>
      </c>
      <c r="AH42" s="699">
        <f>SUM(AL42,AN42)</f>
        <v>570</v>
      </c>
      <c r="AI42" s="699"/>
      <c r="AJ42" s="708">
        <f t="shared" si="70"/>
        <v>172</v>
      </c>
      <c r="AK42" s="708"/>
      <c r="AL42" s="375">
        <f>F31</f>
        <v>457</v>
      </c>
      <c r="AM42" s="371">
        <f>G31</f>
        <v>170</v>
      </c>
      <c r="AN42" s="375">
        <f t="shared" si="71"/>
        <v>113</v>
      </c>
      <c r="AO42" s="241">
        <f t="shared" si="71"/>
        <v>2</v>
      </c>
    </row>
    <row r="43" spans="1:41" ht="21" customHeight="1" x14ac:dyDescent="0.15">
      <c r="A43" s="100" t="s">
        <v>298</v>
      </c>
      <c r="B43" s="697">
        <f t="shared" si="63"/>
        <v>687</v>
      </c>
      <c r="C43" s="697"/>
      <c r="D43" s="697"/>
      <c r="E43" s="23">
        <f>G43+I43</f>
        <v>0</v>
      </c>
      <c r="F43" s="236">
        <v>307</v>
      </c>
      <c r="G43" s="237">
        <v>0</v>
      </c>
      <c r="H43" s="236">
        <v>380</v>
      </c>
      <c r="I43" s="237">
        <v>0</v>
      </c>
      <c r="J43" s="698">
        <f t="shared" si="64"/>
        <v>731</v>
      </c>
      <c r="K43" s="698"/>
      <c r="L43" s="698"/>
      <c r="M43" s="23">
        <f t="shared" si="65"/>
        <v>0</v>
      </c>
      <c r="N43" s="236">
        <v>321</v>
      </c>
      <c r="O43" s="237">
        <v>0</v>
      </c>
      <c r="P43" s="236">
        <v>410</v>
      </c>
      <c r="Q43" s="237">
        <v>0</v>
      </c>
      <c r="R43" s="699">
        <f t="shared" ref="R43:R45" si="72">SUM(V43,X43)</f>
        <v>709</v>
      </c>
      <c r="S43" s="699"/>
      <c r="T43" s="702">
        <f t="shared" si="67"/>
        <v>0</v>
      </c>
      <c r="U43" s="702"/>
      <c r="V43" s="236">
        <v>285</v>
      </c>
      <c r="W43" s="370">
        <v>0</v>
      </c>
      <c r="X43" s="236">
        <v>424</v>
      </c>
      <c r="Y43" s="370">
        <v>0</v>
      </c>
      <c r="Z43" s="699">
        <f t="shared" ref="Z43:Z45" si="73">SUM(AD43,AF43)</f>
        <v>695</v>
      </c>
      <c r="AA43" s="699"/>
      <c r="AB43" s="702">
        <f t="shared" si="69"/>
        <v>0</v>
      </c>
      <c r="AC43" s="702"/>
      <c r="AD43" s="236">
        <v>282</v>
      </c>
      <c r="AE43" s="370">
        <v>0</v>
      </c>
      <c r="AF43" s="236">
        <v>413</v>
      </c>
      <c r="AG43" s="370">
        <v>0</v>
      </c>
      <c r="AH43" s="699">
        <f t="shared" ref="AH43:AH44" si="74">SUM(AL43,AN43)</f>
        <v>691</v>
      </c>
      <c r="AI43" s="699"/>
      <c r="AJ43" s="702">
        <f t="shared" si="70"/>
        <v>0</v>
      </c>
      <c r="AK43" s="702"/>
      <c r="AL43" s="375">
        <f t="shared" ref="AL43" si="75">F32</f>
        <v>282</v>
      </c>
      <c r="AM43" s="370">
        <f t="shared" si="71"/>
        <v>0</v>
      </c>
      <c r="AN43" s="375">
        <f t="shared" si="71"/>
        <v>409</v>
      </c>
      <c r="AO43" s="239">
        <f t="shared" si="71"/>
        <v>0</v>
      </c>
    </row>
    <row r="44" spans="1:41" ht="21" customHeight="1" x14ac:dyDescent="0.15">
      <c r="A44" s="100" t="s">
        <v>299</v>
      </c>
      <c r="B44" s="697">
        <f t="shared" si="63"/>
        <v>763</v>
      </c>
      <c r="C44" s="697"/>
      <c r="D44" s="697"/>
      <c r="E44" s="23">
        <f>G44+I44</f>
        <v>0</v>
      </c>
      <c r="F44" s="236">
        <v>412</v>
      </c>
      <c r="G44" s="237">
        <v>0</v>
      </c>
      <c r="H44" s="236">
        <v>351</v>
      </c>
      <c r="I44" s="237">
        <v>0</v>
      </c>
      <c r="J44" s="698">
        <f t="shared" si="64"/>
        <v>764</v>
      </c>
      <c r="K44" s="698"/>
      <c r="L44" s="698"/>
      <c r="M44" s="23">
        <f t="shared" si="65"/>
        <v>0</v>
      </c>
      <c r="N44" s="236">
        <v>429</v>
      </c>
      <c r="O44" s="237">
        <v>0</v>
      </c>
      <c r="P44" s="236">
        <v>335</v>
      </c>
      <c r="Q44" s="237">
        <v>0</v>
      </c>
      <c r="R44" s="699">
        <f t="shared" si="72"/>
        <v>731</v>
      </c>
      <c r="S44" s="699"/>
      <c r="T44" s="702">
        <f t="shared" si="67"/>
        <v>0</v>
      </c>
      <c r="U44" s="702"/>
      <c r="V44" s="236">
        <v>414</v>
      </c>
      <c r="W44" s="237">
        <v>0</v>
      </c>
      <c r="X44" s="236">
        <v>317</v>
      </c>
      <c r="Y44" s="237">
        <v>0</v>
      </c>
      <c r="Z44" s="699">
        <f t="shared" si="73"/>
        <v>717</v>
      </c>
      <c r="AA44" s="699"/>
      <c r="AB44" s="702">
        <f t="shared" si="69"/>
        <v>0</v>
      </c>
      <c r="AC44" s="702"/>
      <c r="AD44" s="236">
        <v>389</v>
      </c>
      <c r="AE44" s="237">
        <v>0</v>
      </c>
      <c r="AF44" s="236">
        <v>328</v>
      </c>
      <c r="AG44" s="237">
        <v>0</v>
      </c>
      <c r="AH44" s="699">
        <f t="shared" si="74"/>
        <v>702</v>
      </c>
      <c r="AI44" s="699"/>
      <c r="AJ44" s="702">
        <f t="shared" si="70"/>
        <v>0</v>
      </c>
      <c r="AK44" s="702"/>
      <c r="AL44" s="375">
        <f>F33</f>
        <v>395</v>
      </c>
      <c r="AM44" s="370">
        <f t="shared" si="71"/>
        <v>0</v>
      </c>
      <c r="AN44" s="375">
        <f t="shared" si="71"/>
        <v>307</v>
      </c>
      <c r="AO44" s="239">
        <f t="shared" si="71"/>
        <v>0</v>
      </c>
    </row>
    <row r="45" spans="1:41" ht="21" customHeight="1" thickBot="1" x14ac:dyDescent="0.2">
      <c r="A45" s="218" t="s">
        <v>300</v>
      </c>
      <c r="B45" s="706">
        <f t="shared" si="63"/>
        <v>631</v>
      </c>
      <c r="C45" s="706"/>
      <c r="D45" s="706"/>
      <c r="E45" s="25">
        <f>G45+I45</f>
        <v>0</v>
      </c>
      <c r="F45" s="242">
        <v>320</v>
      </c>
      <c r="G45" s="243">
        <v>0</v>
      </c>
      <c r="H45" s="242">
        <v>311</v>
      </c>
      <c r="I45" s="243">
        <v>0</v>
      </c>
      <c r="J45" s="707">
        <f t="shared" si="64"/>
        <v>634</v>
      </c>
      <c r="K45" s="707"/>
      <c r="L45" s="707"/>
      <c r="M45" s="25">
        <f t="shared" si="65"/>
        <v>0</v>
      </c>
      <c r="N45" s="242">
        <v>308</v>
      </c>
      <c r="O45" s="243">
        <v>0</v>
      </c>
      <c r="P45" s="242">
        <v>326</v>
      </c>
      <c r="Q45" s="243">
        <v>0</v>
      </c>
      <c r="R45" s="705">
        <f t="shared" si="72"/>
        <v>625</v>
      </c>
      <c r="S45" s="705"/>
      <c r="T45" s="704">
        <f t="shared" si="67"/>
        <v>0</v>
      </c>
      <c r="U45" s="704"/>
      <c r="V45" s="242">
        <v>301</v>
      </c>
      <c r="W45" s="243">
        <v>0</v>
      </c>
      <c r="X45" s="242">
        <v>324</v>
      </c>
      <c r="Y45" s="243">
        <v>0</v>
      </c>
      <c r="Z45" s="705">
        <f t="shared" si="73"/>
        <v>612</v>
      </c>
      <c r="AA45" s="705"/>
      <c r="AB45" s="704">
        <f t="shared" si="69"/>
        <v>0</v>
      </c>
      <c r="AC45" s="704"/>
      <c r="AD45" s="242">
        <v>299</v>
      </c>
      <c r="AE45" s="243">
        <v>0</v>
      </c>
      <c r="AF45" s="242">
        <v>313</v>
      </c>
      <c r="AG45" s="243">
        <v>0</v>
      </c>
      <c r="AH45" s="705">
        <f>SUM(AL45,AN45)</f>
        <v>607</v>
      </c>
      <c r="AI45" s="705"/>
      <c r="AJ45" s="704">
        <f t="shared" si="70"/>
        <v>0</v>
      </c>
      <c r="AK45" s="704"/>
      <c r="AL45" s="375">
        <f>F34</f>
        <v>317</v>
      </c>
      <c r="AM45" s="370">
        <f t="shared" si="71"/>
        <v>0</v>
      </c>
      <c r="AN45" s="244">
        <f t="shared" si="71"/>
        <v>290</v>
      </c>
      <c r="AO45" s="245">
        <f t="shared" si="71"/>
        <v>0</v>
      </c>
    </row>
    <row r="46" spans="1:41" ht="15" customHeight="1" x14ac:dyDescent="0.15">
      <c r="A46" s="330" t="s">
        <v>145</v>
      </c>
      <c r="B46" s="20"/>
      <c r="C46" s="20"/>
      <c r="D46" s="20"/>
      <c r="E46" s="20"/>
      <c r="F46" s="20"/>
      <c r="G46" s="20"/>
      <c r="H46" s="20"/>
      <c r="I46" s="20"/>
      <c r="J46" s="20"/>
      <c r="K46" s="20"/>
      <c r="L46" s="20"/>
      <c r="M46" s="20"/>
      <c r="N46" s="20"/>
      <c r="O46" s="20"/>
      <c r="P46" s="20"/>
      <c r="Q46" s="20"/>
      <c r="R46" s="330"/>
      <c r="S46" s="330"/>
      <c r="T46" s="330"/>
      <c r="U46" s="330"/>
      <c r="V46" s="330"/>
      <c r="W46" s="330"/>
      <c r="X46" s="330"/>
      <c r="Y46" s="330"/>
      <c r="Z46" s="330"/>
      <c r="AA46" s="330"/>
      <c r="AB46" s="20"/>
      <c r="AC46" s="20"/>
      <c r="AD46" s="20"/>
      <c r="AE46" s="20"/>
      <c r="AF46" s="20"/>
      <c r="AG46" s="20"/>
      <c r="AH46" s="20"/>
      <c r="AI46" s="20"/>
      <c r="AJ46" s="20"/>
      <c r="AK46" s="20"/>
      <c r="AL46" s="21"/>
      <c r="AM46" s="20"/>
      <c r="AN46" s="330"/>
      <c r="AO46" s="337" t="s">
        <v>140</v>
      </c>
    </row>
    <row r="47" spans="1:41" ht="17.100000000000001" customHeight="1" x14ac:dyDescent="0.15">
      <c r="A47" s="1"/>
      <c r="B47" s="1"/>
      <c r="C47" s="2"/>
      <c r="D47" s="2"/>
      <c r="E47" s="2"/>
      <c r="F47" s="2"/>
      <c r="G47" s="2"/>
      <c r="H47" s="2"/>
      <c r="I47" s="2"/>
      <c r="J47" s="2"/>
      <c r="K47" s="2"/>
      <c r="L47" s="2"/>
      <c r="M47" s="2"/>
      <c r="N47" s="2"/>
      <c r="O47" s="2"/>
      <c r="P47" s="2"/>
      <c r="Q47" s="2"/>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row>
    <row r="48" spans="1:41" ht="17.100000000000001" customHeight="1" x14ac:dyDescent="0.15">
      <c r="A48" s="330"/>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row>
    <row r="49" spans="1:41" ht="17.100000000000001" customHeight="1" x14ac:dyDescent="0.15">
      <c r="A49" s="330"/>
      <c r="B49" s="330"/>
      <c r="C49" s="330"/>
      <c r="D49" s="330"/>
      <c r="E49" s="330"/>
      <c r="F49" s="330"/>
      <c r="G49" s="330"/>
      <c r="H49" s="330"/>
      <c r="I49" s="330"/>
      <c r="J49" s="330"/>
      <c r="K49" s="330"/>
      <c r="L49" s="330"/>
      <c r="M49" s="330"/>
      <c r="N49" s="330"/>
      <c r="O49" s="330"/>
      <c r="P49" s="330"/>
      <c r="Q49" s="15"/>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row>
    <row r="50" spans="1:41" ht="17.100000000000001" customHeight="1" x14ac:dyDescent="0.15">
      <c r="S50" s="330"/>
      <c r="T50" s="330"/>
      <c r="U50" s="330"/>
      <c r="V50" s="330"/>
      <c r="W50" s="330"/>
      <c r="X50" s="330"/>
      <c r="Y50" s="330"/>
      <c r="Z50" s="330"/>
    </row>
    <row r="51" spans="1:41" ht="17.100000000000001" customHeight="1" x14ac:dyDescent="0.15">
      <c r="S51" s="330"/>
      <c r="T51" s="330"/>
      <c r="U51" s="330"/>
      <c r="V51" s="330"/>
      <c r="W51" s="330"/>
      <c r="X51" s="330"/>
      <c r="Y51" s="330"/>
      <c r="Z51" s="330"/>
    </row>
    <row r="52" spans="1:41" ht="17.100000000000001" customHeight="1" x14ac:dyDescent="0.15">
      <c r="S52" s="330"/>
      <c r="T52" s="330"/>
      <c r="U52" s="330"/>
      <c r="V52" s="330"/>
      <c r="W52" s="330"/>
      <c r="X52" s="330"/>
      <c r="Y52" s="330"/>
      <c r="Z52" s="330"/>
    </row>
  </sheetData>
  <sheetProtection sheet="1" selectLockedCells="1" selectUnlockedCells="1"/>
  <mergeCells count="186">
    <mergeCell ref="A3:A4"/>
    <mergeCell ref="B3:C4"/>
    <mergeCell ref="D3:I3"/>
    <mergeCell ref="J3:K4"/>
    <mergeCell ref="L3:Q3"/>
    <mergeCell ref="R3:Y3"/>
    <mergeCell ref="V4:W4"/>
    <mergeCell ref="X4:Y4"/>
    <mergeCell ref="Z3:AG3"/>
    <mergeCell ref="AH3:AK3"/>
    <mergeCell ref="AL3:AO3"/>
    <mergeCell ref="D4:E4"/>
    <mergeCell ref="F4:G4"/>
    <mergeCell ref="H4:I4"/>
    <mergeCell ref="L4:M4"/>
    <mergeCell ref="N4:O4"/>
    <mergeCell ref="P4:Q4"/>
    <mergeCell ref="R4:U4"/>
    <mergeCell ref="S6:T6"/>
    <mergeCell ref="Z6:AB6"/>
    <mergeCell ref="AH6:AI6"/>
    <mergeCell ref="AJ6:AK6"/>
    <mergeCell ref="AL6:AM6"/>
    <mergeCell ref="AN6:AO6"/>
    <mergeCell ref="AN4:AO4"/>
    <mergeCell ref="S5:T5"/>
    <mergeCell ref="Z5:AB5"/>
    <mergeCell ref="AH5:AI5"/>
    <mergeCell ref="AJ5:AK5"/>
    <mergeCell ref="AL5:AM5"/>
    <mergeCell ref="AN5:AO5"/>
    <mergeCell ref="Z4:AC4"/>
    <mergeCell ref="AD4:AE4"/>
    <mergeCell ref="AF4:AG4"/>
    <mergeCell ref="AH4:AI4"/>
    <mergeCell ref="AJ4:AK4"/>
    <mergeCell ref="AL4:AM4"/>
    <mergeCell ref="S8:T8"/>
    <mergeCell ref="Z8:AB8"/>
    <mergeCell ref="AH8:AI8"/>
    <mergeCell ref="AJ8:AK8"/>
    <mergeCell ref="AL8:AM8"/>
    <mergeCell ref="AN8:AO8"/>
    <mergeCell ref="S7:T7"/>
    <mergeCell ref="Z7:AB7"/>
    <mergeCell ref="AH7:AI7"/>
    <mergeCell ref="AJ7:AK7"/>
    <mergeCell ref="AL7:AM7"/>
    <mergeCell ref="AN7:AO7"/>
    <mergeCell ref="S11:T11"/>
    <mergeCell ref="AA11:AB11"/>
    <mergeCell ref="AH11:AI11"/>
    <mergeCell ref="AJ11:AK11"/>
    <mergeCell ref="AL11:AM11"/>
    <mergeCell ref="AN11:AO11"/>
    <mergeCell ref="S9:T9"/>
    <mergeCell ref="Z9:AB9"/>
    <mergeCell ref="AH9:AI9"/>
    <mergeCell ref="AJ9:AK9"/>
    <mergeCell ref="AL9:AM9"/>
    <mergeCell ref="AN9:AO9"/>
    <mergeCell ref="S13:T13"/>
    <mergeCell ref="AA13:AB13"/>
    <mergeCell ref="AH13:AI13"/>
    <mergeCell ref="AJ13:AK13"/>
    <mergeCell ref="AL13:AM13"/>
    <mergeCell ref="AN13:AO13"/>
    <mergeCell ref="S12:T12"/>
    <mergeCell ref="AA12:AB12"/>
    <mergeCell ref="AH12:AI12"/>
    <mergeCell ref="AJ12:AK12"/>
    <mergeCell ref="AL12:AM12"/>
    <mergeCell ref="AN12:AO12"/>
    <mergeCell ref="S15:T15"/>
    <mergeCell ref="AA15:AB15"/>
    <mergeCell ref="AH15:AI15"/>
    <mergeCell ref="AJ15:AK15"/>
    <mergeCell ref="AL15:AM15"/>
    <mergeCell ref="AN15:AO15"/>
    <mergeCell ref="S14:T14"/>
    <mergeCell ref="AA14:AB14"/>
    <mergeCell ref="AH14:AI14"/>
    <mergeCell ref="AJ14:AK14"/>
    <mergeCell ref="AL14:AM14"/>
    <mergeCell ref="AN14:AO14"/>
    <mergeCell ref="R21:Y21"/>
    <mergeCell ref="Z21:AG21"/>
    <mergeCell ref="AH21:AO21"/>
    <mergeCell ref="B22:C22"/>
    <mergeCell ref="D22:E22"/>
    <mergeCell ref="F22:G22"/>
    <mergeCell ref="H22:I22"/>
    <mergeCell ref="S16:T16"/>
    <mergeCell ref="AA16:AB16"/>
    <mergeCell ref="AH16:AI16"/>
    <mergeCell ref="AJ16:AK16"/>
    <mergeCell ref="AL16:AM16"/>
    <mergeCell ref="AN16:AO16"/>
    <mergeCell ref="AH22:AI22"/>
    <mergeCell ref="AJ22:AK22"/>
    <mergeCell ref="AL22:AM22"/>
    <mergeCell ref="AN22:AO22"/>
    <mergeCell ref="A38:A39"/>
    <mergeCell ref="B38:I38"/>
    <mergeCell ref="J38:Q38"/>
    <mergeCell ref="R38:Y38"/>
    <mergeCell ref="Z38:AG38"/>
    <mergeCell ref="AH38:AO38"/>
    <mergeCell ref="V22:W22"/>
    <mergeCell ref="X22:Y22"/>
    <mergeCell ref="Z22:AA22"/>
    <mergeCell ref="AB22:AC22"/>
    <mergeCell ref="AD22:AE22"/>
    <mergeCell ref="AF22:AG22"/>
    <mergeCell ref="J22:K22"/>
    <mergeCell ref="L22:M22"/>
    <mergeCell ref="N22:O22"/>
    <mergeCell ref="P22:Q22"/>
    <mergeCell ref="R22:S22"/>
    <mergeCell ref="T22:U22"/>
    <mergeCell ref="A21:A22"/>
    <mergeCell ref="B21:I21"/>
    <mergeCell ref="AH39:AK39"/>
    <mergeCell ref="AL39:AM39"/>
    <mergeCell ref="AN39:AO39"/>
    <mergeCell ref="J21:Q21"/>
    <mergeCell ref="R39:U39"/>
    <mergeCell ref="V39:W39"/>
    <mergeCell ref="X39:Y39"/>
    <mergeCell ref="Z39:AC39"/>
    <mergeCell ref="AD39:AE39"/>
    <mergeCell ref="AF39:AG39"/>
    <mergeCell ref="B39:E39"/>
    <mergeCell ref="F39:G39"/>
    <mergeCell ref="H39:I39"/>
    <mergeCell ref="J39:M39"/>
    <mergeCell ref="N39:O39"/>
    <mergeCell ref="P39:Q39"/>
    <mergeCell ref="AJ40:AK40"/>
    <mergeCell ref="B41:D41"/>
    <mergeCell ref="J41:L41"/>
    <mergeCell ref="R41:S41"/>
    <mergeCell ref="T41:U41"/>
    <mergeCell ref="Z41:AA41"/>
    <mergeCell ref="AB41:AC41"/>
    <mergeCell ref="AH41:AI41"/>
    <mergeCell ref="AJ41:AK41"/>
    <mergeCell ref="B40:D40"/>
    <mergeCell ref="J40:L40"/>
    <mergeCell ref="R40:S40"/>
    <mergeCell ref="T40:U40"/>
    <mergeCell ref="Z40:AA40"/>
    <mergeCell ref="AB40:AC40"/>
    <mergeCell ref="AH40:AI40"/>
    <mergeCell ref="AH42:AI42"/>
    <mergeCell ref="AJ42:AK42"/>
    <mergeCell ref="B43:D43"/>
    <mergeCell ref="J43:L43"/>
    <mergeCell ref="R43:S43"/>
    <mergeCell ref="T43:U43"/>
    <mergeCell ref="Z43:AA43"/>
    <mergeCell ref="AB43:AC43"/>
    <mergeCell ref="AH43:AI43"/>
    <mergeCell ref="AJ43:AK43"/>
    <mergeCell ref="B42:D42"/>
    <mergeCell ref="J42:L42"/>
    <mergeCell ref="R42:S42"/>
    <mergeCell ref="T42:U42"/>
    <mergeCell ref="Z42:AA42"/>
    <mergeCell ref="AB42:AC42"/>
    <mergeCell ref="AH44:AI44"/>
    <mergeCell ref="AJ44:AK44"/>
    <mergeCell ref="B45:D45"/>
    <mergeCell ref="J45:L45"/>
    <mergeCell ref="R45:S45"/>
    <mergeCell ref="T45:U45"/>
    <mergeCell ref="Z45:AA45"/>
    <mergeCell ref="AB45:AC45"/>
    <mergeCell ref="AH45:AI45"/>
    <mergeCell ref="AJ45:AK45"/>
    <mergeCell ref="B44:D44"/>
    <mergeCell ref="J44:L44"/>
    <mergeCell ref="R44:S44"/>
    <mergeCell ref="T44:U44"/>
    <mergeCell ref="Z44:AA44"/>
    <mergeCell ref="AB44:AC44"/>
  </mergeCells>
  <phoneticPr fontId="2"/>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colBreaks count="1" manualBreakCount="1">
    <brk id="17"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AC52"/>
  <sheetViews>
    <sheetView view="pageBreakPreview" zoomScaleNormal="80" zoomScaleSheetLayoutView="100" zoomScalePageLayoutView="80" workbookViewId="0">
      <pane xSplit="1" topLeftCell="B1" activePane="topRight" state="frozen"/>
      <selection activeCell="J19" sqref="J19"/>
      <selection pane="topRight" activeCell="J19" sqref="J19"/>
    </sheetView>
  </sheetViews>
  <sheetFormatPr defaultColWidth="8.85546875" defaultRowHeight="17.45" customHeight="1" x14ac:dyDescent="0.15"/>
  <cols>
    <col min="1" max="1" width="26.42578125" style="12" customWidth="1"/>
    <col min="2" max="3" width="7.42578125" style="12" customWidth="1"/>
    <col min="4" max="5" width="7.7109375" style="12" customWidth="1"/>
    <col min="6" max="7" width="7.42578125" style="12" customWidth="1"/>
    <col min="8" max="11" width="7.28515625" style="12" customWidth="1"/>
    <col min="12" max="16" width="6.7109375" style="12" hidden="1" customWidth="1"/>
    <col min="17" max="17" width="6" style="12" hidden="1" customWidth="1"/>
    <col min="18" max="18" width="3.7109375" style="12" hidden="1" customWidth="1"/>
    <col min="19" max="19" width="3.42578125" style="12" hidden="1" customWidth="1"/>
    <col min="20" max="20" width="6.28515625" style="12" hidden="1" customWidth="1"/>
    <col min="21" max="21" width="7.140625" style="12" hidden="1" customWidth="1"/>
    <col min="22" max="23" width="6.7109375" style="12" hidden="1" customWidth="1"/>
    <col min="24" max="24" width="7.42578125" style="12" hidden="1" customWidth="1"/>
    <col min="25" max="25" width="4" style="12" hidden="1" customWidth="1"/>
    <col min="26" max="26" width="3" style="12" hidden="1" customWidth="1"/>
    <col min="27" max="27" width="6.7109375" style="12" hidden="1" customWidth="1"/>
    <col min="28" max="28" width="3.85546875" style="12" customWidth="1"/>
    <col min="29" max="16384" width="8.85546875" style="12"/>
  </cols>
  <sheetData>
    <row r="1" spans="1:29" ht="5.0999999999999996" customHeight="1" x14ac:dyDescent="0.15">
      <c r="A1" s="330"/>
      <c r="B1" s="330"/>
      <c r="C1" s="330"/>
      <c r="D1" s="330"/>
      <c r="E1" s="330"/>
      <c r="F1" s="330"/>
      <c r="G1" s="330"/>
      <c r="H1" s="330"/>
      <c r="I1" s="330"/>
      <c r="J1" s="330"/>
      <c r="K1" s="330"/>
      <c r="L1" s="330"/>
      <c r="M1" s="330"/>
      <c r="N1" s="330"/>
      <c r="O1" s="330"/>
      <c r="P1" s="330"/>
      <c r="Q1" s="330"/>
      <c r="R1" s="330"/>
      <c r="S1" s="330"/>
      <c r="T1" s="330"/>
      <c r="U1" s="330"/>
      <c r="V1" s="330"/>
      <c r="X1" s="330"/>
      <c r="Y1" s="330"/>
      <c r="Z1" s="330"/>
      <c r="AA1" s="337"/>
      <c r="AB1" s="337"/>
    </row>
    <row r="2" spans="1:29" ht="15" customHeight="1" thickBot="1" x14ac:dyDescent="0.2">
      <c r="A2" s="330" t="s">
        <v>378</v>
      </c>
      <c r="B2" s="330"/>
      <c r="C2" s="330"/>
      <c r="D2" s="330"/>
      <c r="E2" s="330"/>
      <c r="F2" s="330"/>
      <c r="G2" s="330"/>
      <c r="H2" s="330"/>
      <c r="I2" s="330"/>
      <c r="J2" s="330"/>
      <c r="K2" s="330"/>
      <c r="L2" s="330"/>
      <c r="M2" s="330"/>
      <c r="N2" s="330"/>
      <c r="O2" s="330"/>
      <c r="P2" s="330"/>
      <c r="Q2" s="330"/>
      <c r="R2" s="330"/>
      <c r="S2" s="330"/>
      <c r="T2" s="330"/>
      <c r="U2" s="330"/>
      <c r="V2" s="330"/>
      <c r="X2" s="330"/>
      <c r="Y2" s="330"/>
      <c r="Z2" s="330"/>
      <c r="AA2" s="337" t="s">
        <v>111</v>
      </c>
      <c r="AB2" s="337"/>
    </row>
    <row r="3" spans="1:29" ht="24.95" customHeight="1" thickBot="1" x14ac:dyDescent="0.2">
      <c r="A3" s="814" t="s">
        <v>112</v>
      </c>
      <c r="B3" s="534" t="s">
        <v>80</v>
      </c>
      <c r="C3" s="26" t="s">
        <v>146</v>
      </c>
      <c r="D3" s="21"/>
      <c r="E3" s="20"/>
      <c r="F3" s="27"/>
      <c r="G3" s="534" t="s">
        <v>51</v>
      </c>
      <c r="H3" s="534" t="s">
        <v>147</v>
      </c>
      <c r="I3" s="534"/>
      <c r="J3" s="534"/>
      <c r="K3" s="534"/>
      <c r="L3" s="534" t="s">
        <v>135</v>
      </c>
      <c r="M3" s="534"/>
      <c r="N3" s="534"/>
      <c r="O3" s="534"/>
      <c r="P3" s="493" t="s">
        <v>148</v>
      </c>
      <c r="Q3" s="493"/>
      <c r="R3" s="493"/>
      <c r="S3" s="493"/>
      <c r="T3" s="493"/>
      <c r="U3" s="493" t="s">
        <v>149</v>
      </c>
      <c r="V3" s="493"/>
      <c r="W3" s="493"/>
      <c r="X3" s="804" t="s">
        <v>150</v>
      </c>
      <c r="Y3" s="804"/>
      <c r="Z3" s="804"/>
      <c r="AA3" s="805"/>
      <c r="AB3" s="323"/>
      <c r="AC3" s="330"/>
    </row>
    <row r="4" spans="1:29" ht="24.95" customHeight="1" x14ac:dyDescent="0.15">
      <c r="A4" s="815"/>
      <c r="B4" s="460"/>
      <c r="C4" s="562" t="s">
        <v>151</v>
      </c>
      <c r="D4" s="562"/>
      <c r="E4" s="373" t="s">
        <v>87</v>
      </c>
      <c r="F4" s="373" t="s">
        <v>88</v>
      </c>
      <c r="G4" s="460"/>
      <c r="H4" s="495" t="s">
        <v>151</v>
      </c>
      <c r="I4" s="495"/>
      <c r="J4" s="334" t="s">
        <v>53</v>
      </c>
      <c r="K4" s="333" t="s">
        <v>54</v>
      </c>
      <c r="L4" s="563" t="s">
        <v>152</v>
      </c>
      <c r="M4" s="563"/>
      <c r="N4" s="333" t="s">
        <v>53</v>
      </c>
      <c r="O4" s="334" t="s">
        <v>54</v>
      </c>
      <c r="P4" s="563" t="s">
        <v>2</v>
      </c>
      <c r="Q4" s="563"/>
      <c r="R4" s="562" t="s">
        <v>53</v>
      </c>
      <c r="S4" s="562"/>
      <c r="T4" s="333" t="s">
        <v>54</v>
      </c>
      <c r="U4" s="495" t="s">
        <v>153</v>
      </c>
      <c r="V4" s="495"/>
      <c r="W4" s="495"/>
      <c r="X4" s="806" t="s">
        <v>153</v>
      </c>
      <c r="Y4" s="806"/>
      <c r="Z4" s="806"/>
      <c r="AA4" s="807"/>
      <c r="AB4" s="323"/>
      <c r="AC4" s="330"/>
    </row>
    <row r="5" spans="1:29" ht="18.95" customHeight="1" x14ac:dyDescent="0.15">
      <c r="A5" s="14" t="s">
        <v>455</v>
      </c>
      <c r="B5" s="81">
        <v>4</v>
      </c>
      <c r="C5" s="596">
        <v>214</v>
      </c>
      <c r="D5" s="596"/>
      <c r="E5" s="381">
        <v>142</v>
      </c>
      <c r="F5" s="381">
        <v>72</v>
      </c>
      <c r="G5" s="381">
        <v>126</v>
      </c>
      <c r="H5" s="761">
        <v>449</v>
      </c>
      <c r="I5" s="761"/>
      <c r="J5" s="381">
        <v>274</v>
      </c>
      <c r="K5" s="381">
        <v>155</v>
      </c>
      <c r="L5" s="794">
        <v>277</v>
      </c>
      <c r="M5" s="794"/>
      <c r="N5" s="381">
        <v>109</v>
      </c>
      <c r="O5" s="381">
        <v>168</v>
      </c>
      <c r="P5" s="794">
        <v>75</v>
      </c>
      <c r="Q5" s="794"/>
      <c r="R5" s="794">
        <v>30</v>
      </c>
      <c r="S5" s="794"/>
      <c r="T5" s="381">
        <v>45</v>
      </c>
      <c r="U5" s="799">
        <f t="shared" ref="U5:U8" si="0">H5/G5</f>
        <v>3.5634920634920637</v>
      </c>
      <c r="V5" s="799"/>
      <c r="W5" s="799"/>
      <c r="X5" s="797">
        <f t="shared" ref="X5:X7" si="1">H5/L5</f>
        <v>1.6209386281588447</v>
      </c>
      <c r="Y5" s="797"/>
      <c r="Z5" s="797"/>
      <c r="AA5" s="798"/>
      <c r="AB5" s="318"/>
      <c r="AC5" s="330"/>
    </row>
    <row r="6" spans="1:29" ht="18.95" customHeight="1" x14ac:dyDescent="0.15">
      <c r="A6" s="14">
        <v>30</v>
      </c>
      <c r="B6" s="81">
        <v>4</v>
      </c>
      <c r="C6" s="596">
        <v>197</v>
      </c>
      <c r="D6" s="596"/>
      <c r="E6" s="381">
        <v>118</v>
      </c>
      <c r="F6" s="381">
        <v>79</v>
      </c>
      <c r="G6" s="381">
        <v>114</v>
      </c>
      <c r="H6" s="761">
        <v>481</v>
      </c>
      <c r="I6" s="761"/>
      <c r="J6" s="381">
        <v>313</v>
      </c>
      <c r="K6" s="381">
        <v>168</v>
      </c>
      <c r="L6" s="761">
        <v>271</v>
      </c>
      <c r="M6" s="761"/>
      <c r="N6" s="381">
        <v>105</v>
      </c>
      <c r="O6" s="381">
        <v>166</v>
      </c>
      <c r="P6" s="761">
        <v>227</v>
      </c>
      <c r="Q6" s="761"/>
      <c r="R6" s="761">
        <v>86</v>
      </c>
      <c r="S6" s="761"/>
      <c r="T6" s="381">
        <v>141</v>
      </c>
      <c r="U6" s="799">
        <f t="shared" si="0"/>
        <v>4.2192982456140351</v>
      </c>
      <c r="V6" s="799"/>
      <c r="W6" s="799"/>
      <c r="X6" s="797">
        <f t="shared" si="1"/>
        <v>1.7749077490774907</v>
      </c>
      <c r="Y6" s="797"/>
      <c r="Z6" s="797"/>
      <c r="AA6" s="798"/>
      <c r="AB6" s="318"/>
      <c r="AC6" s="330"/>
    </row>
    <row r="7" spans="1:29" ht="18.95" customHeight="1" x14ac:dyDescent="0.15">
      <c r="A7" s="14" t="s">
        <v>387</v>
      </c>
      <c r="B7" s="81">
        <v>4</v>
      </c>
      <c r="C7" s="596">
        <v>167</v>
      </c>
      <c r="D7" s="596"/>
      <c r="E7" s="381">
        <v>102</v>
      </c>
      <c r="F7" s="381">
        <v>65</v>
      </c>
      <c r="G7" s="381">
        <v>132</v>
      </c>
      <c r="H7" s="761">
        <v>517</v>
      </c>
      <c r="I7" s="761"/>
      <c r="J7" s="381">
        <v>335</v>
      </c>
      <c r="K7" s="381">
        <v>182</v>
      </c>
      <c r="L7" s="761">
        <v>293</v>
      </c>
      <c r="M7" s="761"/>
      <c r="N7" s="381">
        <v>122</v>
      </c>
      <c r="O7" s="381">
        <v>171</v>
      </c>
      <c r="P7" s="761">
        <v>216</v>
      </c>
      <c r="Q7" s="761"/>
      <c r="R7" s="761">
        <v>95</v>
      </c>
      <c r="S7" s="761"/>
      <c r="T7" s="381">
        <v>121</v>
      </c>
      <c r="U7" s="799">
        <f t="shared" si="0"/>
        <v>3.9166666666666665</v>
      </c>
      <c r="V7" s="799"/>
      <c r="W7" s="799"/>
      <c r="X7" s="797">
        <f t="shared" si="1"/>
        <v>1.764505119453925</v>
      </c>
      <c r="Y7" s="797"/>
      <c r="Z7" s="797"/>
      <c r="AA7" s="798"/>
      <c r="AB7" s="318"/>
      <c r="AC7" s="330"/>
    </row>
    <row r="8" spans="1:29" ht="18.95" customHeight="1" x14ac:dyDescent="0.15">
      <c r="A8" s="14">
        <v>2</v>
      </c>
      <c r="B8" s="81">
        <f>SUM(B9:B12)</f>
        <v>4</v>
      </c>
      <c r="C8" s="596">
        <f>SUM(C9:D12)</f>
        <v>155</v>
      </c>
      <c r="D8" s="596"/>
      <c r="E8" s="381">
        <f>SUM(E9:E12)</f>
        <v>100</v>
      </c>
      <c r="F8" s="381">
        <f>SUM(F9:F12)</f>
        <v>55</v>
      </c>
      <c r="G8" s="381">
        <f>SUM(G9:G12)</f>
        <v>136</v>
      </c>
      <c r="H8" s="761">
        <f>SUM(H9:I12)</f>
        <v>530</v>
      </c>
      <c r="I8" s="761"/>
      <c r="J8" s="381">
        <f>SUM(J9:J12)</f>
        <v>343</v>
      </c>
      <c r="K8" s="381">
        <f>SUM(K9:K12)</f>
        <v>187</v>
      </c>
      <c r="L8" s="761">
        <f>SUM(L9:M12)</f>
        <v>305</v>
      </c>
      <c r="M8" s="761"/>
      <c r="N8" s="295">
        <f>SUM(N9:N12)</f>
        <v>121</v>
      </c>
      <c r="O8" s="295">
        <f>SUM(O9:O12)</f>
        <v>184</v>
      </c>
      <c r="P8" s="761">
        <f>SUM(P9:Q12)</f>
        <v>87</v>
      </c>
      <c r="Q8" s="761"/>
      <c r="R8" s="761">
        <f>SUM(R9:S12)</f>
        <v>35</v>
      </c>
      <c r="S8" s="761"/>
      <c r="T8" s="295">
        <f>SUM(T9:T12)</f>
        <v>52</v>
      </c>
      <c r="U8" s="799">
        <f t="shared" si="0"/>
        <v>3.8970588235294117</v>
      </c>
      <c r="V8" s="799"/>
      <c r="W8" s="799"/>
      <c r="X8" s="797">
        <f>H8/L8</f>
        <v>1.7377049180327868</v>
      </c>
      <c r="Y8" s="797"/>
      <c r="Z8" s="797"/>
      <c r="AA8" s="798"/>
      <c r="AB8" s="318"/>
      <c r="AC8" s="330"/>
    </row>
    <row r="9" spans="1:29" ht="18.95" customHeight="1" x14ac:dyDescent="0.15">
      <c r="A9" s="74" t="s">
        <v>154</v>
      </c>
      <c r="B9" s="81">
        <v>1</v>
      </c>
      <c r="C9" s="808">
        <f>SUM(E9:F9)</f>
        <v>84</v>
      </c>
      <c r="D9" s="808"/>
      <c r="E9" s="391">
        <v>55</v>
      </c>
      <c r="F9" s="391">
        <v>29</v>
      </c>
      <c r="G9" s="391">
        <v>76</v>
      </c>
      <c r="H9" s="809">
        <f>SUM(J9:K9)</f>
        <v>332</v>
      </c>
      <c r="I9" s="809"/>
      <c r="J9" s="391">
        <v>228</v>
      </c>
      <c r="K9" s="391">
        <v>104</v>
      </c>
      <c r="L9" s="761">
        <f>SUM(N9:O9)</f>
        <v>168</v>
      </c>
      <c r="M9" s="761"/>
      <c r="N9" s="381">
        <v>69</v>
      </c>
      <c r="O9" s="381">
        <v>99</v>
      </c>
      <c r="P9" s="761">
        <f>SUM(R9:T9)</f>
        <v>29</v>
      </c>
      <c r="Q9" s="761"/>
      <c r="R9" s="761">
        <v>15</v>
      </c>
      <c r="S9" s="761"/>
      <c r="T9" s="381">
        <v>14</v>
      </c>
      <c r="U9" s="799">
        <f>H9/G9</f>
        <v>4.3684210526315788</v>
      </c>
      <c r="V9" s="799"/>
      <c r="W9" s="799"/>
      <c r="X9" s="800">
        <f>H9/L9</f>
        <v>1.9761904761904763</v>
      </c>
      <c r="Y9" s="800"/>
      <c r="Z9" s="800"/>
      <c r="AA9" s="801"/>
      <c r="AB9" s="318"/>
      <c r="AC9" s="330"/>
    </row>
    <row r="10" spans="1:29" ht="18.95" customHeight="1" x14ac:dyDescent="0.15">
      <c r="A10" s="74" t="s">
        <v>155</v>
      </c>
      <c r="B10" s="81">
        <v>1</v>
      </c>
      <c r="C10" s="808">
        <f>SUM(E10:F10)</f>
        <v>55</v>
      </c>
      <c r="D10" s="808"/>
      <c r="E10" s="391">
        <v>34</v>
      </c>
      <c r="F10" s="391">
        <v>21</v>
      </c>
      <c r="G10" s="391">
        <v>50</v>
      </c>
      <c r="H10" s="809">
        <f>SUM(J10:K10)</f>
        <v>131</v>
      </c>
      <c r="I10" s="809"/>
      <c r="J10" s="391">
        <v>68</v>
      </c>
      <c r="K10" s="391">
        <v>63</v>
      </c>
      <c r="L10" s="761">
        <f>SUM(N10:O10)</f>
        <v>109</v>
      </c>
      <c r="M10" s="761"/>
      <c r="N10" s="381">
        <v>40</v>
      </c>
      <c r="O10" s="381">
        <v>69</v>
      </c>
      <c r="P10" s="761">
        <f>SUM(R10:T10)</f>
        <v>42</v>
      </c>
      <c r="Q10" s="761"/>
      <c r="R10" s="761">
        <v>15</v>
      </c>
      <c r="S10" s="761"/>
      <c r="T10" s="381">
        <v>27</v>
      </c>
      <c r="U10" s="799">
        <f>H10/G10</f>
        <v>2.62</v>
      </c>
      <c r="V10" s="799"/>
      <c r="W10" s="799"/>
      <c r="X10" s="795">
        <f>H10/L10</f>
        <v>1.201834862385321</v>
      </c>
      <c r="Y10" s="795"/>
      <c r="Z10" s="795"/>
      <c r="AA10" s="796"/>
      <c r="AB10" s="318"/>
      <c r="AC10" s="330"/>
    </row>
    <row r="11" spans="1:29" ht="18.95" customHeight="1" x14ac:dyDescent="0.15">
      <c r="A11" s="108" t="s">
        <v>454</v>
      </c>
      <c r="B11" s="81">
        <v>1</v>
      </c>
      <c r="C11" s="808">
        <f>SUM(E11:F11)</f>
        <v>9</v>
      </c>
      <c r="D11" s="808"/>
      <c r="E11" s="391">
        <v>5</v>
      </c>
      <c r="F11" s="391">
        <v>4</v>
      </c>
      <c r="G11" s="391">
        <v>4</v>
      </c>
      <c r="H11" s="809">
        <f>SUM(J11:K11)</f>
        <v>8</v>
      </c>
      <c r="I11" s="809"/>
      <c r="J11" s="391">
        <v>2</v>
      </c>
      <c r="K11" s="391">
        <v>6</v>
      </c>
      <c r="L11" s="761">
        <f>SUM(N11:O11)</f>
        <v>9</v>
      </c>
      <c r="M11" s="761"/>
      <c r="N11" s="381">
        <v>3</v>
      </c>
      <c r="O11" s="381">
        <v>6</v>
      </c>
      <c r="P11" s="761">
        <f>SUM(R11:T11)</f>
        <v>14</v>
      </c>
      <c r="Q11" s="761"/>
      <c r="R11" s="761">
        <v>4</v>
      </c>
      <c r="S11" s="761"/>
      <c r="T11" s="381">
        <v>10</v>
      </c>
      <c r="U11" s="799">
        <f>H11/G11</f>
        <v>2</v>
      </c>
      <c r="V11" s="799"/>
      <c r="W11" s="799"/>
      <c r="X11" s="795">
        <f>H11/L11</f>
        <v>0.88888888888888884</v>
      </c>
      <c r="Y11" s="795"/>
      <c r="Z11" s="795"/>
      <c r="AA11" s="796"/>
      <c r="AB11" s="318"/>
      <c r="AC11" s="330"/>
    </row>
    <row r="12" spans="1:29" ht="18.95" customHeight="1" thickBot="1" x14ac:dyDescent="0.2">
      <c r="A12" s="104" t="s">
        <v>349</v>
      </c>
      <c r="B12" s="252">
        <v>1</v>
      </c>
      <c r="C12" s="818">
        <f>SUM(E12:F12)</f>
        <v>7</v>
      </c>
      <c r="D12" s="554"/>
      <c r="E12" s="393">
        <v>6</v>
      </c>
      <c r="F12" s="393">
        <v>1</v>
      </c>
      <c r="G12" s="393">
        <v>6</v>
      </c>
      <c r="H12" s="816">
        <f>SUM(J12:K12)</f>
        <v>59</v>
      </c>
      <c r="I12" s="816"/>
      <c r="J12" s="393">
        <v>45</v>
      </c>
      <c r="K12" s="393">
        <v>14</v>
      </c>
      <c r="L12" s="764">
        <f>SUM(N12:O12)</f>
        <v>19</v>
      </c>
      <c r="M12" s="764"/>
      <c r="N12" s="382">
        <v>9</v>
      </c>
      <c r="O12" s="382">
        <v>10</v>
      </c>
      <c r="P12" s="764">
        <f>SUM(R12:T12)</f>
        <v>2</v>
      </c>
      <c r="Q12" s="764"/>
      <c r="R12" s="810">
        <v>1</v>
      </c>
      <c r="S12" s="810"/>
      <c r="T12" s="382">
        <v>1</v>
      </c>
      <c r="U12" s="802">
        <f>H12/G12</f>
        <v>9.8333333333333339</v>
      </c>
      <c r="V12" s="802"/>
      <c r="W12" s="802"/>
      <c r="X12" s="802">
        <f>H12/L12</f>
        <v>3.1052631578947367</v>
      </c>
      <c r="Y12" s="802"/>
      <c r="Z12" s="802"/>
      <c r="AA12" s="803"/>
      <c r="AB12" s="318"/>
      <c r="AC12" s="330"/>
    </row>
    <row r="13" spans="1:29" ht="25.5" customHeight="1" x14ac:dyDescent="0.15">
      <c r="A13" s="817" t="s">
        <v>423</v>
      </c>
      <c r="B13" s="817"/>
      <c r="C13" s="817"/>
      <c r="D13" s="817"/>
      <c r="E13" s="817"/>
      <c r="F13" s="817"/>
      <c r="G13" s="817"/>
      <c r="H13" s="817"/>
      <c r="I13" s="817"/>
      <c r="J13" s="817"/>
      <c r="K13" s="817"/>
      <c r="L13" s="330"/>
      <c r="M13" s="330"/>
      <c r="N13" s="330"/>
      <c r="O13" s="330"/>
      <c r="P13" s="330"/>
      <c r="Q13" s="330"/>
      <c r="R13" s="330"/>
      <c r="S13" s="330"/>
      <c r="T13" s="330"/>
      <c r="U13" s="330"/>
      <c r="V13" s="330"/>
      <c r="W13" s="330"/>
      <c r="Y13" s="330"/>
      <c r="Z13" s="330"/>
      <c r="AA13" s="337" t="s">
        <v>157</v>
      </c>
      <c r="AB13" s="337"/>
    </row>
    <row r="14" spans="1:29" ht="18.95" customHeight="1" x14ac:dyDescent="0.15">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row>
    <row r="15" spans="1:29" ht="18.95" customHeight="1" thickBot="1" x14ac:dyDescent="0.2">
      <c r="A15" s="330" t="s">
        <v>379</v>
      </c>
      <c r="O15" s="330"/>
      <c r="P15" s="330"/>
      <c r="Q15" s="330"/>
      <c r="R15" s="330"/>
      <c r="S15" s="330"/>
      <c r="T15" s="330"/>
      <c r="X15" s="330"/>
      <c r="Y15" s="330"/>
      <c r="Z15" s="330"/>
      <c r="AA15" s="337" t="s">
        <v>78</v>
      </c>
      <c r="AB15" s="337"/>
    </row>
    <row r="16" spans="1:29" ht="24.95" customHeight="1" thickBot="1" x14ac:dyDescent="0.2">
      <c r="A16" s="778" t="s">
        <v>112</v>
      </c>
      <c r="B16" s="781" t="s">
        <v>141</v>
      </c>
      <c r="C16" s="534"/>
      <c r="D16" s="534"/>
      <c r="E16" s="534"/>
      <c r="F16" s="534" t="s">
        <v>126</v>
      </c>
      <c r="G16" s="534"/>
      <c r="H16" s="534"/>
      <c r="I16" s="534"/>
      <c r="J16" s="26" t="s">
        <v>158</v>
      </c>
      <c r="K16" s="20"/>
      <c r="L16" s="386" t="s">
        <v>159</v>
      </c>
      <c r="M16" s="387"/>
      <c r="N16" s="534" t="s">
        <v>160</v>
      </c>
      <c r="O16" s="534"/>
      <c r="P16" s="534"/>
      <c r="Q16" s="534"/>
      <c r="R16" s="534" t="s">
        <v>161</v>
      </c>
      <c r="S16" s="534"/>
      <c r="T16" s="534"/>
      <c r="U16" s="534"/>
      <c r="V16" s="534"/>
      <c r="W16" s="793" t="s">
        <v>162</v>
      </c>
      <c r="X16" s="793"/>
      <c r="Y16" s="793"/>
      <c r="Z16" s="793"/>
      <c r="AA16" s="535"/>
      <c r="AB16" s="323"/>
    </row>
    <row r="17" spans="1:28" ht="24.95" customHeight="1" x14ac:dyDescent="0.15">
      <c r="A17" s="779"/>
      <c r="B17" s="317" t="s">
        <v>51</v>
      </c>
      <c r="C17" s="373" t="s">
        <v>86</v>
      </c>
      <c r="D17" s="334" t="s">
        <v>53</v>
      </c>
      <c r="E17" s="334" t="s">
        <v>54</v>
      </c>
      <c r="F17" s="334" t="s">
        <v>51</v>
      </c>
      <c r="G17" s="373" t="s">
        <v>86</v>
      </c>
      <c r="H17" s="334" t="s">
        <v>53</v>
      </c>
      <c r="I17" s="334" t="s">
        <v>54</v>
      </c>
      <c r="J17" s="334" t="s">
        <v>51</v>
      </c>
      <c r="K17" s="360" t="s">
        <v>86</v>
      </c>
      <c r="L17" s="334" t="s">
        <v>53</v>
      </c>
      <c r="M17" s="334" t="s">
        <v>54</v>
      </c>
      <c r="N17" s="334" t="s">
        <v>51</v>
      </c>
      <c r="O17" s="373" t="s">
        <v>86</v>
      </c>
      <c r="P17" s="373" t="s">
        <v>53</v>
      </c>
      <c r="Q17" s="333" t="s">
        <v>54</v>
      </c>
      <c r="R17" s="562" t="s">
        <v>51</v>
      </c>
      <c r="S17" s="562"/>
      <c r="T17" s="333" t="s">
        <v>52</v>
      </c>
      <c r="U17" s="333" t="s">
        <v>53</v>
      </c>
      <c r="V17" s="333" t="s">
        <v>54</v>
      </c>
      <c r="W17" s="28" t="s">
        <v>51</v>
      </c>
      <c r="X17" s="333" t="s">
        <v>52</v>
      </c>
      <c r="Y17" s="562" t="s">
        <v>53</v>
      </c>
      <c r="Z17" s="562"/>
      <c r="AA17" s="389" t="s">
        <v>54</v>
      </c>
      <c r="AB17" s="323"/>
    </row>
    <row r="18" spans="1:28" ht="18.95" customHeight="1" x14ac:dyDescent="0.15">
      <c r="A18" s="14" t="s">
        <v>455</v>
      </c>
      <c r="B18" s="390">
        <v>123</v>
      </c>
      <c r="C18" s="390">
        <v>429</v>
      </c>
      <c r="D18" s="390">
        <v>274</v>
      </c>
      <c r="E18" s="390">
        <v>155</v>
      </c>
      <c r="F18" s="343">
        <v>9</v>
      </c>
      <c r="G18" s="343">
        <v>27</v>
      </c>
      <c r="H18" s="343">
        <v>15</v>
      </c>
      <c r="I18" s="343">
        <v>12</v>
      </c>
      <c r="J18" s="343">
        <v>6</v>
      </c>
      <c r="K18" s="343">
        <v>23</v>
      </c>
      <c r="L18" s="343">
        <v>16</v>
      </c>
      <c r="M18" s="343">
        <v>7</v>
      </c>
      <c r="N18" s="343">
        <v>5</v>
      </c>
      <c r="O18" s="343">
        <v>20</v>
      </c>
      <c r="P18" s="343">
        <v>14</v>
      </c>
      <c r="Q18" s="343">
        <v>6</v>
      </c>
      <c r="R18" s="758">
        <v>8</v>
      </c>
      <c r="S18" s="758"/>
      <c r="T18" s="357">
        <v>24</v>
      </c>
      <c r="U18" s="357">
        <v>16</v>
      </c>
      <c r="V18" s="357">
        <v>8</v>
      </c>
      <c r="W18" s="343">
        <v>8</v>
      </c>
      <c r="X18" s="343">
        <v>32</v>
      </c>
      <c r="Y18" s="776">
        <v>19</v>
      </c>
      <c r="Z18" s="776"/>
      <c r="AA18" s="96">
        <v>13</v>
      </c>
      <c r="AB18" s="29"/>
    </row>
    <row r="19" spans="1:28" ht="18.95" customHeight="1" x14ac:dyDescent="0.15">
      <c r="A19" s="14">
        <v>30</v>
      </c>
      <c r="B19" s="390">
        <v>114</v>
      </c>
      <c r="C19" s="390">
        <v>481</v>
      </c>
      <c r="D19" s="390">
        <v>313</v>
      </c>
      <c r="E19" s="390">
        <v>168</v>
      </c>
      <c r="F19" s="343">
        <v>7</v>
      </c>
      <c r="G19" s="343">
        <v>35</v>
      </c>
      <c r="H19" s="343">
        <v>25</v>
      </c>
      <c r="I19" s="343">
        <v>10</v>
      </c>
      <c r="J19" s="343">
        <v>7</v>
      </c>
      <c r="K19" s="343">
        <v>28</v>
      </c>
      <c r="L19" s="343">
        <v>16</v>
      </c>
      <c r="M19" s="343">
        <v>12</v>
      </c>
      <c r="N19" s="343">
        <v>5</v>
      </c>
      <c r="O19" s="343">
        <v>23</v>
      </c>
      <c r="P19" s="343">
        <v>16</v>
      </c>
      <c r="Q19" s="343">
        <v>7</v>
      </c>
      <c r="R19" s="597">
        <v>5</v>
      </c>
      <c r="S19" s="597"/>
      <c r="T19" s="357">
        <v>20</v>
      </c>
      <c r="U19" s="357">
        <v>13</v>
      </c>
      <c r="V19" s="357">
        <v>7</v>
      </c>
      <c r="W19" s="343">
        <v>6</v>
      </c>
      <c r="X19" s="343">
        <v>25</v>
      </c>
      <c r="Y19" s="596">
        <v>16</v>
      </c>
      <c r="Z19" s="596"/>
      <c r="AA19" s="96">
        <v>9</v>
      </c>
      <c r="AB19" s="343"/>
    </row>
    <row r="20" spans="1:28" ht="18.95" customHeight="1" x14ac:dyDescent="0.15">
      <c r="A20" s="14" t="s">
        <v>443</v>
      </c>
      <c r="B20" s="390">
        <v>132</v>
      </c>
      <c r="C20" s="390">
        <v>517</v>
      </c>
      <c r="D20" s="390">
        <v>335</v>
      </c>
      <c r="E20" s="390">
        <v>182</v>
      </c>
      <c r="F20" s="343">
        <v>9</v>
      </c>
      <c r="G20" s="343">
        <v>36</v>
      </c>
      <c r="H20" s="343">
        <v>26</v>
      </c>
      <c r="I20" s="343">
        <v>10</v>
      </c>
      <c r="J20" s="343">
        <v>10</v>
      </c>
      <c r="K20" s="343">
        <v>35</v>
      </c>
      <c r="L20" s="343">
        <v>25</v>
      </c>
      <c r="M20" s="343">
        <v>10</v>
      </c>
      <c r="N20" s="343">
        <v>10</v>
      </c>
      <c r="O20" s="343">
        <v>31</v>
      </c>
      <c r="P20" s="343">
        <v>18</v>
      </c>
      <c r="Q20" s="343">
        <v>13</v>
      </c>
      <c r="R20" s="597">
        <v>7</v>
      </c>
      <c r="S20" s="597"/>
      <c r="T20" s="357">
        <v>26</v>
      </c>
      <c r="U20" s="357">
        <v>18</v>
      </c>
      <c r="V20" s="357">
        <v>8</v>
      </c>
      <c r="W20" s="343">
        <v>5</v>
      </c>
      <c r="X20" s="343">
        <v>18</v>
      </c>
      <c r="Y20" s="596">
        <v>11</v>
      </c>
      <c r="Z20" s="596"/>
      <c r="AA20" s="96">
        <v>7</v>
      </c>
      <c r="AB20" s="343"/>
    </row>
    <row r="21" spans="1:28" ht="18.95" customHeight="1" x14ac:dyDescent="0.15">
      <c r="A21" s="14">
        <v>2</v>
      </c>
      <c r="B21" s="390">
        <f t="shared" ref="B21:Q21" si="2">SUM(B22:B25)</f>
        <v>137</v>
      </c>
      <c r="C21" s="390">
        <f t="shared" si="2"/>
        <v>530</v>
      </c>
      <c r="D21" s="390">
        <f t="shared" si="2"/>
        <v>343</v>
      </c>
      <c r="E21" s="390">
        <f t="shared" si="2"/>
        <v>187</v>
      </c>
      <c r="F21" s="343">
        <f t="shared" si="2"/>
        <v>13</v>
      </c>
      <c r="G21" s="343">
        <f t="shared" si="2"/>
        <v>44</v>
      </c>
      <c r="H21" s="343">
        <f t="shared" si="2"/>
        <v>26</v>
      </c>
      <c r="I21" s="343">
        <f t="shared" si="2"/>
        <v>18</v>
      </c>
      <c r="J21" s="343">
        <f t="shared" si="2"/>
        <v>10</v>
      </c>
      <c r="K21" s="343">
        <f t="shared" si="2"/>
        <v>36</v>
      </c>
      <c r="L21" s="343">
        <f t="shared" si="2"/>
        <v>25</v>
      </c>
      <c r="M21" s="343">
        <f t="shared" si="2"/>
        <v>11</v>
      </c>
      <c r="N21" s="343">
        <f t="shared" si="2"/>
        <v>10</v>
      </c>
      <c r="O21" s="343">
        <f t="shared" si="2"/>
        <v>35</v>
      </c>
      <c r="P21" s="343">
        <f t="shared" si="2"/>
        <v>25</v>
      </c>
      <c r="Q21" s="343">
        <f t="shared" si="2"/>
        <v>10</v>
      </c>
      <c r="R21" s="597">
        <f>SUM(R22:S25)</f>
        <v>10</v>
      </c>
      <c r="S21" s="597"/>
      <c r="T21" s="357">
        <f>SUM(T22:T25)</f>
        <v>33</v>
      </c>
      <c r="U21" s="357">
        <f>SUM(U22:U25)</f>
        <v>19</v>
      </c>
      <c r="V21" s="357">
        <f>SUM(V22:V25)</f>
        <v>14</v>
      </c>
      <c r="W21" s="343">
        <f>SUM(W22:W25)</f>
        <v>7</v>
      </c>
      <c r="X21" s="343">
        <f>SUM(X22:X25)</f>
        <v>25</v>
      </c>
      <c r="Y21" s="596">
        <f>SUM(Y22:Z25)</f>
        <v>18</v>
      </c>
      <c r="Z21" s="596"/>
      <c r="AA21" s="96">
        <f>SUM(AA22:AA25)</f>
        <v>7</v>
      </c>
      <c r="AB21" s="343"/>
    </row>
    <row r="22" spans="1:28" ht="18.95" customHeight="1" x14ac:dyDescent="0.15">
      <c r="A22" s="30" t="s">
        <v>154</v>
      </c>
      <c r="B22" s="343">
        <f>SUM(F22,J22,N22,R22,W22,B35,F35,J35,N35,U35)</f>
        <v>76</v>
      </c>
      <c r="C22" s="343">
        <v>332</v>
      </c>
      <c r="D22" s="343">
        <v>228</v>
      </c>
      <c r="E22" s="343">
        <v>104</v>
      </c>
      <c r="F22" s="366">
        <v>7</v>
      </c>
      <c r="G22" s="381">
        <f>SUM(H22:I22)</f>
        <v>28</v>
      </c>
      <c r="H22" s="343">
        <v>19</v>
      </c>
      <c r="I22" s="343">
        <v>9</v>
      </c>
      <c r="J22" s="343">
        <v>7</v>
      </c>
      <c r="K22" s="381">
        <f>SUM(L22:M22)</f>
        <v>28</v>
      </c>
      <c r="L22" s="343">
        <v>20</v>
      </c>
      <c r="M22" s="366">
        <v>8</v>
      </c>
      <c r="N22" s="366">
        <v>8</v>
      </c>
      <c r="O22" s="381">
        <f>SUM(P22:Q22)</f>
        <v>29</v>
      </c>
      <c r="P22" s="343">
        <v>22</v>
      </c>
      <c r="Q22" s="344">
        <v>7</v>
      </c>
      <c r="R22" s="597">
        <v>4</v>
      </c>
      <c r="S22" s="597"/>
      <c r="T22" s="381">
        <f>SUM(U22:V22)</f>
        <v>16</v>
      </c>
      <c r="U22" s="343">
        <v>12</v>
      </c>
      <c r="V22" s="343">
        <v>4</v>
      </c>
      <c r="W22" s="343">
        <v>5</v>
      </c>
      <c r="X22" s="381">
        <f>SUM(Y22:AA22)</f>
        <v>19</v>
      </c>
      <c r="Y22" s="596">
        <v>13</v>
      </c>
      <c r="Z22" s="596"/>
      <c r="AA22" s="96">
        <v>6</v>
      </c>
      <c r="AB22" s="390"/>
    </row>
    <row r="23" spans="1:28" ht="18.95" customHeight="1" x14ac:dyDescent="0.15">
      <c r="A23" s="101" t="s">
        <v>155</v>
      </c>
      <c r="B23" s="343">
        <f t="shared" ref="B23" si="3">SUM(F23,J23,N23,R23,W23,B36,F36,J36,N36,U36)</f>
        <v>50</v>
      </c>
      <c r="C23" s="343">
        <f>SUM(G23,K23,O23,T23,X23,C36,G36,K36,O36,V36)</f>
        <v>131</v>
      </c>
      <c r="D23" s="343">
        <v>68</v>
      </c>
      <c r="E23" s="343">
        <v>63</v>
      </c>
      <c r="F23" s="366">
        <v>6</v>
      </c>
      <c r="G23" s="381">
        <f t="shared" ref="G23" si="4">SUM(H23:I23)</f>
        <v>16</v>
      </c>
      <c r="H23" s="343">
        <v>7</v>
      </c>
      <c r="I23" s="343">
        <v>9</v>
      </c>
      <c r="J23" s="343">
        <v>3</v>
      </c>
      <c r="K23" s="381">
        <f t="shared" ref="K23" si="5">SUM(L23:M23)</f>
        <v>8</v>
      </c>
      <c r="L23" s="343">
        <v>5</v>
      </c>
      <c r="M23" s="366">
        <v>3</v>
      </c>
      <c r="N23" s="366">
        <v>2</v>
      </c>
      <c r="O23" s="381">
        <f t="shared" ref="O23" si="6">SUM(P23:Q23)</f>
        <v>6</v>
      </c>
      <c r="P23" s="343">
        <v>3</v>
      </c>
      <c r="Q23" s="344">
        <v>3</v>
      </c>
      <c r="R23" s="597">
        <v>6</v>
      </c>
      <c r="S23" s="597"/>
      <c r="T23" s="381">
        <f t="shared" ref="T23" si="7">SUM(U23:V23)</f>
        <v>17</v>
      </c>
      <c r="U23" s="343">
        <v>7</v>
      </c>
      <c r="V23" s="343">
        <v>10</v>
      </c>
      <c r="W23" s="343">
        <v>2</v>
      </c>
      <c r="X23" s="381">
        <f t="shared" ref="X23" si="8">SUM(Y23:AA23)</f>
        <v>6</v>
      </c>
      <c r="Y23" s="596">
        <v>5</v>
      </c>
      <c r="Z23" s="596"/>
      <c r="AA23" s="412">
        <v>1</v>
      </c>
      <c r="AB23" s="390"/>
    </row>
    <row r="24" spans="1:28" ht="18.95" customHeight="1" x14ac:dyDescent="0.15">
      <c r="A24" s="108" t="s">
        <v>156</v>
      </c>
      <c r="B24" s="253">
        <f>SUM(F24,J24,N24,R24,W24,B37,F37,J37,N37,U37)</f>
        <v>5</v>
      </c>
      <c r="C24" s="343">
        <f>SUM(G24,K24,O24,T24,X24,C37,G37,K37,O37,V37)</f>
        <v>8</v>
      </c>
      <c r="D24" s="343">
        <v>2</v>
      </c>
      <c r="E24" s="343">
        <v>6</v>
      </c>
      <c r="F24" s="254">
        <v>0</v>
      </c>
      <c r="G24" s="254">
        <f>SUM(H24:I24)</f>
        <v>0</v>
      </c>
      <c r="H24" s="254">
        <v>0</v>
      </c>
      <c r="I24" s="254">
        <v>0</v>
      </c>
      <c r="J24" s="254">
        <v>0</v>
      </c>
      <c r="K24" s="276">
        <f t="shared" ref="K24:K25" si="9">SUM(L24:M24)</f>
        <v>0</v>
      </c>
      <c r="L24" s="366">
        <v>0</v>
      </c>
      <c r="M24" s="276">
        <v>0</v>
      </c>
      <c r="N24" s="366">
        <v>0</v>
      </c>
      <c r="O24" s="381">
        <f>SUM(P24:Q24)</f>
        <v>0</v>
      </c>
      <c r="P24" s="254">
        <v>0</v>
      </c>
      <c r="Q24" s="366">
        <v>0</v>
      </c>
      <c r="R24" s="813">
        <v>0</v>
      </c>
      <c r="S24" s="813"/>
      <c r="T24" s="381">
        <f t="shared" ref="T24" si="10">SUM(U24:V24)</f>
        <v>0</v>
      </c>
      <c r="U24" s="276">
        <v>0</v>
      </c>
      <c r="V24" s="381">
        <v>0</v>
      </c>
      <c r="W24" s="276">
        <v>0</v>
      </c>
      <c r="X24" s="381">
        <f t="shared" ref="X24:X25" si="11">SUM(Y24:AA24)</f>
        <v>0</v>
      </c>
      <c r="Y24" s="775">
        <v>0</v>
      </c>
      <c r="Z24" s="775"/>
      <c r="AA24" s="413">
        <v>0</v>
      </c>
      <c r="AB24" s="361"/>
    </row>
    <row r="25" spans="1:28" ht="18.95" customHeight="1" thickBot="1" x14ac:dyDescent="0.2">
      <c r="A25" s="104" t="s">
        <v>349</v>
      </c>
      <c r="B25" s="255">
        <f>SUM(F25,J25,N25,R25,W25,B38,F38,J38,N38,U38)</f>
        <v>6</v>
      </c>
      <c r="C25" s="383">
        <f>SUM(G25,K25,O25,T25,X25,C38,G38,K38,O38,V38)</f>
        <v>59</v>
      </c>
      <c r="D25" s="382">
        <v>45</v>
      </c>
      <c r="E25" s="382">
        <v>14</v>
      </c>
      <c r="F25" s="275">
        <v>0</v>
      </c>
      <c r="G25" s="256">
        <f t="shared" ref="G25" si="12">SUM(H25:I25)</f>
        <v>0</v>
      </c>
      <c r="H25" s="275">
        <v>0</v>
      </c>
      <c r="I25" s="275">
        <v>0</v>
      </c>
      <c r="J25" s="275">
        <v>0</v>
      </c>
      <c r="K25" s="275">
        <f t="shared" si="9"/>
        <v>0</v>
      </c>
      <c r="L25" s="257">
        <v>0</v>
      </c>
      <c r="M25" s="275">
        <v>0</v>
      </c>
      <c r="N25" s="257">
        <v>0</v>
      </c>
      <c r="O25" s="275">
        <f>SUM(P25:Q25)</f>
        <v>0</v>
      </c>
      <c r="P25" s="256">
        <v>0</v>
      </c>
      <c r="Q25" s="257">
        <v>0</v>
      </c>
      <c r="R25" s="811">
        <v>0</v>
      </c>
      <c r="S25" s="812"/>
      <c r="T25" s="382">
        <v>0</v>
      </c>
      <c r="U25" s="275">
        <v>0</v>
      </c>
      <c r="V25" s="256">
        <v>0</v>
      </c>
      <c r="W25" s="275">
        <v>0</v>
      </c>
      <c r="X25" s="275">
        <f t="shared" si="11"/>
        <v>0</v>
      </c>
      <c r="Y25" s="765">
        <v>0</v>
      </c>
      <c r="Z25" s="766"/>
      <c r="AA25" s="414">
        <v>0</v>
      </c>
      <c r="AB25" s="361"/>
    </row>
    <row r="26" spans="1:28" ht="18.95" customHeight="1" x14ac:dyDescent="0.15">
      <c r="A26" s="330" t="s">
        <v>305</v>
      </c>
      <c r="B26" s="330"/>
      <c r="C26" s="330"/>
      <c r="D26" s="330"/>
      <c r="E26" s="330"/>
      <c r="F26" s="330"/>
      <c r="G26" s="330"/>
      <c r="H26" s="330"/>
      <c r="I26" s="330"/>
      <c r="J26" s="330"/>
      <c r="K26" s="330"/>
      <c r="L26" s="330"/>
      <c r="M26" s="330"/>
      <c r="N26" s="330"/>
      <c r="O26" s="330"/>
      <c r="P26" s="330"/>
      <c r="Q26" s="330"/>
      <c r="R26" s="330"/>
      <c r="S26" s="330"/>
      <c r="T26" s="330"/>
      <c r="U26" s="330"/>
      <c r="V26" s="330"/>
      <c r="W26" s="330"/>
      <c r="X26" s="330"/>
      <c r="Z26" s="330"/>
      <c r="AA26" s="337"/>
      <c r="AB26" s="337"/>
    </row>
    <row r="27" spans="1:28" ht="18.95" customHeight="1" x14ac:dyDescent="0.15">
      <c r="A27" s="330" t="s">
        <v>403</v>
      </c>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row>
    <row r="28" spans="1:28" ht="18.95" customHeight="1" thickBot="1" x14ac:dyDescent="0.2">
      <c r="A28" s="330" t="s">
        <v>404</v>
      </c>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7" t="s">
        <v>78</v>
      </c>
      <c r="AB28" s="337"/>
    </row>
    <row r="29" spans="1:28" ht="24.95" customHeight="1" thickBot="1" x14ac:dyDescent="0.2">
      <c r="A29" s="778" t="s">
        <v>112</v>
      </c>
      <c r="B29" s="781" t="s">
        <v>405</v>
      </c>
      <c r="C29" s="534"/>
      <c r="D29" s="534"/>
      <c r="E29" s="534"/>
      <c r="F29" s="534" t="s">
        <v>163</v>
      </c>
      <c r="G29" s="534"/>
      <c r="H29" s="534"/>
      <c r="I29" s="534"/>
      <c r="J29" s="26" t="s">
        <v>164</v>
      </c>
      <c r="K29" s="386" t="s">
        <v>165</v>
      </c>
      <c r="L29" s="31" t="s">
        <v>166</v>
      </c>
      <c r="M29" s="385" t="s">
        <v>167</v>
      </c>
      <c r="N29" s="534" t="s">
        <v>168</v>
      </c>
      <c r="O29" s="534"/>
      <c r="P29" s="534"/>
      <c r="Q29" s="534"/>
      <c r="R29" s="534"/>
      <c r="S29" s="534"/>
      <c r="T29" s="534"/>
      <c r="U29" s="793" t="s">
        <v>169</v>
      </c>
      <c r="V29" s="793"/>
      <c r="W29" s="793"/>
      <c r="X29" s="793"/>
      <c r="Y29" s="793"/>
      <c r="Z29" s="793"/>
      <c r="AA29" s="535"/>
      <c r="AB29" s="323"/>
    </row>
    <row r="30" spans="1:28" ht="24.95" customHeight="1" x14ac:dyDescent="0.15">
      <c r="A30" s="779"/>
      <c r="B30" s="317" t="s">
        <v>51</v>
      </c>
      <c r="C30" s="373" t="s">
        <v>86</v>
      </c>
      <c r="D30" s="334" t="s">
        <v>53</v>
      </c>
      <c r="E30" s="334" t="s">
        <v>54</v>
      </c>
      <c r="F30" s="334" t="s">
        <v>51</v>
      </c>
      <c r="G30" s="373" t="s">
        <v>86</v>
      </c>
      <c r="H30" s="334" t="s">
        <v>53</v>
      </c>
      <c r="I30" s="334" t="s">
        <v>54</v>
      </c>
      <c r="J30" s="334" t="s">
        <v>51</v>
      </c>
      <c r="K30" s="360" t="s">
        <v>86</v>
      </c>
      <c r="L30" s="334" t="s">
        <v>53</v>
      </c>
      <c r="M30" s="333" t="s">
        <v>54</v>
      </c>
      <c r="N30" s="334" t="s">
        <v>51</v>
      </c>
      <c r="O30" s="563" t="s">
        <v>170</v>
      </c>
      <c r="P30" s="563"/>
      <c r="Q30" s="786" t="s">
        <v>53</v>
      </c>
      <c r="R30" s="786"/>
      <c r="S30" s="562" t="s">
        <v>54</v>
      </c>
      <c r="T30" s="562"/>
      <c r="U30" s="334" t="s">
        <v>51</v>
      </c>
      <c r="V30" s="563" t="s">
        <v>2</v>
      </c>
      <c r="W30" s="563"/>
      <c r="X30" s="562" t="s">
        <v>53</v>
      </c>
      <c r="Y30" s="562"/>
      <c r="Z30" s="789" t="s">
        <v>54</v>
      </c>
      <c r="AA30" s="790"/>
      <c r="AB30" s="323"/>
    </row>
    <row r="31" spans="1:28" ht="18.95" customHeight="1" x14ac:dyDescent="0.15">
      <c r="A31" s="14" t="s">
        <v>455</v>
      </c>
      <c r="B31" s="343">
        <v>10</v>
      </c>
      <c r="C31" s="343">
        <v>25</v>
      </c>
      <c r="D31" s="343">
        <v>14</v>
      </c>
      <c r="E31" s="343">
        <v>5</v>
      </c>
      <c r="F31" s="343">
        <v>2</v>
      </c>
      <c r="G31" s="343">
        <v>14</v>
      </c>
      <c r="H31" s="343">
        <v>30</v>
      </c>
      <c r="I31" s="343">
        <v>17</v>
      </c>
      <c r="J31" s="343">
        <v>13</v>
      </c>
      <c r="K31" s="343">
        <v>40</v>
      </c>
      <c r="L31" s="343">
        <v>23</v>
      </c>
      <c r="M31" s="343">
        <v>17</v>
      </c>
      <c r="N31" s="343">
        <v>7</v>
      </c>
      <c r="O31" s="787">
        <v>24</v>
      </c>
      <c r="P31" s="787"/>
      <c r="Q31" s="791">
        <v>14</v>
      </c>
      <c r="R31" s="791"/>
      <c r="S31" s="791">
        <v>10</v>
      </c>
      <c r="T31" s="791"/>
      <c r="U31" s="343">
        <v>42</v>
      </c>
      <c r="V31" s="787">
        <v>167</v>
      </c>
      <c r="W31" s="787"/>
      <c r="X31" s="791">
        <v>110</v>
      </c>
      <c r="Y31" s="791"/>
      <c r="Z31" s="791">
        <v>57</v>
      </c>
      <c r="AA31" s="792"/>
      <c r="AB31" s="344"/>
    </row>
    <row r="32" spans="1:28" ht="18.95" customHeight="1" x14ac:dyDescent="0.15">
      <c r="A32" s="14">
        <v>30</v>
      </c>
      <c r="B32" s="343">
        <v>9</v>
      </c>
      <c r="C32" s="343">
        <v>32</v>
      </c>
      <c r="D32" s="343">
        <v>19</v>
      </c>
      <c r="E32" s="343">
        <v>13</v>
      </c>
      <c r="F32" s="343">
        <v>9</v>
      </c>
      <c r="G32" s="343">
        <v>35</v>
      </c>
      <c r="H32" s="343">
        <v>22</v>
      </c>
      <c r="I32" s="343">
        <v>13</v>
      </c>
      <c r="J32" s="343">
        <v>13</v>
      </c>
      <c r="K32" s="343">
        <v>47</v>
      </c>
      <c r="L32" s="343">
        <v>30</v>
      </c>
      <c r="M32" s="343">
        <v>17</v>
      </c>
      <c r="N32" s="343">
        <v>13</v>
      </c>
      <c r="O32" s="596">
        <v>41</v>
      </c>
      <c r="P32" s="596"/>
      <c r="Q32" s="597">
        <v>24</v>
      </c>
      <c r="R32" s="597"/>
      <c r="S32" s="597">
        <v>17</v>
      </c>
      <c r="T32" s="597"/>
      <c r="U32" s="343">
        <v>36</v>
      </c>
      <c r="V32" s="596">
        <v>195</v>
      </c>
      <c r="W32" s="596"/>
      <c r="X32" s="597">
        <v>132</v>
      </c>
      <c r="Y32" s="597"/>
      <c r="Z32" s="609">
        <v>65</v>
      </c>
      <c r="AA32" s="788"/>
      <c r="AB32" s="15"/>
    </row>
    <row r="33" spans="1:28" ht="18.95" customHeight="1" x14ac:dyDescent="0.15">
      <c r="A33" s="14" t="s">
        <v>443</v>
      </c>
      <c r="B33" s="343">
        <v>9</v>
      </c>
      <c r="C33" s="343">
        <v>26</v>
      </c>
      <c r="D33" s="343">
        <v>17</v>
      </c>
      <c r="E33" s="343">
        <v>9</v>
      </c>
      <c r="F33" s="343">
        <v>9</v>
      </c>
      <c r="G33" s="343">
        <v>38</v>
      </c>
      <c r="H33" s="343">
        <v>20</v>
      </c>
      <c r="I33" s="343">
        <v>18</v>
      </c>
      <c r="J33" s="343">
        <v>11</v>
      </c>
      <c r="K33" s="343">
        <v>35</v>
      </c>
      <c r="L33" s="343">
        <v>22</v>
      </c>
      <c r="M33" s="343">
        <v>13</v>
      </c>
      <c r="N33" s="343">
        <v>15</v>
      </c>
      <c r="O33" s="596">
        <v>47</v>
      </c>
      <c r="P33" s="596"/>
      <c r="Q33" s="597">
        <v>30</v>
      </c>
      <c r="R33" s="597"/>
      <c r="S33" s="597">
        <v>17</v>
      </c>
      <c r="T33" s="597"/>
      <c r="U33" s="343">
        <v>47</v>
      </c>
      <c r="V33" s="596">
        <v>225</v>
      </c>
      <c r="W33" s="596"/>
      <c r="X33" s="597">
        <v>148</v>
      </c>
      <c r="Y33" s="597"/>
      <c r="Z33" s="609">
        <v>77</v>
      </c>
      <c r="AA33" s="788"/>
      <c r="AB33" s="15"/>
    </row>
    <row r="34" spans="1:28" ht="18.95" customHeight="1" x14ac:dyDescent="0.15">
      <c r="A34" s="14">
        <v>2</v>
      </c>
      <c r="B34" s="343">
        <f t="shared" ref="B34:N34" si="13">SUM(B35:B38)</f>
        <v>7</v>
      </c>
      <c r="C34" s="343">
        <f t="shared" si="13"/>
        <v>20</v>
      </c>
      <c r="D34" s="343">
        <f t="shared" si="13"/>
        <v>13</v>
      </c>
      <c r="E34" s="343">
        <f t="shared" si="13"/>
        <v>7</v>
      </c>
      <c r="F34" s="343">
        <f t="shared" si="13"/>
        <v>11</v>
      </c>
      <c r="G34" s="343">
        <f t="shared" si="13"/>
        <v>38</v>
      </c>
      <c r="H34" s="343">
        <f t="shared" si="13"/>
        <v>22</v>
      </c>
      <c r="I34" s="343">
        <f t="shared" si="13"/>
        <v>16</v>
      </c>
      <c r="J34" s="343">
        <f t="shared" si="13"/>
        <v>10</v>
      </c>
      <c r="K34" s="343">
        <f t="shared" si="13"/>
        <v>38</v>
      </c>
      <c r="L34" s="343">
        <f t="shared" si="13"/>
        <v>20</v>
      </c>
      <c r="M34" s="343">
        <f t="shared" si="13"/>
        <v>18</v>
      </c>
      <c r="N34" s="343">
        <f t="shared" si="13"/>
        <v>11</v>
      </c>
      <c r="O34" s="596">
        <f>SUM(O35:P38)</f>
        <v>35</v>
      </c>
      <c r="P34" s="596"/>
      <c r="Q34" s="597">
        <f>SUM(Q35:R38)</f>
        <v>22</v>
      </c>
      <c r="R34" s="597"/>
      <c r="S34" s="597">
        <f>SUM(S35:T38)</f>
        <v>13</v>
      </c>
      <c r="T34" s="597"/>
      <c r="U34" s="343">
        <f>SUM(U35:U38)</f>
        <v>48</v>
      </c>
      <c r="V34" s="596">
        <f>SUM(V35:W38)</f>
        <v>225</v>
      </c>
      <c r="W34" s="596"/>
      <c r="X34" s="597">
        <f>SUM(X35:Y38)</f>
        <v>152</v>
      </c>
      <c r="Y34" s="597"/>
      <c r="Z34" s="609">
        <f>SUM(Z35:AA38)</f>
        <v>73</v>
      </c>
      <c r="AA34" s="788"/>
      <c r="AB34" s="15"/>
    </row>
    <row r="35" spans="1:28" ht="18.95" customHeight="1" x14ac:dyDescent="0.15">
      <c r="A35" s="30" t="s">
        <v>154</v>
      </c>
      <c r="B35" s="343">
        <v>4</v>
      </c>
      <c r="C35" s="343">
        <f>SUM(D35:E35)</f>
        <v>15</v>
      </c>
      <c r="D35" s="343">
        <v>11</v>
      </c>
      <c r="E35" s="343">
        <v>4</v>
      </c>
      <c r="F35" s="343">
        <v>5</v>
      </c>
      <c r="G35" s="381">
        <f>SUM(H35:I35)</f>
        <v>24</v>
      </c>
      <c r="H35" s="343">
        <v>15</v>
      </c>
      <c r="I35" s="343">
        <v>9</v>
      </c>
      <c r="J35" s="343">
        <v>6</v>
      </c>
      <c r="K35" s="381">
        <f>SUM(L35:M35)</f>
        <v>25</v>
      </c>
      <c r="L35" s="343">
        <v>17</v>
      </c>
      <c r="M35" s="343">
        <v>8</v>
      </c>
      <c r="N35" s="343">
        <v>6</v>
      </c>
      <c r="O35" s="761">
        <f>SUM(Q35:T35)</f>
        <v>25</v>
      </c>
      <c r="P35" s="761"/>
      <c r="Q35" s="597">
        <v>18</v>
      </c>
      <c r="R35" s="597"/>
      <c r="S35" s="557">
        <v>7</v>
      </c>
      <c r="T35" s="557"/>
      <c r="U35" s="343">
        <v>24</v>
      </c>
      <c r="V35" s="761">
        <f>SUM(X35:AA35)</f>
        <v>122</v>
      </c>
      <c r="W35" s="761"/>
      <c r="X35" s="597">
        <v>80</v>
      </c>
      <c r="Y35" s="597"/>
      <c r="Z35" s="597">
        <v>42</v>
      </c>
      <c r="AA35" s="763"/>
      <c r="AB35" s="344"/>
    </row>
    <row r="36" spans="1:28" ht="18.95" customHeight="1" x14ac:dyDescent="0.15">
      <c r="A36" s="101" t="s">
        <v>155</v>
      </c>
      <c r="B36" s="343">
        <v>2</v>
      </c>
      <c r="C36" s="343">
        <f>SUM(D36:E36)</f>
        <v>4</v>
      </c>
      <c r="D36" s="343">
        <v>2</v>
      </c>
      <c r="E36" s="343">
        <v>2</v>
      </c>
      <c r="F36" s="343">
        <v>5</v>
      </c>
      <c r="G36" s="381">
        <f>SUM(H36:I36)</f>
        <v>11</v>
      </c>
      <c r="H36" s="343">
        <v>7</v>
      </c>
      <c r="I36" s="343">
        <v>4</v>
      </c>
      <c r="J36" s="343">
        <v>3</v>
      </c>
      <c r="K36" s="381">
        <f>SUM(L36:M36)</f>
        <v>11</v>
      </c>
      <c r="L36" s="343">
        <v>1</v>
      </c>
      <c r="M36" s="343">
        <v>10</v>
      </c>
      <c r="N36" s="343">
        <v>4</v>
      </c>
      <c r="O36" s="761">
        <f>SUM(Q36:T36)</f>
        <v>9</v>
      </c>
      <c r="P36" s="761"/>
      <c r="Q36" s="597">
        <v>4</v>
      </c>
      <c r="R36" s="597"/>
      <c r="S36" s="557">
        <v>5</v>
      </c>
      <c r="T36" s="557"/>
      <c r="U36" s="343">
        <v>17</v>
      </c>
      <c r="V36" s="761">
        <f>SUM(X36:AA36)</f>
        <v>43</v>
      </c>
      <c r="W36" s="761"/>
      <c r="X36" s="597">
        <v>27</v>
      </c>
      <c r="Y36" s="597"/>
      <c r="Z36" s="762">
        <v>16</v>
      </c>
      <c r="AA36" s="763"/>
      <c r="AB36" s="344"/>
    </row>
    <row r="37" spans="1:28" ht="18.95" customHeight="1" x14ac:dyDescent="0.15">
      <c r="A37" s="309" t="s">
        <v>470</v>
      </c>
      <c r="B37" s="276">
        <v>1</v>
      </c>
      <c r="C37" s="276">
        <f>SUM(D37:E37)</f>
        <v>1</v>
      </c>
      <c r="D37" s="276">
        <v>0</v>
      </c>
      <c r="E37" s="276">
        <v>1</v>
      </c>
      <c r="F37" s="276">
        <v>1</v>
      </c>
      <c r="G37" s="381">
        <f>SUM(H37:I37)</f>
        <v>3</v>
      </c>
      <c r="H37" s="366">
        <v>0</v>
      </c>
      <c r="I37" s="366">
        <v>3</v>
      </c>
      <c r="J37" s="366">
        <v>1</v>
      </c>
      <c r="K37" s="381">
        <f>SUM(L37:M37)</f>
        <v>2</v>
      </c>
      <c r="L37" s="366">
        <v>2</v>
      </c>
      <c r="M37" s="366">
        <v>0</v>
      </c>
      <c r="N37" s="381">
        <v>1</v>
      </c>
      <c r="O37" s="761">
        <f t="shared" ref="O37:O38" si="14">SUM(Q37:T37)</f>
        <v>1</v>
      </c>
      <c r="P37" s="761"/>
      <c r="Q37" s="761">
        <v>0</v>
      </c>
      <c r="R37" s="761"/>
      <c r="S37" s="775">
        <v>1</v>
      </c>
      <c r="T37" s="775"/>
      <c r="U37" s="344">
        <v>1</v>
      </c>
      <c r="V37" s="761">
        <f>SUM(X37:AA37)</f>
        <v>1</v>
      </c>
      <c r="W37" s="761"/>
      <c r="X37" s="775">
        <v>0</v>
      </c>
      <c r="Y37" s="775"/>
      <c r="Z37" s="762">
        <v>1</v>
      </c>
      <c r="AA37" s="763"/>
      <c r="AB37" s="32"/>
    </row>
    <row r="38" spans="1:28" ht="18.95" customHeight="1" thickBot="1" x14ac:dyDescent="0.2">
      <c r="A38" s="107" t="s">
        <v>349</v>
      </c>
      <c r="B38" s="275">
        <v>0</v>
      </c>
      <c r="C38" s="275">
        <f>SUM(D38:E38)</f>
        <v>0</v>
      </c>
      <c r="D38" s="275">
        <v>0</v>
      </c>
      <c r="E38" s="275">
        <v>0</v>
      </c>
      <c r="F38" s="275">
        <v>0</v>
      </c>
      <c r="G38" s="275">
        <f>SUM(H38:I38)</f>
        <v>0</v>
      </c>
      <c r="H38" s="257">
        <v>0</v>
      </c>
      <c r="I38" s="257">
        <v>0</v>
      </c>
      <c r="J38" s="257">
        <v>0</v>
      </c>
      <c r="K38" s="257">
        <f>SUM(L38:M38)</f>
        <v>0</v>
      </c>
      <c r="L38" s="257">
        <v>0</v>
      </c>
      <c r="M38" s="257">
        <v>0</v>
      </c>
      <c r="N38" s="382">
        <v>0</v>
      </c>
      <c r="O38" s="764">
        <f t="shared" si="14"/>
        <v>0</v>
      </c>
      <c r="P38" s="764"/>
      <c r="Q38" s="764">
        <v>0</v>
      </c>
      <c r="R38" s="764"/>
      <c r="S38" s="765">
        <v>0</v>
      </c>
      <c r="T38" s="766"/>
      <c r="U38" s="384">
        <v>6</v>
      </c>
      <c r="V38" s="764">
        <f>SUM(X38:AA38)</f>
        <v>59</v>
      </c>
      <c r="W38" s="764"/>
      <c r="X38" s="765">
        <v>45</v>
      </c>
      <c r="Y38" s="766"/>
      <c r="Z38" s="767">
        <v>14</v>
      </c>
      <c r="AA38" s="768"/>
      <c r="AB38" s="32"/>
    </row>
    <row r="39" spans="1:28" ht="18.95" customHeight="1" x14ac:dyDescent="0.15">
      <c r="A39" s="330" t="s">
        <v>353</v>
      </c>
      <c r="B39" s="330"/>
      <c r="C39" s="330"/>
      <c r="D39" s="330"/>
      <c r="E39" s="330"/>
      <c r="F39" s="330"/>
      <c r="G39" s="330"/>
      <c r="H39" s="330"/>
      <c r="I39" s="330"/>
      <c r="J39" s="330"/>
      <c r="K39" s="330"/>
      <c r="L39" s="330"/>
      <c r="M39" s="330"/>
      <c r="N39" s="330"/>
      <c r="O39" s="330"/>
      <c r="P39" s="330"/>
      <c r="Q39" s="330"/>
      <c r="S39" s="330"/>
      <c r="T39" s="330"/>
      <c r="U39" s="330"/>
      <c r="V39" s="330"/>
      <c r="Y39" s="330"/>
      <c r="AA39" s="337" t="s">
        <v>157</v>
      </c>
      <c r="AB39" s="337"/>
    </row>
    <row r="40" spans="1:28" ht="18.95" customHeight="1" x14ac:dyDescent="0.15">
      <c r="A40" s="330"/>
      <c r="B40" s="330"/>
      <c r="C40" s="330"/>
      <c r="D40" s="330"/>
      <c r="E40" s="330"/>
      <c r="F40" s="330"/>
      <c r="G40" s="330"/>
      <c r="H40" s="330"/>
      <c r="I40" s="330"/>
      <c r="J40" s="330"/>
      <c r="K40" s="330"/>
      <c r="L40" s="330"/>
      <c r="M40" s="330"/>
      <c r="N40" s="330"/>
      <c r="O40" s="15"/>
      <c r="P40" s="15"/>
      <c r="Q40" s="330"/>
      <c r="R40" s="330"/>
      <c r="S40" s="330"/>
      <c r="T40" s="330"/>
      <c r="U40" s="330"/>
      <c r="V40" s="330"/>
      <c r="W40" s="330"/>
      <c r="X40" s="330"/>
      <c r="Y40" s="330"/>
      <c r="Z40" s="330"/>
      <c r="AA40" s="330"/>
      <c r="AB40" s="330"/>
    </row>
    <row r="41" spans="1:28" ht="18.95" customHeight="1" thickBot="1" x14ac:dyDescent="0.2">
      <c r="A41" s="330" t="s">
        <v>380</v>
      </c>
      <c r="B41" s="330"/>
      <c r="C41" s="330"/>
      <c r="D41" s="330"/>
      <c r="E41" s="330"/>
      <c r="F41" s="330"/>
      <c r="G41" s="330"/>
      <c r="H41" s="330"/>
      <c r="I41" s="330"/>
      <c r="J41" s="330"/>
      <c r="K41" s="330"/>
      <c r="L41" s="330"/>
      <c r="M41" s="330"/>
      <c r="N41" s="330"/>
      <c r="O41" s="330"/>
      <c r="P41" s="330"/>
      <c r="Q41" s="330"/>
      <c r="R41" s="330"/>
      <c r="U41" s="330"/>
      <c r="V41" s="330"/>
      <c r="X41" s="330"/>
      <c r="Y41" s="330"/>
      <c r="Z41" s="337"/>
      <c r="AA41" s="337" t="s">
        <v>78</v>
      </c>
      <c r="AB41" s="337"/>
    </row>
    <row r="42" spans="1:28" ht="24.95" customHeight="1" thickBot="1" x14ac:dyDescent="0.2">
      <c r="A42" s="778" t="s">
        <v>131</v>
      </c>
      <c r="B42" s="757" t="s">
        <v>389</v>
      </c>
      <c r="C42" s="780"/>
      <c r="D42" s="780"/>
      <c r="E42" s="781"/>
      <c r="F42" s="782" t="s">
        <v>390</v>
      </c>
      <c r="G42" s="783"/>
      <c r="H42" s="783" t="s">
        <v>280</v>
      </c>
      <c r="I42" s="784"/>
      <c r="J42" s="782" t="s">
        <v>456</v>
      </c>
      <c r="K42" s="783"/>
      <c r="L42" s="783" t="s">
        <v>280</v>
      </c>
      <c r="M42" s="784"/>
      <c r="N42" s="534" t="s">
        <v>451</v>
      </c>
      <c r="O42" s="534"/>
      <c r="P42" s="534"/>
      <c r="Q42" s="534"/>
      <c r="R42" s="534"/>
      <c r="S42" s="534"/>
      <c r="T42" s="534"/>
      <c r="U42" s="459" t="s">
        <v>452</v>
      </c>
      <c r="V42" s="459"/>
      <c r="W42" s="459"/>
      <c r="X42" s="459"/>
      <c r="Y42" s="459"/>
      <c r="Z42" s="459"/>
      <c r="AA42" s="542"/>
      <c r="AB42" s="323"/>
    </row>
    <row r="43" spans="1:28" ht="24.95" customHeight="1" x14ac:dyDescent="0.15">
      <c r="A43" s="779"/>
      <c r="B43" s="563" t="s">
        <v>133</v>
      </c>
      <c r="C43" s="675"/>
      <c r="D43" s="333" t="s">
        <v>53</v>
      </c>
      <c r="E43" s="317" t="s">
        <v>54</v>
      </c>
      <c r="F43" s="563" t="s">
        <v>133</v>
      </c>
      <c r="G43" s="675"/>
      <c r="H43" s="333" t="s">
        <v>53</v>
      </c>
      <c r="I43" s="317" t="s">
        <v>54</v>
      </c>
      <c r="J43" s="563" t="s">
        <v>133</v>
      </c>
      <c r="K43" s="675"/>
      <c r="L43" s="333" t="s">
        <v>53</v>
      </c>
      <c r="M43" s="317" t="s">
        <v>54</v>
      </c>
      <c r="N43" s="562" t="s">
        <v>2</v>
      </c>
      <c r="O43" s="562"/>
      <c r="P43" s="467" t="s">
        <v>53</v>
      </c>
      <c r="Q43" s="467"/>
      <c r="R43" s="467" t="s">
        <v>54</v>
      </c>
      <c r="S43" s="467"/>
      <c r="T43" s="467"/>
      <c r="U43" s="482" t="s">
        <v>2</v>
      </c>
      <c r="V43" s="467"/>
      <c r="W43" s="467" t="s">
        <v>53</v>
      </c>
      <c r="X43" s="467"/>
      <c r="Y43" s="467" t="s">
        <v>54</v>
      </c>
      <c r="Z43" s="467"/>
      <c r="AA43" s="468"/>
      <c r="AB43" s="323"/>
    </row>
    <row r="44" spans="1:28" ht="18.95" customHeight="1" x14ac:dyDescent="0.15">
      <c r="A44" s="30" t="s">
        <v>154</v>
      </c>
      <c r="B44" s="657">
        <f>+D44+E44</f>
        <v>278</v>
      </c>
      <c r="C44" s="657"/>
      <c r="D44" s="273">
        <v>185</v>
      </c>
      <c r="E44" s="273">
        <v>93</v>
      </c>
      <c r="F44" s="657">
        <f>+H44+I44</f>
        <v>281</v>
      </c>
      <c r="G44" s="657"/>
      <c r="H44" s="273">
        <v>190</v>
      </c>
      <c r="I44" s="273">
        <v>91</v>
      </c>
      <c r="J44" s="657">
        <f>+L44+M44</f>
        <v>299</v>
      </c>
      <c r="K44" s="657"/>
      <c r="L44" s="273">
        <v>204</v>
      </c>
      <c r="M44" s="273">
        <v>95</v>
      </c>
      <c r="N44" s="758">
        <f>SUM(P44:T44)</f>
        <v>314</v>
      </c>
      <c r="O44" s="758"/>
      <c r="P44" s="776">
        <v>212</v>
      </c>
      <c r="Q44" s="776"/>
      <c r="R44" s="772">
        <v>102</v>
      </c>
      <c r="S44" s="772"/>
      <c r="T44" s="785"/>
      <c r="U44" s="758">
        <f>SUM(W44:AA44)</f>
        <v>332</v>
      </c>
      <c r="V44" s="758"/>
      <c r="W44" s="776">
        <f>D22</f>
        <v>228</v>
      </c>
      <c r="X44" s="776"/>
      <c r="Y44" s="772">
        <f>E22</f>
        <v>104</v>
      </c>
      <c r="Z44" s="772"/>
      <c r="AA44" s="773"/>
      <c r="AB44" s="318"/>
    </row>
    <row r="45" spans="1:28" ht="18.95" customHeight="1" x14ac:dyDescent="0.15">
      <c r="A45" s="30" t="s">
        <v>155</v>
      </c>
      <c r="B45" s="557">
        <f>+D45+E45</f>
        <v>130</v>
      </c>
      <c r="C45" s="557"/>
      <c r="D45" s="357">
        <v>77</v>
      </c>
      <c r="E45" s="357">
        <v>53</v>
      </c>
      <c r="F45" s="557">
        <f>+H45+I45</f>
        <v>139</v>
      </c>
      <c r="G45" s="557"/>
      <c r="H45" s="357">
        <v>80</v>
      </c>
      <c r="I45" s="357">
        <v>59</v>
      </c>
      <c r="J45" s="557">
        <f>+L45+M45</f>
        <v>133</v>
      </c>
      <c r="K45" s="557"/>
      <c r="L45" s="357">
        <v>73</v>
      </c>
      <c r="M45" s="357">
        <v>60</v>
      </c>
      <c r="N45" s="597">
        <f>SUM(P45:T45)</f>
        <v>136</v>
      </c>
      <c r="O45" s="597"/>
      <c r="P45" s="596">
        <v>74</v>
      </c>
      <c r="Q45" s="596"/>
      <c r="R45" s="777">
        <v>62</v>
      </c>
      <c r="S45" s="777"/>
      <c r="T45" s="759"/>
      <c r="U45" s="597">
        <f>SUM(W45:AA45)</f>
        <v>131</v>
      </c>
      <c r="V45" s="597"/>
      <c r="W45" s="596">
        <f t="shared" ref="W45:W47" si="15">D23</f>
        <v>68</v>
      </c>
      <c r="X45" s="596"/>
      <c r="Y45" s="759">
        <f t="shared" ref="Y45:Y47" si="16">E23</f>
        <v>63</v>
      </c>
      <c r="Z45" s="759"/>
      <c r="AA45" s="760"/>
      <c r="AB45" s="318"/>
    </row>
    <row r="46" spans="1:28" ht="18.95" customHeight="1" x14ac:dyDescent="0.15">
      <c r="A46" s="108" t="s">
        <v>156</v>
      </c>
      <c r="B46" s="557">
        <f>+D46+E46</f>
        <v>9</v>
      </c>
      <c r="C46" s="557"/>
      <c r="D46" s="357">
        <v>4</v>
      </c>
      <c r="E46" s="357">
        <v>5</v>
      </c>
      <c r="F46" s="557">
        <f>+H46+I46</f>
        <v>9</v>
      </c>
      <c r="G46" s="557"/>
      <c r="H46" s="357">
        <v>4</v>
      </c>
      <c r="I46" s="357">
        <v>5</v>
      </c>
      <c r="J46" s="557">
        <f>+L46+M46</f>
        <v>9</v>
      </c>
      <c r="K46" s="557"/>
      <c r="L46" s="357">
        <v>4</v>
      </c>
      <c r="M46" s="357">
        <v>5</v>
      </c>
      <c r="N46" s="597">
        <f>SUM(P46:T46)</f>
        <v>7</v>
      </c>
      <c r="O46" s="597"/>
      <c r="P46" s="596">
        <v>3</v>
      </c>
      <c r="Q46" s="596"/>
      <c r="R46" s="777">
        <v>4</v>
      </c>
      <c r="S46" s="777"/>
      <c r="T46" s="759"/>
      <c r="U46" s="597">
        <f>SUM(W46:AA46)</f>
        <v>8</v>
      </c>
      <c r="V46" s="597"/>
      <c r="W46" s="596">
        <f t="shared" si="15"/>
        <v>2</v>
      </c>
      <c r="X46" s="596"/>
      <c r="Y46" s="759">
        <f t="shared" si="16"/>
        <v>6</v>
      </c>
      <c r="Z46" s="759"/>
      <c r="AA46" s="760"/>
      <c r="AB46" s="318"/>
    </row>
    <row r="47" spans="1:28" ht="18.95" customHeight="1" thickBot="1" x14ac:dyDescent="0.2">
      <c r="A47" s="107" t="s">
        <v>349</v>
      </c>
      <c r="B47" s="764">
        <v>0</v>
      </c>
      <c r="C47" s="764"/>
      <c r="D47" s="382" t="s">
        <v>124</v>
      </c>
      <c r="E47" s="382" t="s">
        <v>124</v>
      </c>
      <c r="F47" s="764">
        <f>SUM(H47:I47)</f>
        <v>20</v>
      </c>
      <c r="G47" s="764"/>
      <c r="H47" s="106">
        <v>14</v>
      </c>
      <c r="I47" s="106">
        <v>6</v>
      </c>
      <c r="J47" s="764">
        <f>SUM(L47:M47)</f>
        <v>40</v>
      </c>
      <c r="K47" s="764"/>
      <c r="L47" s="106">
        <v>32</v>
      </c>
      <c r="M47" s="106">
        <v>8</v>
      </c>
      <c r="N47" s="774">
        <f>SUM(P47:T47)</f>
        <v>60</v>
      </c>
      <c r="O47" s="774"/>
      <c r="P47" s="769">
        <v>46</v>
      </c>
      <c r="Q47" s="766"/>
      <c r="R47" s="770">
        <v>14</v>
      </c>
      <c r="S47" s="766"/>
      <c r="T47" s="766"/>
      <c r="U47" s="767">
        <f>SUM(W47:AA47)</f>
        <v>59</v>
      </c>
      <c r="V47" s="767"/>
      <c r="W47" s="769">
        <f t="shared" si="15"/>
        <v>45</v>
      </c>
      <c r="X47" s="769"/>
      <c r="Y47" s="770">
        <f t="shared" si="16"/>
        <v>14</v>
      </c>
      <c r="Z47" s="770"/>
      <c r="AA47" s="771"/>
      <c r="AB47" s="318"/>
    </row>
    <row r="48" spans="1:28" ht="18.95" customHeight="1" x14ac:dyDescent="0.15">
      <c r="A48" s="330" t="s">
        <v>353</v>
      </c>
      <c r="K48" s="330"/>
      <c r="L48" s="330"/>
      <c r="M48" s="330"/>
      <c r="N48" s="330"/>
      <c r="O48" s="330"/>
      <c r="P48" s="330"/>
      <c r="R48" s="330"/>
      <c r="U48" s="330"/>
      <c r="V48" s="330"/>
      <c r="X48" s="330"/>
      <c r="Z48" s="15"/>
      <c r="AA48" s="337" t="s">
        <v>157</v>
      </c>
      <c r="AB48" s="337"/>
    </row>
    <row r="49" spans="12:28" ht="17.45" customHeight="1" x14ac:dyDescent="0.15">
      <c r="L49" s="330"/>
      <c r="M49" s="330"/>
      <c r="N49" s="330"/>
      <c r="O49" s="330"/>
      <c r="P49" s="330"/>
      <c r="Q49" s="330"/>
      <c r="R49" s="330"/>
      <c r="S49" s="330"/>
      <c r="T49" s="330"/>
      <c r="U49" s="330"/>
      <c r="V49" s="330"/>
      <c r="W49" s="330"/>
      <c r="X49" s="330"/>
      <c r="Y49" s="330"/>
      <c r="Z49" s="330"/>
      <c r="AA49" s="330"/>
      <c r="AB49" s="330"/>
    </row>
    <row r="52" spans="12:28" ht="17.45" customHeight="1" x14ac:dyDescent="0.15">
      <c r="Q52" s="323"/>
      <c r="R52" s="33"/>
      <c r="U52" s="327"/>
      <c r="V52" s="327"/>
    </row>
  </sheetData>
  <sheetProtection sheet="1" selectLockedCells="1" selectUnlockedCells="1"/>
  <mergeCells count="208">
    <mergeCell ref="C8:D8"/>
    <mergeCell ref="P12:Q12"/>
    <mergeCell ref="R24:S24"/>
    <mergeCell ref="R19:S19"/>
    <mergeCell ref="A16:A17"/>
    <mergeCell ref="B16:E16"/>
    <mergeCell ref="F16:I16"/>
    <mergeCell ref="A3:A4"/>
    <mergeCell ref="B3:B4"/>
    <mergeCell ref="G3:G4"/>
    <mergeCell ref="H3:K3"/>
    <mergeCell ref="C4:D4"/>
    <mergeCell ref="H4:I4"/>
    <mergeCell ref="H12:I12"/>
    <mergeCell ref="A13:K13"/>
    <mergeCell ref="H8:I8"/>
    <mergeCell ref="C12:D12"/>
    <mergeCell ref="C5:D5"/>
    <mergeCell ref="H5:I5"/>
    <mergeCell ref="C6:D6"/>
    <mergeCell ref="H6:I6"/>
    <mergeCell ref="C7:D7"/>
    <mergeCell ref="C10:D10"/>
    <mergeCell ref="C9:D9"/>
    <mergeCell ref="C11:D11"/>
    <mergeCell ref="R5:S5"/>
    <mergeCell ref="L7:M7"/>
    <mergeCell ref="P7:Q7"/>
    <mergeCell ref="O35:P35"/>
    <mergeCell ref="Q35:R35"/>
    <mergeCell ref="H7:I7"/>
    <mergeCell ref="P9:Q9"/>
    <mergeCell ref="P10:Q10"/>
    <mergeCell ref="H10:I10"/>
    <mergeCell ref="P11:Q11"/>
    <mergeCell ref="H11:I11"/>
    <mergeCell ref="L11:M11"/>
    <mergeCell ref="H9:I9"/>
    <mergeCell ref="O33:P33"/>
    <mergeCell ref="Q33:R33"/>
    <mergeCell ref="O32:P32"/>
    <mergeCell ref="Q32:R32"/>
    <mergeCell ref="R12:S12"/>
    <mergeCell ref="L9:M9"/>
    <mergeCell ref="L10:M10"/>
    <mergeCell ref="R10:S10"/>
    <mergeCell ref="R17:S17"/>
    <mergeCell ref="R25:S25"/>
    <mergeCell ref="L12:M12"/>
    <mergeCell ref="N16:Q16"/>
    <mergeCell ref="L8:M8"/>
    <mergeCell ref="P8:Q8"/>
    <mergeCell ref="X7:AA7"/>
    <mergeCell ref="R6:S6"/>
    <mergeCell ref="U11:W11"/>
    <mergeCell ref="X11:AA11"/>
    <mergeCell ref="X3:AA3"/>
    <mergeCell ref="X4:AA4"/>
    <mergeCell ref="U8:W8"/>
    <mergeCell ref="U7:W7"/>
    <mergeCell ref="U4:W4"/>
    <mergeCell ref="L4:M4"/>
    <mergeCell ref="U5:W5"/>
    <mergeCell ref="X5:AA5"/>
    <mergeCell ref="U3:W3"/>
    <mergeCell ref="L3:O3"/>
    <mergeCell ref="P3:T3"/>
    <mergeCell ref="L6:M6"/>
    <mergeCell ref="P6:Q6"/>
    <mergeCell ref="P4:Q4"/>
    <mergeCell ref="R4:S4"/>
    <mergeCell ref="L5:M5"/>
    <mergeCell ref="P5:Q5"/>
    <mergeCell ref="Y19:Z19"/>
    <mergeCell ref="W16:AA16"/>
    <mergeCell ref="X10:AA10"/>
    <mergeCell ref="X6:AA6"/>
    <mergeCell ref="U10:W10"/>
    <mergeCell ref="U9:W9"/>
    <mergeCell ref="X8:AA8"/>
    <mergeCell ref="R20:S20"/>
    <mergeCell ref="Y20:Z20"/>
    <mergeCell ref="X9:AA9"/>
    <mergeCell ref="R7:S7"/>
    <mergeCell ref="Y17:Z17"/>
    <mergeCell ref="R16:V16"/>
    <mergeCell ref="R9:S9"/>
    <mergeCell ref="R8:S8"/>
    <mergeCell ref="R11:S11"/>
    <mergeCell ref="U6:W6"/>
    <mergeCell ref="U12:W12"/>
    <mergeCell ref="X12:AA12"/>
    <mergeCell ref="R18:S18"/>
    <mergeCell ref="Y18:Z18"/>
    <mergeCell ref="Y21:Z21"/>
    <mergeCell ref="R22:S22"/>
    <mergeCell ref="Y22:Z22"/>
    <mergeCell ref="R21:S21"/>
    <mergeCell ref="R23:S23"/>
    <mergeCell ref="Y23:Z23"/>
    <mergeCell ref="Y24:Z24"/>
    <mergeCell ref="Y25:Z25"/>
    <mergeCell ref="V33:W33"/>
    <mergeCell ref="Z30:AA30"/>
    <mergeCell ref="Q31:R31"/>
    <mergeCell ref="S31:T31"/>
    <mergeCell ref="Z31:AA31"/>
    <mergeCell ref="U29:AA29"/>
    <mergeCell ref="V31:W31"/>
    <mergeCell ref="X31:Y31"/>
    <mergeCell ref="V30:W30"/>
    <mergeCell ref="X30:Y30"/>
    <mergeCell ref="S35:T35"/>
    <mergeCell ref="O31:P31"/>
    <mergeCell ref="F43:G43"/>
    <mergeCell ref="R43:T43"/>
    <mergeCell ref="N43:O43"/>
    <mergeCell ref="F42:G42"/>
    <mergeCell ref="H42:I42"/>
    <mergeCell ref="X35:Y35"/>
    <mergeCell ref="Z32:AA32"/>
    <mergeCell ref="V32:W32"/>
    <mergeCell ref="Z35:AA35"/>
    <mergeCell ref="V35:W35"/>
    <mergeCell ref="Z33:AA33"/>
    <mergeCell ref="Z34:AA34"/>
    <mergeCell ref="X33:Y33"/>
    <mergeCell ref="X32:Y32"/>
    <mergeCell ref="V34:W34"/>
    <mergeCell ref="X34:Y34"/>
    <mergeCell ref="A29:A30"/>
    <mergeCell ref="B29:E29"/>
    <mergeCell ref="F29:I29"/>
    <mergeCell ref="N29:T29"/>
    <mergeCell ref="O30:P30"/>
    <mergeCell ref="Q30:R30"/>
    <mergeCell ref="S30:T30"/>
    <mergeCell ref="O34:P34"/>
    <mergeCell ref="Q34:R34"/>
    <mergeCell ref="S32:T32"/>
    <mergeCell ref="S34:T34"/>
    <mergeCell ref="S33:T33"/>
    <mergeCell ref="U47:V47"/>
    <mergeCell ref="P46:Q46"/>
    <mergeCell ref="R46:T46"/>
    <mergeCell ref="U46:V46"/>
    <mergeCell ref="P47:Q47"/>
    <mergeCell ref="R47:T47"/>
    <mergeCell ref="A42:A43"/>
    <mergeCell ref="B42:E42"/>
    <mergeCell ref="J42:K42"/>
    <mergeCell ref="J43:K43"/>
    <mergeCell ref="N42:T42"/>
    <mergeCell ref="L42:M42"/>
    <mergeCell ref="B43:C43"/>
    <mergeCell ref="J45:K45"/>
    <mergeCell ref="B44:C44"/>
    <mergeCell ref="F44:G44"/>
    <mergeCell ref="P43:Q43"/>
    <mergeCell ref="R45:T45"/>
    <mergeCell ref="N45:O45"/>
    <mergeCell ref="P44:Q44"/>
    <mergeCell ref="R44:T44"/>
    <mergeCell ref="B45:C45"/>
    <mergeCell ref="F45:G45"/>
    <mergeCell ref="J44:K44"/>
    <mergeCell ref="W47:X47"/>
    <mergeCell ref="Y47:AA47"/>
    <mergeCell ref="O37:P37"/>
    <mergeCell ref="Y43:AA43"/>
    <mergeCell ref="P45:Q45"/>
    <mergeCell ref="Y44:AA44"/>
    <mergeCell ref="B46:C46"/>
    <mergeCell ref="F46:G46"/>
    <mergeCell ref="J46:K46"/>
    <mergeCell ref="N46:O46"/>
    <mergeCell ref="B47:C47"/>
    <mergeCell ref="F47:G47"/>
    <mergeCell ref="J47:K47"/>
    <mergeCell ref="N47:O47"/>
    <mergeCell ref="Z37:AA37"/>
    <mergeCell ref="V37:W37"/>
    <mergeCell ref="S37:T37"/>
    <mergeCell ref="X37:Y37"/>
    <mergeCell ref="V38:W38"/>
    <mergeCell ref="U43:V43"/>
    <mergeCell ref="Y45:AA45"/>
    <mergeCell ref="U45:V45"/>
    <mergeCell ref="W46:X46"/>
    <mergeCell ref="W44:X44"/>
    <mergeCell ref="U44:V44"/>
    <mergeCell ref="Y46:AA46"/>
    <mergeCell ref="W45:X45"/>
    <mergeCell ref="O36:P36"/>
    <mergeCell ref="Q36:R36"/>
    <mergeCell ref="Q37:R37"/>
    <mergeCell ref="X36:Y36"/>
    <mergeCell ref="Z36:AA36"/>
    <mergeCell ref="S36:T36"/>
    <mergeCell ref="O38:P38"/>
    <mergeCell ref="Q38:R38"/>
    <mergeCell ref="S38:T38"/>
    <mergeCell ref="X38:Y38"/>
    <mergeCell ref="Z38:AA38"/>
    <mergeCell ref="N44:O44"/>
    <mergeCell ref="V36:W36"/>
    <mergeCell ref="U42:AA42"/>
    <mergeCell ref="W43:X43"/>
  </mergeCells>
  <phoneticPr fontId="2"/>
  <printOptions horizontalCentered="1" verticalCentered="1"/>
  <pageMargins left="0" right="7.874015748031496E-2" top="0.19685039370078741" bottom="0.19685039370078741" header="0.39370078740157483" footer="0.39370078740157483"/>
  <pageSetup paperSize="9" scale="87" firstPageNumber="140" orientation="portrait" useFirstPageNumber="1" verticalDpi="300" r:id="rId1"/>
  <headerFooter scaleWithDoc="0" alignWithMargins="0">
    <oddHeader>&amp;L教　育</oddHeader>
    <oddFooter>&amp;C&amp;12&amp;A</oddFooter>
  </headerFooter>
  <ignoredErrors>
    <ignoredError sqref="C11:D11" formulaRange="1"/>
    <ignoredError sqref="V37" emptyCellReferenc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vt:lpstr>
      <vt:lpstr>‐138‐ </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6</cp:revision>
  <cp:lastPrinted>2021-04-02T10:11:08Z</cp:lastPrinted>
  <dcterms:created xsi:type="dcterms:W3CDTF">2002-03-19T05:03:05Z</dcterms:created>
  <dcterms:modified xsi:type="dcterms:W3CDTF">2021-04-02T10:12:24Z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