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492A5197-1F20-45C6-A1AF-6615625B0EA7}" xr6:coauthVersionLast="45" xr6:coauthVersionMax="45" xr10:uidLastSave="{00000000-0000-0000-0000-000000000000}"/>
  <bookViews>
    <workbookView xWindow="-120" yWindow="-120" windowWidth="20730" windowHeight="11160" tabRatio="638" activeTab="7" xr2:uid="{00000000-000D-0000-FFFF-FFFF00000000}"/>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externalReferences>
    <externalReference r:id="rId12"/>
    <externalReference r:id="rId13"/>
  </externalReferences>
  <definedNames>
    <definedName name="_Sort" hidden="1">#REF!</definedName>
    <definedName name="AAA">#REF!</definedName>
    <definedName name="cnpstbdkdkdkdkrtmtbtbtb3tbdkdkr">#REF!</definedName>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‐179‐!$A$1:$L$49</definedName>
    <definedName name="_xlnm.Print_Area" localSheetId="8">‐180‐!$A$1:$L$44</definedName>
    <definedName name="_xlnm.Print_Area" localSheetId="9">‐181‐!$A$1:$I$28</definedName>
    <definedName name="_xlnm.Print_Area" localSheetId="10">グラフ!$A$1:$F$60</definedName>
    <definedName name="コピー範囲">[1]中分類!$L$4:$W$84</definedName>
    <definedName name="コピー表７">[1]中分類!$E$5:$I$84</definedName>
    <definedName name="テスト">#REF!</definedName>
    <definedName name="リンク元">[1]中分類!$A$5:$K$84</definedName>
    <definedName name="印．１０大費目">#REF!</definedName>
    <definedName name="印．家具">#REF!</definedName>
    <definedName name="印．教育">#REF!</definedName>
    <definedName name="印．教養娯楽">#REF!</definedName>
    <definedName name="印．交通通信">#REF!</definedName>
    <definedName name="印．光熱水道">#REF!</definedName>
    <definedName name="印．住居">#REF!</definedName>
    <definedName name="印．諸雑費">#REF!</definedName>
    <definedName name="印．食料">#REF!</definedName>
    <definedName name="印．被服">#REF!</definedName>
    <definedName name="印．表">#REF!</definedName>
    <definedName name="印．保健">#REF!</definedName>
    <definedName name="印_１０大費目">#REF!</definedName>
    <definedName name="印_家具">#REF!</definedName>
    <definedName name="印_教育">#REF!</definedName>
    <definedName name="印_教養娯楽">#REF!</definedName>
    <definedName name="印_交通通信">#REF!</definedName>
    <definedName name="印_光熱水道">#REF!</definedName>
    <definedName name="印_住居">#REF!</definedName>
    <definedName name="印_諸雑費">#REF!</definedName>
    <definedName name="印_食料">#REF!</definedName>
    <definedName name="印_被服">#REF!</definedName>
    <definedName name="印_表">#REF!</definedName>
    <definedName name="印_保健">#REF!</definedName>
    <definedName name="印刷">#REF!</definedName>
    <definedName name="印刷_全表">#REF!</definedName>
    <definedName name="印刷_全表２">#REF!</definedName>
    <definedName name="印刷_表_１">#REF!</definedName>
    <definedName name="印刷_表_１０">#REF!</definedName>
    <definedName name="印刷_表_３">#REF!</definedName>
    <definedName name="印刷_表_４">#REF!</definedName>
    <definedName name="印刷_表_５">#REF!</definedName>
    <definedName name="印刷_表_６">#REF!</definedName>
    <definedName name="印刷_表_８">#REF!</definedName>
    <definedName name="印刷_表_９">#REF!</definedName>
    <definedName name="印刷Ａ４">#REF!</definedName>
    <definedName name="沖縄県">#REF!</definedName>
    <definedName name="家具">#REF!</definedName>
    <definedName name="寄与度_値上がり順">#REF!</definedName>
    <definedName name="寄与度０">#REF!</definedName>
    <definedName name="教育">#REF!</definedName>
    <definedName name="教養">#REF!</definedName>
    <definedName name="計算_全表">#REF!</definedName>
    <definedName name="原寄与度">#REF!</definedName>
    <definedName name="交通">#REF!</definedName>
    <definedName name="光熱">#REF!</definedName>
    <definedName name="差">#REF!</definedName>
    <definedName name="住居">#REF!</definedName>
    <definedName name="諸雑費">#REF!</definedName>
    <definedName name="食料">#REF!</definedName>
    <definedName name="新崎">#REF!</definedName>
    <definedName name="整理">#REF!</definedName>
    <definedName name="整理_全表">#REF!</definedName>
    <definedName name="前年総合">#REF!</definedName>
    <definedName name="前年総合上昇率">#REF!</definedName>
    <definedName name="総合">#REF!</definedName>
    <definedName name="登録">[2]条件指定!$B$39</definedName>
    <definedName name="被服">#REF!</definedName>
    <definedName name="保健">#REF!</definedName>
  </definedNames>
  <calcPr calcId="191029" iterateDelta="1E-4"/>
</workbook>
</file>

<file path=xl/calcChain.xml><?xml version="1.0" encoding="utf-8"?>
<calcChain xmlns="http://schemas.openxmlformats.org/spreadsheetml/2006/main">
  <c r="H15" i="8" l="1"/>
  <c r="I15" i="8"/>
  <c r="J15" i="8"/>
  <c r="P47" i="8" l="1"/>
  <c r="H25" i="10" l="1"/>
  <c r="G25" i="10"/>
  <c r="E25" i="10"/>
  <c r="H23" i="10"/>
  <c r="G23" i="10"/>
  <c r="E23" i="10"/>
  <c r="H21" i="10"/>
  <c r="G21" i="10"/>
  <c r="E21" i="10"/>
  <c r="H5" i="10"/>
  <c r="K41" i="9" l="1"/>
  <c r="J41" i="9"/>
  <c r="G41" i="9"/>
  <c r="K39" i="9"/>
  <c r="J39" i="9"/>
  <c r="G39" i="9"/>
  <c r="K37" i="9"/>
  <c r="J37" i="9"/>
  <c r="G37" i="9"/>
  <c r="K26" i="9"/>
  <c r="J26" i="9"/>
  <c r="G26" i="9"/>
  <c r="K24" i="9"/>
  <c r="J24" i="9"/>
  <c r="G24" i="9"/>
  <c r="K22" i="9"/>
  <c r="J22" i="9"/>
  <c r="G22" i="9"/>
  <c r="K20" i="9"/>
  <c r="C11" i="9" l="1"/>
  <c r="B11" i="9"/>
  <c r="C9" i="9"/>
  <c r="B9" i="9"/>
  <c r="C7" i="9"/>
  <c r="B7" i="9"/>
  <c r="C5" i="9"/>
  <c r="B5" i="9"/>
  <c r="I42" i="7" l="1"/>
  <c r="H42" i="7"/>
  <c r="I41" i="7"/>
  <c r="H41" i="7"/>
  <c r="I40" i="7"/>
  <c r="I39" i="7"/>
  <c r="H39" i="7"/>
  <c r="I38" i="7"/>
  <c r="H38" i="7"/>
  <c r="F16" i="7"/>
  <c r="F17" i="7"/>
  <c r="F18" i="7"/>
  <c r="F19" i="7"/>
  <c r="F15" i="7"/>
  <c r="D16" i="7"/>
  <c r="D17" i="7"/>
  <c r="D18" i="7"/>
  <c r="D19" i="7"/>
  <c r="D15" i="7"/>
  <c r="G16" i="7"/>
  <c r="G17" i="7"/>
  <c r="G18" i="7"/>
  <c r="G19" i="7"/>
  <c r="G15" i="7"/>
  <c r="E19" i="7"/>
  <c r="E16" i="7"/>
  <c r="E17" i="7"/>
  <c r="E18" i="7"/>
  <c r="E15" i="7"/>
  <c r="G27" i="7"/>
  <c r="F27" i="7"/>
  <c r="G26" i="7"/>
  <c r="F26" i="7"/>
  <c r="G25" i="7"/>
  <c r="F25" i="7"/>
  <c r="G24" i="7"/>
  <c r="F24" i="7"/>
  <c r="G23" i="7"/>
  <c r="F23" i="7"/>
  <c r="G6" i="7"/>
  <c r="G22" i="7" s="1"/>
  <c r="F6" i="7"/>
  <c r="E6" i="7"/>
  <c r="D6" i="7"/>
  <c r="F16" i="5"/>
  <c r="F15" i="5"/>
  <c r="F14" i="5"/>
  <c r="F13" i="5"/>
  <c r="F8" i="5"/>
  <c r="E14" i="7" l="1"/>
  <c r="F22" i="7"/>
  <c r="D14" i="7"/>
  <c r="G14" i="7" l="1"/>
  <c r="F14" i="7"/>
  <c r="H47" i="8"/>
  <c r="G47" i="8"/>
  <c r="J47" i="8" s="1"/>
  <c r="J46" i="8"/>
  <c r="J45" i="8"/>
  <c r="K45" i="8"/>
  <c r="L46" i="8"/>
  <c r="L45" i="8"/>
  <c r="K46" i="8"/>
  <c r="E35" i="8"/>
  <c r="E39" i="8" s="1"/>
  <c r="F35" i="8"/>
  <c r="G35" i="8"/>
  <c r="G13" i="8"/>
  <c r="F13" i="8"/>
  <c r="E5" i="8"/>
  <c r="K47" i="8" l="1"/>
  <c r="E27" i="10"/>
  <c r="I10" i="11" l="1"/>
  <c r="I9" i="11"/>
  <c r="I8" i="11"/>
  <c r="I7" i="11"/>
  <c r="I6" i="11"/>
  <c r="I5" i="11"/>
  <c r="H27" i="10" l="1"/>
  <c r="I47" i="8"/>
  <c r="L47" i="8" s="1"/>
  <c r="G9" i="8"/>
  <c r="G5" i="8"/>
  <c r="I27" i="7"/>
  <c r="I26" i="7"/>
  <c r="I25" i="7"/>
  <c r="I24" i="7"/>
  <c r="I23" i="7"/>
  <c r="H27" i="7"/>
  <c r="H26" i="7"/>
  <c r="H25" i="7"/>
  <c r="H24" i="7"/>
  <c r="H23" i="7"/>
  <c r="I6" i="7"/>
  <c r="H6" i="7"/>
  <c r="I19" i="7" l="1"/>
  <c r="I15" i="7"/>
  <c r="I17" i="7"/>
  <c r="I16" i="7"/>
  <c r="I18" i="7"/>
  <c r="H16" i="7"/>
  <c r="H19" i="7"/>
  <c r="H17" i="7"/>
  <c r="H15" i="7"/>
  <c r="H18" i="7"/>
  <c r="G27" i="8"/>
  <c r="L15" i="8" s="1"/>
  <c r="G27" i="10"/>
  <c r="H13" i="10"/>
  <c r="G13" i="10"/>
  <c r="E13" i="10"/>
  <c r="K43" i="9"/>
  <c r="J43" i="9"/>
  <c r="G43" i="9"/>
  <c r="J28" i="9"/>
  <c r="G28" i="9"/>
  <c r="C13" i="9"/>
  <c r="B13" i="9"/>
  <c r="I34" i="8"/>
  <c r="I36" i="8"/>
  <c r="I37" i="8"/>
  <c r="I38" i="8"/>
  <c r="I33" i="8"/>
  <c r="I6" i="8"/>
  <c r="I7" i="8"/>
  <c r="I8" i="8"/>
  <c r="I10" i="8"/>
  <c r="I11" i="8"/>
  <c r="I12" i="8"/>
  <c r="I14" i="8"/>
  <c r="I16" i="8"/>
  <c r="I17" i="8"/>
  <c r="I18" i="8"/>
  <c r="I19" i="8"/>
  <c r="I20" i="8"/>
  <c r="I21" i="8"/>
  <c r="I22" i="8"/>
  <c r="I23" i="8"/>
  <c r="I24" i="8"/>
  <c r="I25" i="8"/>
  <c r="I26" i="8"/>
  <c r="L42" i="5"/>
  <c r="L32" i="5"/>
  <c r="L33" i="5"/>
  <c r="L34" i="5"/>
  <c r="L35" i="5"/>
  <c r="L36" i="5"/>
  <c r="L37" i="5"/>
  <c r="L38" i="5"/>
  <c r="L39" i="5"/>
  <c r="L40" i="5"/>
  <c r="L31" i="5"/>
  <c r="L30" i="5"/>
  <c r="H33" i="8" l="1"/>
  <c r="H34" i="8"/>
  <c r="H36" i="8"/>
  <c r="H37" i="8"/>
  <c r="H38" i="8"/>
  <c r="I35" i="8"/>
  <c r="H6" i="8"/>
  <c r="H7" i="8"/>
  <c r="H8" i="8"/>
  <c r="H10" i="8"/>
  <c r="H11" i="8"/>
  <c r="H12" i="8"/>
  <c r="H14" i="8"/>
  <c r="H16" i="8"/>
  <c r="H17" i="8"/>
  <c r="H18" i="8"/>
  <c r="H19" i="8"/>
  <c r="H20" i="8"/>
  <c r="H21" i="8"/>
  <c r="H22" i="8"/>
  <c r="H23" i="8"/>
  <c r="H24" i="8"/>
  <c r="H25" i="8"/>
  <c r="H26" i="8"/>
  <c r="I13" i="8"/>
  <c r="F9" i="8"/>
  <c r="I9" i="8" s="1"/>
  <c r="F5" i="8"/>
  <c r="I5" i="8" s="1"/>
  <c r="E13" i="8"/>
  <c r="E27" i="8" s="1"/>
  <c r="E9" i="8"/>
  <c r="I27" i="8" l="1"/>
  <c r="H13" i="8"/>
  <c r="H9" i="8"/>
  <c r="H5" i="8"/>
  <c r="H35" i="8"/>
  <c r="H9" i="10"/>
  <c r="J10" i="11" l="1"/>
  <c r="J9" i="11"/>
  <c r="J8" i="11"/>
  <c r="J7" i="11"/>
  <c r="J6" i="11"/>
  <c r="J5" i="11"/>
  <c r="F39" i="8" l="1"/>
  <c r="K33" i="8" s="1"/>
  <c r="J37" i="8" l="1"/>
  <c r="J33" i="8"/>
  <c r="J36" i="8"/>
  <c r="J35" i="8"/>
  <c r="J38" i="8"/>
  <c r="J34" i="8"/>
  <c r="J8" i="8"/>
  <c r="J12" i="8"/>
  <c r="J16" i="8"/>
  <c r="J20" i="8"/>
  <c r="J24" i="8"/>
  <c r="J6" i="8"/>
  <c r="J14" i="8"/>
  <c r="J22" i="8"/>
  <c r="J7" i="8"/>
  <c r="J11" i="8"/>
  <c r="J23" i="8"/>
  <c r="J17" i="8"/>
  <c r="J21" i="8"/>
  <c r="J25" i="8"/>
  <c r="J10" i="8"/>
  <c r="J18" i="8"/>
  <c r="J26" i="8"/>
  <c r="J19" i="8"/>
  <c r="J13" i="8"/>
  <c r="J5" i="8"/>
  <c r="J9" i="8"/>
  <c r="F27" i="8"/>
  <c r="K15" i="8" s="1"/>
  <c r="J27" i="8" l="1"/>
  <c r="K24" i="8"/>
  <c r="K23" i="8"/>
  <c r="K26" i="8"/>
  <c r="K22" i="8"/>
  <c r="K25" i="8"/>
  <c r="K35" i="9"/>
  <c r="H22" i="7" l="1"/>
  <c r="I22" i="7"/>
  <c r="H19" i="10"/>
  <c r="H11" i="10"/>
  <c r="G11" i="10"/>
  <c r="E11" i="10"/>
  <c r="G9" i="10"/>
  <c r="E9" i="10"/>
  <c r="H7" i="10"/>
  <c r="G7" i="10"/>
  <c r="E7" i="10"/>
  <c r="K9" i="11" l="1"/>
  <c r="K10" i="11"/>
  <c r="K8" i="11"/>
  <c r="K7" i="11"/>
  <c r="K6" i="11"/>
  <c r="K5" i="11"/>
  <c r="G42" i="5" l="1"/>
  <c r="I43" i="11" l="1"/>
  <c r="F44" i="7" l="1"/>
  <c r="H14" i="7" l="1"/>
  <c r="I14" i="7"/>
  <c r="K11" i="6"/>
  <c r="H13" i="6"/>
  <c r="H12" i="6"/>
  <c r="G30" i="5"/>
  <c r="G39" i="8" l="1"/>
  <c r="I39" i="8" s="1"/>
  <c r="K28" i="9" l="1"/>
  <c r="I43" i="7"/>
  <c r="H43" i="7" l="1"/>
  <c r="H26" i="6" l="1"/>
  <c r="H11" i="6"/>
  <c r="J39" i="8" l="1"/>
  <c r="K38" i="8"/>
  <c r="L37" i="8"/>
  <c r="L34" i="8" l="1"/>
  <c r="L38" i="8"/>
  <c r="L35" i="8"/>
  <c r="L39" i="8"/>
  <c r="L36" i="8"/>
  <c r="L33" i="8"/>
  <c r="K36" i="8"/>
  <c r="K39" i="8"/>
  <c r="K35" i="8"/>
  <c r="K37" i="8"/>
  <c r="K34" i="8"/>
  <c r="H39" i="8"/>
  <c r="I45" i="11" l="1"/>
  <c r="I44" i="11"/>
  <c r="K36" i="11"/>
  <c r="L10" i="11"/>
  <c r="L9" i="11"/>
  <c r="L8" i="11"/>
  <c r="L7" i="11"/>
  <c r="L6" i="11"/>
  <c r="L5" i="11"/>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H14" i="6"/>
  <c r="H15" i="6"/>
  <c r="H16" i="6"/>
  <c r="H17" i="6"/>
  <c r="H18" i="6"/>
  <c r="H19" i="6"/>
  <c r="H20" i="6"/>
  <c r="H21" i="6"/>
  <c r="H22" i="6"/>
  <c r="H23" i="6"/>
  <c r="H24" i="6"/>
  <c r="H25" i="6"/>
  <c r="H27" i="6"/>
  <c r="H28" i="6"/>
  <c r="H29" i="6"/>
  <c r="H30" i="6"/>
  <c r="H31" i="6"/>
  <c r="H32" i="6"/>
  <c r="H33" i="6"/>
  <c r="H34" i="6"/>
  <c r="H35" i="6"/>
  <c r="H36" i="6"/>
  <c r="H37" i="6"/>
  <c r="H38" i="6"/>
  <c r="H39" i="6"/>
  <c r="H40" i="6"/>
  <c r="G32" i="5"/>
  <c r="G33" i="5"/>
  <c r="G34" i="5"/>
  <c r="G35" i="5"/>
  <c r="G36" i="5"/>
  <c r="G37" i="5"/>
  <c r="G38" i="5"/>
  <c r="G39" i="5"/>
  <c r="G40" i="5"/>
  <c r="I14" i="11"/>
  <c r="I15" i="11"/>
  <c r="I16" i="11"/>
  <c r="J14" i="11"/>
  <c r="J15" i="11"/>
  <c r="J16" i="11"/>
  <c r="K14" i="11"/>
  <c r="K15" i="11"/>
  <c r="K16" i="11"/>
  <c r="I36" i="11"/>
  <c r="J36" i="11"/>
  <c r="I37" i="11"/>
  <c r="J37" i="11"/>
  <c r="K37" i="11"/>
  <c r="K17" i="11" l="1"/>
  <c r="J17" i="11"/>
  <c r="I17" i="11"/>
  <c r="L25" i="8"/>
  <c r="K44" i="11"/>
  <c r="K45" i="11"/>
  <c r="K43" i="11"/>
  <c r="J45" i="11"/>
  <c r="J44" i="11"/>
  <c r="J43" i="11"/>
  <c r="L13" i="8" l="1"/>
  <c r="L26" i="8"/>
  <c r="L21" i="8"/>
  <c r="H27" i="8"/>
  <c r="L23" i="8"/>
  <c r="L22" i="8"/>
  <c r="L24" i="8"/>
  <c r="K5" i="8"/>
  <c r="K20" i="8"/>
  <c r="K18" i="8"/>
  <c r="K12" i="8"/>
  <c r="K6" i="8"/>
  <c r="K19" i="8"/>
  <c r="K10" i="8"/>
  <c r="K16" i="8"/>
  <c r="K14" i="8"/>
  <c r="K7" i="8"/>
  <c r="K21" i="8"/>
  <c r="K17" i="8"/>
  <c r="K11" i="8"/>
  <c r="K8" i="8"/>
  <c r="L16" i="8"/>
  <c r="L20" i="8"/>
  <c r="L12" i="8"/>
  <c r="L7" i="8"/>
  <c r="L17" i="8"/>
  <c r="L6" i="8"/>
  <c r="L18" i="8"/>
  <c r="L14" i="8"/>
  <c r="L10" i="8"/>
  <c r="L19" i="8"/>
  <c r="L11" i="8"/>
  <c r="L8" i="8"/>
  <c r="L5" i="8"/>
  <c r="L9" i="8"/>
  <c r="K9" i="8"/>
  <c r="K13" i="8"/>
  <c r="I44" i="7"/>
  <c r="H44" i="7"/>
  <c r="K27" i="8" l="1"/>
  <c r="L27" i="8"/>
</calcChain>
</file>

<file path=xl/sharedStrings.xml><?xml version="1.0" encoding="utf-8"?>
<sst xmlns="http://schemas.openxmlformats.org/spreadsheetml/2006/main" count="642" uniqueCount="441">
  <si>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</si>
  <si>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</si>
  <si>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</si>
  <si>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</si>
  <si>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</si>
  <si>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</si>
  <si>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</si>
  <si>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</si>
  <si>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</si>
  <si>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</si>
  <si>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</si>
  <si>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</si>
  <si>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</si>
  <si>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</si>
  <si>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</si>
  <si>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</si>
  <si>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</si>
  <si>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</si>
  <si>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</si>
  <si>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</si>
  <si>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</si>
  <si>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</si>
  <si>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</si>
  <si>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</si>
  <si>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</si>
  <si>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</si>
  <si>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</si>
  <si>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</si>
  <si>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</si>
  <si>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</si>
  <si>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</si>
  <si>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</si>
  <si>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</si>
  <si>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</si>
  <si>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</si>
  <si>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</si>
  <si>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</si>
  <si>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</si>
  <si>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</si>
  <si>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</si>
  <si>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</si>
  <si>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</si>
  <si>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</si>
  <si>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</si>
  <si>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</si>
  <si>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</si>
  <si>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</si>
  <si>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</si>
  <si>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</si>
  <si>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</si>
  <si>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</si>
  <si>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</si>
  <si>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</si>
  <si>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</si>
  <si>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</si>
  <si>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</si>
  <si>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</si>
  <si>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</si>
  <si>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</si>
  <si>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</si>
  <si>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</si>
  <si>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</si>
  <si>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</si>
  <si>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</si>
  <si>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</si>
  <si>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</si>
  <si>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</si>
  <si>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</si>
  <si>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</si>
  <si>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</si>
  <si>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</si>
  <si>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</si>
  <si>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</si>
  <si>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</si>
  <si>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</si>
  <si>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</si>
  <si>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</si>
  <si>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</si>
  <si>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</si>
  <si>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</si>
  <si>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</si>
  <si>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</si>
  <si>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</si>
  <si>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</si>
  <si>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</si>
  <si>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</si>
  <si>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</si>
  <si>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</si>
  <si>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</si>
  <si>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</si>
  <si>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</si>
  <si>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</si>
  <si>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</si>
  <si>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</si>
  <si>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</si>
  <si>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</si>
  <si>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</si>
  <si>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</si>
  <si>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</si>
  <si>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</si>
  <si>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</si>
  <si>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</si>
  <si>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</si>
  <si>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</si>
  <si>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</si>
  <si>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</si>
  <si>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</si>
  <si>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</si>
  <si>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</si>
  <si>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</si>
  <si>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</si>
  <si>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</si>
  <si>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</si>
  <si>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</si>
  <si>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</si>
  <si>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</si>
  <si>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</si>
  <si>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</si>
  <si>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</si>
  <si>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</si>
  <si>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</si>
  <si>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</si>
  <si>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</si>
  <si>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</si>
  <si>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</si>
  <si>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</si>
  <si>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</si>
  <si>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</si>
  <si>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</si>
  <si>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</si>
  <si>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</si>
  <si>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</si>
  <si>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</si>
  <si>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</si>
  <si>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</si>
  <si>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</si>
  <si>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</si>
  <si>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</si>
  <si>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</si>
  <si>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</si>
  <si>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</si>
  <si>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</si>
  <si>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</si>
  <si>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</si>
  <si>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</si>
  <si>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</si>
  <si>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</si>
  <si>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</si>
  <si>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</si>
  <si>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</si>
  <si>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</si>
  <si>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</si>
  <si>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</si>
  <si>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</si>
  <si>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</si>
  <si>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</si>
  <si>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</si>
  <si>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</si>
  <si>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</si>
  <si>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</si>
  <si>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</si>
  <si>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</si>
  <si>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</si>
  <si>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</si>
  <si>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</si>
  <si>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卸売・小売業</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</si>
  <si>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</si>
  <si>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</si>
  <si>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</si>
  <si>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</si>
  <si>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</si>
  <si>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</si>
  <si>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</si>
  <si>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</si>
  <si>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</si>
  <si>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</si>
  <si>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</si>
  <si>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</si>
  <si>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</si>
  <si>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</si>
  <si>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</si>
  <si>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</si>
  <si>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</si>
  <si>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</si>
  <si>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</si>
  <si>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</si>
  <si>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</si>
  <si>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</si>
  <si>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</si>
  <si>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</si>
  <si>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</si>
  <si>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</si>
  <si>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</si>
  <si>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</si>
  <si>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</si>
  <si>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</si>
  <si>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</si>
  <si>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</si>
  <si>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</si>
  <si>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</si>
  <si>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</si>
  <si>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</si>
  <si>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</si>
  <si>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</si>
  <si>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</si>
  <si>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</si>
  <si>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</si>
  <si>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</si>
  <si>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</si>
  <si>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</si>
  <si>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</si>
  <si>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</si>
  <si>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</si>
  <si>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</si>
  <si>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</si>
  <si>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</si>
  <si>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</si>
  <si>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</si>
  <si>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</si>
  <si>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</si>
  <si>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</si>
  <si>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5"/>
  </si>
  <si>
    <t xml:space="preserve"> 品目Ａの寄与度（％）＝</t>
    <rPh sb="1" eb="3">
      <t>ヒンモク</t>
    </rPh>
    <phoneticPr fontId="25"/>
  </si>
  <si>
    <t xml:space="preserve"> 品目Ａの指数　　 品目Ａの指数  　  　</t>
    <rPh sb="1" eb="3">
      <t>ヒンモク</t>
    </rPh>
    <rPh sb="10" eb="12">
      <t>ヒンモク</t>
    </rPh>
    <phoneticPr fontId="25"/>
  </si>
  <si>
    <t xml:space="preserve">     品目Ａのウェイト</t>
    <rPh sb="5" eb="7">
      <t>ヒンモク</t>
    </rPh>
    <phoneticPr fontId="25"/>
  </si>
  <si>
    <t>　  品目Ａの寄与度</t>
    <rPh sb="3" eb="5">
      <t>ヒンモク</t>
    </rPh>
    <phoneticPr fontId="25"/>
  </si>
  <si>
    <t>生　　 鮮 　　魚　 　介</t>
    <rPh sb="0" eb="1">
      <t>ショウ</t>
    </rPh>
    <rPh sb="4" eb="5">
      <t>ヨシ</t>
    </rPh>
    <rPh sb="8" eb="9">
      <t>ギョ</t>
    </rPh>
    <rPh sb="12" eb="13">
      <t>カイ</t>
    </rPh>
    <phoneticPr fontId="25"/>
  </si>
  <si>
    <t>流動性預金</t>
    <rPh sb="0" eb="3">
      <t>リュウドウセイ</t>
    </rPh>
    <rPh sb="3" eb="5">
      <t>ヨキン</t>
    </rPh>
    <phoneticPr fontId="25"/>
  </si>
  <si>
    <t>定期性預金</t>
    <rPh sb="0" eb="3">
      <t>テイキセイ</t>
    </rPh>
    <rPh sb="3" eb="5">
      <t>ヨキン</t>
    </rPh>
    <phoneticPr fontId="25"/>
  </si>
  <si>
    <t>総　額（Ａ）</t>
    <rPh sb="0" eb="1">
      <t>フサ</t>
    </rPh>
    <rPh sb="2" eb="3">
      <t>ガク</t>
    </rPh>
    <phoneticPr fontId="25"/>
  </si>
  <si>
    <t>他の被服類</t>
    <rPh sb="4" eb="5">
      <t>ルイ</t>
    </rPh>
    <phoneticPr fontId="25"/>
  </si>
  <si>
    <t>変化率(%)</t>
    <rPh sb="0" eb="2">
      <t>ヘンカ</t>
    </rPh>
    <phoneticPr fontId="25"/>
  </si>
  <si>
    <t>全国</t>
    <rPh sb="0" eb="2">
      <t>ゼンコク</t>
    </rPh>
    <phoneticPr fontId="25"/>
  </si>
  <si>
    <t>変化率</t>
    <rPh sb="0" eb="2">
      <t>ヘンカ</t>
    </rPh>
    <phoneticPr fontId="25"/>
  </si>
  <si>
    <t>住居</t>
    <phoneticPr fontId="25"/>
  </si>
  <si>
    <t>水道光熱</t>
    <phoneticPr fontId="25"/>
  </si>
  <si>
    <t>保健・医療</t>
    <rPh sb="0" eb="2">
      <t>ホケン</t>
    </rPh>
    <rPh sb="3" eb="5">
      <t>イリョウ</t>
    </rPh>
    <phoneticPr fontId="25"/>
  </si>
  <si>
    <t>交通・通信</t>
    <rPh sb="0" eb="2">
      <t>コウツウ</t>
    </rPh>
    <rPh sb="3" eb="5">
      <t>ツウシン</t>
    </rPh>
    <phoneticPr fontId="25"/>
  </si>
  <si>
    <t>教育</t>
    <rPh sb="0" eb="2">
      <t>キョウイク</t>
    </rPh>
    <phoneticPr fontId="25"/>
  </si>
  <si>
    <t>合計</t>
    <rPh sb="0" eb="2">
      <t>ゴウケイ</t>
    </rPh>
    <phoneticPr fontId="25"/>
  </si>
  <si>
    <t>雇用者報酬</t>
    <rPh sb="3" eb="5">
      <t>ホウシュウ</t>
    </rPh>
    <phoneticPr fontId="25"/>
  </si>
  <si>
    <t>情報通信業</t>
    <rPh sb="0" eb="2">
      <t>ジョウホウ</t>
    </rPh>
    <rPh sb="2" eb="5">
      <t>ツウシンギョウ</t>
    </rPh>
    <phoneticPr fontId="25"/>
  </si>
  <si>
    <t>区    分</t>
    <phoneticPr fontId="25"/>
  </si>
  <si>
    <t>構    成    比（％）</t>
    <phoneticPr fontId="25"/>
  </si>
  <si>
    <t>（91）那覇市消費者物価指数の推移（Ｐ176参照）　</t>
    <phoneticPr fontId="25"/>
  </si>
  <si>
    <t>（92）市民個人所得の推移（Ｐ178参照）</t>
    <phoneticPr fontId="25"/>
  </si>
  <si>
    <t>（93）１人当り市民所得と県民所得（Ｐ179参照）</t>
    <phoneticPr fontId="25"/>
  </si>
  <si>
    <t>（94）経済活動別市内純生産の推移（Ｐ179参照）</t>
    <phoneticPr fontId="25"/>
  </si>
  <si>
    <t>合計</t>
    <rPh sb="0" eb="2">
      <t>ゴウケイ</t>
    </rPh>
    <phoneticPr fontId="25"/>
  </si>
  <si>
    <t xml:space="preserve"> 資料：市民税課　</t>
    <phoneticPr fontId="25"/>
  </si>
  <si>
    <t>年    度</t>
    <phoneticPr fontId="25"/>
  </si>
  <si>
    <t>世 帯 数</t>
    <phoneticPr fontId="25"/>
  </si>
  <si>
    <t>個   人   所   得   額</t>
    <phoneticPr fontId="25"/>
  </si>
  <si>
    <t>総      額</t>
    <phoneticPr fontId="25"/>
  </si>
  <si>
    <t>第１次産業</t>
    <phoneticPr fontId="25"/>
  </si>
  <si>
    <t>対前年</t>
    <phoneticPr fontId="25"/>
  </si>
  <si>
    <t>第２次産業</t>
    <phoneticPr fontId="25"/>
  </si>
  <si>
    <t>第３次産業</t>
    <phoneticPr fontId="25"/>
  </si>
  <si>
    <t>財産所得</t>
    <phoneticPr fontId="25"/>
  </si>
  <si>
    <t>企業所得</t>
    <phoneticPr fontId="25"/>
  </si>
  <si>
    <t>(民間法人企業)</t>
    <phoneticPr fontId="25"/>
  </si>
  <si>
    <t>(公的企業)</t>
    <phoneticPr fontId="25"/>
  </si>
  <si>
    <t>(個人企業)</t>
    <phoneticPr fontId="25"/>
  </si>
  <si>
    <t>市民所得</t>
    <phoneticPr fontId="25"/>
  </si>
  <si>
    <t>持家の帰属家賃を除く総合</t>
    <rPh sb="0" eb="2">
      <t>モチイエ</t>
    </rPh>
    <phoneticPr fontId="25"/>
  </si>
  <si>
    <t>持家の帰属家賃を除く住居</t>
    <rPh sb="0" eb="2">
      <t>モチイエ</t>
    </rPh>
    <phoneticPr fontId="25"/>
  </si>
  <si>
    <t xml:space="preserve"> 総   額 （受取・支払）</t>
    <rPh sb="8" eb="10">
      <t>ウケトリ</t>
    </rPh>
    <rPh sb="12" eb="13">
      <t>ハラ</t>
    </rPh>
    <phoneticPr fontId="25"/>
  </si>
  <si>
    <t xml:space="preserve"> </t>
    <phoneticPr fontId="25"/>
  </si>
  <si>
    <t xml:space="preserve"> 変化率(％)</t>
    <phoneticPr fontId="25"/>
  </si>
  <si>
    <t>シャツ･セーター・下着類</t>
    <phoneticPr fontId="25"/>
  </si>
  <si>
    <t xml:space="preserve"> シャツ・セーター類</t>
    <phoneticPr fontId="25"/>
  </si>
  <si>
    <t>生鮮食品を除く総合</t>
    <phoneticPr fontId="25"/>
  </si>
  <si>
    <t xml:space="preserve"> ※  寄与度の計算 </t>
    <phoneticPr fontId="25"/>
  </si>
  <si>
    <t xml:space="preserve">                 </t>
    <phoneticPr fontId="25"/>
  </si>
  <si>
    <t xml:space="preserve">　　当期の            </t>
    <phoneticPr fontId="25"/>
  </si>
  <si>
    <t>前期の</t>
    <phoneticPr fontId="25"/>
  </si>
  <si>
    <t xml:space="preserve">                                     </t>
    <phoneticPr fontId="25"/>
  </si>
  <si>
    <t xml:space="preserve">      総合のウェイト</t>
    <phoneticPr fontId="25"/>
  </si>
  <si>
    <t xml:space="preserve">                                    </t>
    <phoneticPr fontId="25"/>
  </si>
  <si>
    <t>前期の総合指数</t>
    <phoneticPr fontId="25"/>
  </si>
  <si>
    <t xml:space="preserve"> 寄与率は、総合指数の変化率に対する各品目の寄与度を百分率で表したものである。</t>
    <phoneticPr fontId="25"/>
  </si>
  <si>
    <t xml:space="preserve"> 品目Ａの寄与率（％）＝</t>
    <phoneticPr fontId="25"/>
  </si>
  <si>
    <t xml:space="preserve"> 総合指数の変化率（％）</t>
    <phoneticPr fontId="25"/>
  </si>
  <si>
    <t xml:space="preserve">                                </t>
    <phoneticPr fontId="25"/>
  </si>
  <si>
    <t>生     鮮     野     菜</t>
    <phoneticPr fontId="25"/>
  </si>
  <si>
    <t>　生  　 鮮  　 果   　物</t>
    <phoneticPr fontId="25"/>
  </si>
  <si>
    <t>２ 住 　　　　　 　  居</t>
    <phoneticPr fontId="25"/>
  </si>
  <si>
    <t>和　　       　　　　服</t>
    <phoneticPr fontId="25"/>
  </si>
  <si>
    <t>洋　 　 　   　　　　服</t>
    <phoneticPr fontId="25"/>
  </si>
  <si>
    <t xml:space="preserve">  シャツ・セーター類</t>
    <phoneticPr fontId="25"/>
  </si>
  <si>
    <t>下　　　　着　　　　 類</t>
    <phoneticPr fontId="25"/>
  </si>
  <si>
    <t>個人所得</t>
    <phoneticPr fontId="25"/>
  </si>
  <si>
    <t>人   口</t>
    <phoneticPr fontId="25"/>
  </si>
  <si>
    <t>総　額 (Ａ)</t>
    <phoneticPr fontId="25"/>
  </si>
  <si>
    <t>総 額 (Ａ)</t>
    <phoneticPr fontId="25"/>
  </si>
  <si>
    <t>総 額 (Ｂ)</t>
    <phoneticPr fontId="25"/>
  </si>
  <si>
    <t xml:space="preserve"> 変化率(％)</t>
    <phoneticPr fontId="25"/>
  </si>
  <si>
    <t xml:space="preserve">     </t>
    <phoneticPr fontId="25"/>
  </si>
  <si>
    <t>１ 食  　　 　　　   料</t>
    <phoneticPr fontId="25"/>
  </si>
  <si>
    <t>生    鮮    野    菜</t>
    <phoneticPr fontId="25"/>
  </si>
  <si>
    <t>　生 　 鮮 　 果  　物</t>
    <phoneticPr fontId="25"/>
  </si>
  <si>
    <t>４ 家  具 ・ 家 事 用 品</t>
    <phoneticPr fontId="25"/>
  </si>
  <si>
    <t>和　　 　　　　　　　服</t>
    <phoneticPr fontId="25"/>
  </si>
  <si>
    <t>洋　　 　　　　　　　服</t>
    <phoneticPr fontId="25"/>
  </si>
  <si>
    <t>資料：沖縄県統計課「消費者物価指数」</t>
    <phoneticPr fontId="25"/>
  </si>
  <si>
    <t xml:space="preserve"> ※ 変化率の計算</t>
    <phoneticPr fontId="25"/>
  </si>
  <si>
    <t xml:space="preserve"> </t>
    <phoneticPr fontId="25"/>
  </si>
  <si>
    <t xml:space="preserve">  納税義務者は、所得割だけの分である。</t>
    <phoneticPr fontId="25"/>
  </si>
  <si>
    <t>（注）各年度の所得期間は、各年１月１日より各年12月31日まで。</t>
    <rPh sb="1" eb="2">
      <t>チュウ</t>
    </rPh>
    <phoneticPr fontId="25"/>
  </si>
  <si>
    <t xml:space="preserve">  　改定しているため、前年度の数値と異なるところがある。</t>
    <rPh sb="3" eb="5">
      <t>カイテイ</t>
    </rPh>
    <phoneticPr fontId="25"/>
  </si>
  <si>
    <t>　　　資料：沖縄県統計課</t>
    <phoneticPr fontId="25"/>
  </si>
  <si>
    <t>野菜・海藻</t>
    <rPh sb="3" eb="5">
      <t>カイソウ</t>
    </rPh>
    <phoneticPr fontId="25"/>
  </si>
  <si>
    <t>　　　　　　　　　  あるいは負債の増加となるもの。</t>
    <phoneticPr fontId="25"/>
  </si>
  <si>
    <t>野   菜  ・  海　　藻</t>
    <rPh sb="10" eb="11">
      <t>ウミ</t>
    </rPh>
    <rPh sb="13" eb="14">
      <t>モ</t>
    </rPh>
    <phoneticPr fontId="25"/>
  </si>
  <si>
    <t>　持家の帰属家賃を除く家賃</t>
    <rPh sb="1" eb="2">
      <t>モ</t>
    </rPh>
    <rPh sb="2" eb="3">
      <t>ヤ</t>
    </rPh>
    <phoneticPr fontId="25"/>
  </si>
  <si>
    <t>持家の帰属家賃を除く住居</t>
    <rPh sb="0" eb="1">
      <t>モ</t>
    </rPh>
    <rPh sb="1" eb="2">
      <t>イエ</t>
    </rPh>
    <phoneticPr fontId="25"/>
  </si>
  <si>
    <t>教養娯楽用耐久財</t>
    <rPh sb="4" eb="5">
      <t>ヨウ</t>
    </rPh>
    <phoneticPr fontId="25"/>
  </si>
  <si>
    <t>身の回り用品</t>
    <rPh sb="4" eb="5">
      <t>ヨウ</t>
    </rPh>
    <rPh sb="5" eb="6">
      <t>シナ</t>
    </rPh>
    <phoneticPr fontId="25"/>
  </si>
  <si>
    <t>他の諸雑費</t>
    <rPh sb="0" eb="1">
      <t>タ</t>
    </rPh>
    <rPh sb="2" eb="3">
      <t>ショ</t>
    </rPh>
    <rPh sb="3" eb="5">
      <t>ザッピ</t>
    </rPh>
    <phoneticPr fontId="25"/>
  </si>
  <si>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5"/>
  </si>
  <si>
    <t>他の諸雑費</t>
    <rPh sb="0" eb="1">
      <t>ホカ</t>
    </rPh>
    <rPh sb="2" eb="3">
      <t>ショ</t>
    </rPh>
    <rPh sb="3" eb="5">
      <t>ザッピ</t>
    </rPh>
    <phoneticPr fontId="25"/>
  </si>
  <si>
    <t>他の光熱</t>
    <phoneticPr fontId="25"/>
  </si>
  <si>
    <t xml:space="preserve">  持家の帰属家賃を除く家賃</t>
    <rPh sb="2" eb="4">
      <t>モチイエ</t>
    </rPh>
    <phoneticPr fontId="25"/>
  </si>
  <si>
    <t>７ 交　　通　・　通　　信</t>
    <phoneticPr fontId="25"/>
  </si>
  <si>
    <t>身の回り用品</t>
    <rPh sb="4" eb="6">
      <t>ヨウヒン</t>
    </rPh>
    <phoneticPr fontId="25"/>
  </si>
  <si>
    <t>下         着        類</t>
    <phoneticPr fontId="25"/>
  </si>
  <si>
    <t>他の被服類</t>
    <rPh sb="4" eb="5">
      <t>ルイ</t>
    </rPh>
    <phoneticPr fontId="25"/>
  </si>
  <si>
    <t>第１次産業</t>
    <phoneticPr fontId="25"/>
  </si>
  <si>
    <t>第２次産業</t>
    <phoneticPr fontId="25"/>
  </si>
  <si>
    <t>第３次産業</t>
    <phoneticPr fontId="25"/>
  </si>
  <si>
    <t xml:space="preserve"> ※エンゲル係数：消費支出に占める食料費の割合で、生活水準の高低を表す一つの指標。</t>
    <rPh sb="6" eb="8">
      <t>ケイスウ</t>
    </rPh>
    <rPh sb="38" eb="40">
      <t>シヒョウ</t>
    </rPh>
    <phoneticPr fontId="25"/>
  </si>
  <si>
    <t>実収入以外の受取</t>
    <rPh sb="3" eb="5">
      <t>イガイ</t>
    </rPh>
    <rPh sb="6" eb="8">
      <t>ウケトリ</t>
    </rPh>
    <phoneticPr fontId="25"/>
  </si>
  <si>
    <t>実収入以外の受取 ： 預貯金引出、財産売却、保険取引、借入金など資産の減少</t>
    <rPh sb="6" eb="8">
      <t>ウケトリ</t>
    </rPh>
    <phoneticPr fontId="25"/>
  </si>
  <si>
    <t>実支出以外の支払</t>
    <rPh sb="6" eb="8">
      <t>シハライ</t>
    </rPh>
    <phoneticPr fontId="25"/>
  </si>
  <si>
    <t>実支出以外の支払 ： 貯金、投資、財産購入、借入返済など資産の増加あるいは負債の減少となるもの。</t>
    <rPh sb="6" eb="8">
      <t>シハライ</t>
    </rPh>
    <phoneticPr fontId="25"/>
  </si>
  <si>
    <t>22年度(23.3）</t>
    <rPh sb="2" eb="4">
      <t>ネンド</t>
    </rPh>
    <phoneticPr fontId="25"/>
  </si>
  <si>
    <t>26年度(27.3）</t>
    <rPh sb="2" eb="4">
      <t>ネンド</t>
    </rPh>
    <phoneticPr fontId="25"/>
  </si>
  <si>
    <t>預金総額</t>
  </si>
  <si>
    <t>21年度(22.3）</t>
    <rPh sb="2" eb="4">
      <t>ネンド</t>
    </rPh>
    <phoneticPr fontId="25"/>
  </si>
  <si>
    <t>貸出金総額</t>
    <rPh sb="0" eb="2">
      <t>カシダシ</t>
    </rPh>
    <rPh sb="2" eb="3">
      <t>キン</t>
    </rPh>
    <rPh sb="3" eb="5">
      <t>ソウガク</t>
    </rPh>
    <phoneticPr fontId="25"/>
  </si>
  <si>
    <t>農業・譲渡・その他の所得</t>
    <rPh sb="0" eb="2">
      <t>ノウギョウ</t>
    </rPh>
    <phoneticPr fontId="25"/>
  </si>
  <si>
    <t>（単位：人、千円）</t>
    <phoneticPr fontId="25"/>
  </si>
  <si>
    <t>ok</t>
    <phoneticPr fontId="25"/>
  </si>
  <si>
    <t>納 税 者</t>
    <phoneticPr fontId="25"/>
  </si>
  <si>
    <t>所 得 額</t>
    <phoneticPr fontId="25"/>
  </si>
  <si>
    <t>（平成27年＝100）</t>
    <phoneticPr fontId="25"/>
  </si>
  <si>
    <t>（平成27年＝100）</t>
    <phoneticPr fontId="25"/>
  </si>
  <si>
    <t>（平成27年＝100）</t>
    <phoneticPr fontId="25"/>
  </si>
  <si>
    <t>29年</t>
    <rPh sb="2" eb="3">
      <t>ネン</t>
    </rPh>
    <phoneticPr fontId="25"/>
  </si>
  <si>
    <t>平成27年度</t>
    <rPh sb="0" eb="2">
      <t>ヘイセイ</t>
    </rPh>
    <phoneticPr fontId="25"/>
  </si>
  <si>
    <t>Ｈ27年度</t>
    <phoneticPr fontId="25"/>
  </si>
  <si>
    <t>電気ガス水道廃棄物処理業</t>
    <rPh sb="6" eb="9">
      <t>ハイキブツ</t>
    </rPh>
    <rPh sb="9" eb="11">
      <t>ショリ</t>
    </rPh>
    <phoneticPr fontId="25"/>
  </si>
  <si>
    <t>運輸・郵便業</t>
    <rPh sb="0" eb="2">
      <t>ウンユ</t>
    </rPh>
    <rPh sb="3" eb="5">
      <t>ユウビン</t>
    </rPh>
    <rPh sb="5" eb="6">
      <t>ギョウ</t>
    </rPh>
    <phoneticPr fontId="25"/>
  </si>
  <si>
    <t>宿泊・飲食サービス業</t>
    <rPh sb="0" eb="2">
      <t>シュクハク</t>
    </rPh>
    <rPh sb="3" eb="5">
      <t>インショク</t>
    </rPh>
    <rPh sb="9" eb="10">
      <t>ギョウ</t>
    </rPh>
    <phoneticPr fontId="25"/>
  </si>
  <si>
    <t>金融・保険業</t>
    <rPh sb="0" eb="2">
      <t>キンユウ</t>
    </rPh>
    <rPh sb="3" eb="6">
      <t>ホケンギョウ</t>
    </rPh>
    <phoneticPr fontId="25"/>
  </si>
  <si>
    <t>不動産業</t>
    <rPh sb="0" eb="3">
      <t>フドウサン</t>
    </rPh>
    <rPh sb="3" eb="4">
      <t>ギョウ</t>
    </rPh>
    <phoneticPr fontId="25"/>
  </si>
  <si>
    <t>　　　となった。</t>
    <phoneticPr fontId="25"/>
  </si>
  <si>
    <t>（注）平成27年度報告書より、産業系列の表章が変更と</t>
    <rPh sb="1" eb="2">
      <t>チュウ</t>
    </rPh>
    <rPh sb="3" eb="5">
      <t>ヘイセイ</t>
    </rPh>
    <rPh sb="7" eb="9">
      <t>ネンド</t>
    </rPh>
    <rPh sb="9" eb="12">
      <t>ホウコクショ</t>
    </rPh>
    <rPh sb="15" eb="17">
      <t>サンギョウ</t>
    </rPh>
    <rPh sb="17" eb="19">
      <t>ケイレツ</t>
    </rPh>
    <rPh sb="20" eb="22">
      <t>ヒョウショウ</t>
    </rPh>
    <rPh sb="23" eb="25">
      <t>ヘンコウ</t>
    </rPh>
    <phoneticPr fontId="25"/>
  </si>
  <si>
    <t>専門・科学技術・業務支援サービス業</t>
    <rPh sb="0" eb="2">
      <t>センモン</t>
    </rPh>
    <rPh sb="3" eb="5">
      <t>カガク</t>
    </rPh>
    <rPh sb="5" eb="7">
      <t>ギジュツ</t>
    </rPh>
    <rPh sb="8" eb="10">
      <t>ギョウム</t>
    </rPh>
    <rPh sb="10" eb="12">
      <t>シエン</t>
    </rPh>
    <rPh sb="16" eb="17">
      <t>ギョウ</t>
    </rPh>
    <phoneticPr fontId="25"/>
  </si>
  <si>
    <t>公務</t>
    <rPh sb="0" eb="2">
      <t>コウム</t>
    </rPh>
    <phoneticPr fontId="25"/>
  </si>
  <si>
    <t>保健衛生・社会事業</t>
    <rPh sb="0" eb="2">
      <t>ホケン</t>
    </rPh>
    <rPh sb="2" eb="4">
      <t>エイセイ</t>
    </rPh>
    <rPh sb="5" eb="7">
      <t>シャカイ</t>
    </rPh>
    <rPh sb="7" eb="9">
      <t>ジギョウ</t>
    </rPh>
    <phoneticPr fontId="25"/>
  </si>
  <si>
    <t>その他のサービス</t>
    <rPh sb="2" eb="3">
      <t>タ</t>
    </rPh>
    <phoneticPr fontId="25"/>
  </si>
  <si>
    <t>輸入品に課される税・関税等</t>
    <rPh sb="0" eb="2">
      <t>ユニュウ</t>
    </rPh>
    <rPh sb="2" eb="3">
      <t>ヒン</t>
    </rPh>
    <rPh sb="4" eb="5">
      <t>カ</t>
    </rPh>
    <rPh sb="8" eb="9">
      <t>ゼイ</t>
    </rPh>
    <rPh sb="10" eb="12">
      <t>カンゼイ</t>
    </rPh>
    <rPh sb="12" eb="13">
      <t>ナド</t>
    </rPh>
    <phoneticPr fontId="25"/>
  </si>
  <si>
    <t>（注）今回の市町村民所得統計の数値は、平成18年度まで遡及して</t>
    <phoneticPr fontId="25"/>
  </si>
  <si>
    <t>30年</t>
    <rPh sb="2" eb="3">
      <t>ネン</t>
    </rPh>
    <phoneticPr fontId="25"/>
  </si>
  <si>
    <t xml:space="preserve">（233）  那覇市消費者物価中分類指数（つづき）                  </t>
    <phoneticPr fontId="25"/>
  </si>
  <si>
    <t xml:space="preserve">（234）　沖縄県・全国消費者物価中分類指数（つづき）　　　　　　　　　　　　      </t>
    <phoneticPr fontId="25"/>
  </si>
  <si>
    <t>(235）  那覇市消費者物価指数の推移（大分類）</t>
    <phoneticPr fontId="25"/>
  </si>
  <si>
    <t>（236）　１世帯当り年平均１か月間の消費支出（二人以上の世帯）</t>
    <rPh sb="24" eb="26">
      <t>フタリ</t>
    </rPh>
    <rPh sb="26" eb="28">
      <t>イジョウ</t>
    </rPh>
    <phoneticPr fontId="25"/>
  </si>
  <si>
    <t>（238）市民個人所得</t>
    <phoneticPr fontId="25"/>
  </si>
  <si>
    <t>（239）市民１人当り個人所得</t>
    <phoneticPr fontId="25"/>
  </si>
  <si>
    <t>（240） 経済活動別市内総生産</t>
    <rPh sb="13" eb="16">
      <t>ソウセイサン</t>
    </rPh>
    <phoneticPr fontId="25"/>
  </si>
  <si>
    <t>（241）  市民所得の分配</t>
    <phoneticPr fontId="25"/>
  </si>
  <si>
    <t>（242）  １人当り市民所得と県民所得</t>
    <phoneticPr fontId="25"/>
  </si>
  <si>
    <t>（243）  金融機関状況（各年共３月末現在）</t>
    <phoneticPr fontId="25"/>
  </si>
  <si>
    <t>（244）  普通銀行勘定（各年共３月末現在）</t>
    <phoneticPr fontId="25"/>
  </si>
  <si>
    <t>（245）  労働金庫勘定（各年共３月末現在）</t>
    <phoneticPr fontId="25"/>
  </si>
  <si>
    <t>（246）  農業協同組合勘定（各年共３月末現在）</t>
    <phoneticPr fontId="25"/>
  </si>
  <si>
    <t>（247）  信用金庫勘定（各年共３月末現在）</t>
    <phoneticPr fontId="25"/>
  </si>
  <si>
    <t>（237）  １世帯当り年平均１か月間の収入と支出（二人以上の世帯のうち勤労者世帯）</t>
    <rPh sb="26" eb="28">
      <t>２リ</t>
    </rPh>
    <rPh sb="28" eb="30">
      <t>イジョウ</t>
    </rPh>
    <rPh sb="31" eb="33">
      <t>セタイ</t>
    </rPh>
    <rPh sb="36" eb="39">
      <t>キンロウシャ</t>
    </rPh>
    <phoneticPr fontId="25"/>
  </si>
  <si>
    <t>令和元年</t>
    <rPh sb="0" eb="2">
      <t>レイワ</t>
    </rPh>
    <rPh sb="2" eb="3">
      <t>ガン</t>
    </rPh>
    <rPh sb="3" eb="4">
      <t>ネン</t>
    </rPh>
    <phoneticPr fontId="25"/>
  </si>
  <si>
    <t>平成28年度</t>
    <rPh sb="0" eb="2">
      <t>ヘイセイ</t>
    </rPh>
    <phoneticPr fontId="25"/>
  </si>
  <si>
    <t>Ｈ28年度</t>
    <phoneticPr fontId="25"/>
  </si>
  <si>
    <t>平成27年＝100 （単位：指数、％）</t>
    <phoneticPr fontId="25"/>
  </si>
  <si>
    <t>※(239)の世帯数、人口は企画課で入力する</t>
    <rPh sb="7" eb="10">
      <t>セタイスウ</t>
    </rPh>
    <rPh sb="11" eb="13">
      <t>ジンコウ</t>
    </rPh>
    <rPh sb="14" eb="16">
      <t>キカク</t>
    </rPh>
    <rPh sb="16" eb="17">
      <t>カ</t>
    </rPh>
    <rPh sb="18" eb="20">
      <t>ニュウリョク</t>
    </rPh>
    <phoneticPr fontId="25"/>
  </si>
  <si>
    <t>平成28年</t>
    <rPh sb="0" eb="2">
      <t>ヘイセイ</t>
    </rPh>
    <rPh sb="4" eb="5">
      <t>ネン</t>
    </rPh>
    <phoneticPr fontId="25"/>
  </si>
  <si>
    <t>28年度</t>
    <phoneticPr fontId="25"/>
  </si>
  <si>
    <t>（各年共７月1日現在）</t>
    <rPh sb="1" eb="2">
      <t>カク</t>
    </rPh>
    <rPh sb="3" eb="4">
      <t>トモ</t>
    </rPh>
    <rPh sb="5" eb="6">
      <t>ガツ</t>
    </rPh>
    <rPh sb="7" eb="8">
      <t>ヒ</t>
    </rPh>
    <rPh sb="8" eb="10">
      <t>ゲンザイ</t>
    </rPh>
    <phoneticPr fontId="25"/>
  </si>
  <si>
    <t>　〃　　　県民所得</t>
    <rPh sb="5" eb="7">
      <t>ケンミン</t>
    </rPh>
    <rPh sb="7" eb="9">
      <t>ショトク</t>
    </rPh>
    <phoneticPr fontId="25"/>
  </si>
  <si>
    <t>１人当たり市民所得</t>
    <rPh sb="1" eb="2">
      <t>ニン</t>
    </rPh>
    <rPh sb="2" eb="3">
      <t>ア</t>
    </rPh>
    <rPh sb="5" eb="7">
      <t>シミン</t>
    </rPh>
    <rPh sb="7" eb="9">
      <t>ショトク</t>
    </rPh>
    <phoneticPr fontId="25"/>
  </si>
  <si>
    <t>所得水準</t>
    <rPh sb="0" eb="2">
      <t>ショトク</t>
    </rPh>
    <rPh sb="2" eb="4">
      <t>スイジュン</t>
    </rPh>
    <phoneticPr fontId="25"/>
  </si>
  <si>
    <t>３年分を更新する必要がある。</t>
    <rPh sb="1" eb="2">
      <t>ネン</t>
    </rPh>
    <rPh sb="2" eb="3">
      <t>ブン</t>
    </rPh>
    <rPh sb="4" eb="6">
      <t>コウシン</t>
    </rPh>
    <rPh sb="8" eb="10">
      <t>ヒツヨウ</t>
    </rPh>
    <phoneticPr fontId="25"/>
  </si>
  <si>
    <t>(240)～(242)に関して</t>
    <rPh sb="12" eb="13">
      <t>カン</t>
    </rPh>
    <phoneticPr fontId="25"/>
  </si>
  <si>
    <t>※毎年、遡及して改定があるため、掲載している</t>
    <rPh sb="1" eb="3">
      <t>マイトシ</t>
    </rPh>
    <rPh sb="4" eb="6">
      <t>ソキュウ</t>
    </rPh>
    <rPh sb="8" eb="10">
      <t>カイテイ</t>
    </rPh>
    <rPh sb="16" eb="18">
      <t>ケイサイ</t>
    </rPh>
    <phoneticPr fontId="25"/>
  </si>
  <si>
    <t>前回と数値が変わっているので注意。</t>
    <rPh sb="0" eb="2">
      <t>ゼンカイ</t>
    </rPh>
    <rPh sb="3" eb="5">
      <t>スウチ</t>
    </rPh>
    <rPh sb="6" eb="7">
      <t>カ</t>
    </rPh>
    <rPh sb="14" eb="16">
      <t>チュウイ</t>
    </rPh>
    <phoneticPr fontId="25"/>
  </si>
  <si>
    <t>自動更新じゃない</t>
    <rPh sb="0" eb="2">
      <t>ジドウ</t>
    </rPh>
    <rPh sb="2" eb="4">
      <t>コウシン</t>
    </rPh>
    <phoneticPr fontId="25"/>
  </si>
  <si>
    <t>令和元年</t>
  </si>
  <si>
    <t>令和2年</t>
    <rPh sb="0" eb="2">
      <t>レイワ</t>
    </rPh>
    <phoneticPr fontId="25"/>
  </si>
  <si>
    <t>（233）  那覇市消費者物価中分類指数（令和２年平均）</t>
    <rPh sb="21" eb="23">
      <t>レイワ</t>
    </rPh>
    <phoneticPr fontId="25"/>
  </si>
  <si>
    <t xml:space="preserve">（234）  沖縄県・全国消費者物価中分類指数（令和２年平均）　　     </t>
    <rPh sb="24" eb="26">
      <t>レイワ</t>
    </rPh>
    <phoneticPr fontId="25"/>
  </si>
  <si>
    <t>令和2年</t>
    <rPh sb="0" eb="2">
      <t>レイワ</t>
    </rPh>
    <rPh sb="3" eb="4">
      <t>ネン</t>
    </rPh>
    <phoneticPr fontId="25"/>
  </si>
  <si>
    <t>令和元年</t>
    <rPh sb="0" eb="2">
      <t>レイワ</t>
    </rPh>
    <rPh sb="2" eb="3">
      <t>モト</t>
    </rPh>
    <phoneticPr fontId="25"/>
  </si>
  <si>
    <t>平成28年平均</t>
  </si>
  <si>
    <t>平成29年平均</t>
  </si>
  <si>
    <t>平成30年平均</t>
  </si>
  <si>
    <t>令和元年平均</t>
  </si>
  <si>
    <t>変化率</t>
  </si>
  <si>
    <t>令和2年平均</t>
    <rPh sb="0" eb="2">
      <t>レイワ</t>
    </rPh>
    <phoneticPr fontId="25"/>
  </si>
  <si>
    <t>令和元年平均</t>
    <rPh sb="0" eb="2">
      <t>レイワ</t>
    </rPh>
    <rPh sb="2" eb="3">
      <t>モト</t>
    </rPh>
    <phoneticPr fontId="25"/>
  </si>
  <si>
    <t>令和2年平均</t>
    <rPh sb="0" eb="2">
      <t>レイワ</t>
    </rPh>
    <rPh sb="3" eb="4">
      <t>ネン</t>
    </rPh>
    <phoneticPr fontId="25"/>
  </si>
  <si>
    <t>／</t>
    <phoneticPr fontId="25"/>
  </si>
  <si>
    <t>資料：令和２年沖縄県家計調査</t>
    <rPh sb="3" eb="5">
      <t>レイワ</t>
    </rPh>
    <phoneticPr fontId="25"/>
  </si>
  <si>
    <t>令和元年平均</t>
    <rPh sb="0" eb="2">
      <t>レイワ</t>
    </rPh>
    <rPh sb="2" eb="4">
      <t>ガンネン</t>
    </rPh>
    <phoneticPr fontId="25"/>
  </si>
  <si>
    <t>令和2年平均</t>
    <rPh sb="0" eb="2">
      <t>レイワ</t>
    </rPh>
    <rPh sb="3" eb="4">
      <t>ネン</t>
    </rPh>
    <rPh sb="4" eb="6">
      <t>ヘイキン</t>
    </rPh>
    <phoneticPr fontId="25"/>
  </si>
  <si>
    <t>令和2年平均</t>
    <rPh sb="0" eb="1">
      <t>レイ</t>
    </rPh>
    <rPh sb="1" eb="2">
      <t>ワ</t>
    </rPh>
    <rPh sb="3" eb="6">
      <t>ネンヘイキン</t>
    </rPh>
    <phoneticPr fontId="25"/>
  </si>
  <si>
    <t>平成29年度</t>
  </si>
  <si>
    <t>平成30年度</t>
  </si>
  <si>
    <t>納 税 者</t>
  </si>
  <si>
    <t>所 得 額</t>
  </si>
  <si>
    <t>平成25年度</t>
    <rPh sb="0" eb="2">
      <t>ヘイセイ</t>
    </rPh>
    <rPh sb="4" eb="6">
      <t>ネンド</t>
    </rPh>
    <phoneticPr fontId="25"/>
  </si>
  <si>
    <t>令和元年度</t>
    <rPh sb="0" eb="2">
      <t>レイワ</t>
    </rPh>
    <rPh sb="2" eb="5">
      <t>モトネンド</t>
    </rPh>
    <phoneticPr fontId="25"/>
  </si>
  <si>
    <t>平成29年度</t>
    <rPh sb="0" eb="2">
      <t>ヘイセイ</t>
    </rPh>
    <phoneticPr fontId="25"/>
  </si>
  <si>
    <t>対前年度増加率（％）</t>
    <phoneticPr fontId="25"/>
  </si>
  <si>
    <t>資料：沖縄県統計課「平成29年度沖縄県市町村民所得」</t>
    <phoneticPr fontId="25"/>
  </si>
  <si>
    <t>「平成29年度沖縄県市町村民所得」</t>
    <phoneticPr fontId="25"/>
  </si>
  <si>
    <t>Ｈ28年度</t>
  </si>
  <si>
    <t>Ｈ29年度</t>
  </si>
  <si>
    <t>平成28年</t>
    <rPh sb="0" eb="2">
      <t>ヘイセイ</t>
    </rPh>
    <rPh sb="4" eb="5">
      <t>ネン</t>
    </rPh>
    <phoneticPr fontId="25"/>
  </si>
  <si>
    <t>平成28年</t>
    <phoneticPr fontId="25"/>
  </si>
  <si>
    <t>24年度(25.3）</t>
  </si>
  <si>
    <t>25年度(26.3）</t>
  </si>
  <si>
    <t>26年度(27.3）</t>
  </si>
  <si>
    <t>平成29年度</t>
    <rPh sb="0" eb="2">
      <t>ヘイセイ</t>
    </rPh>
    <rPh sb="4" eb="6">
      <t>ネンド</t>
    </rPh>
    <phoneticPr fontId="25"/>
  </si>
  <si>
    <t>30年度</t>
    <rPh sb="2" eb="3">
      <t>ネン</t>
    </rPh>
    <rPh sb="3" eb="4">
      <t>ド</t>
    </rPh>
    <phoneticPr fontId="25"/>
  </si>
  <si>
    <t>※グラフの上の合計値は入力する。</t>
    <rPh sb="5" eb="6">
      <t>ジョウ</t>
    </rPh>
    <rPh sb="7" eb="9">
      <t>ゴウケイ</t>
    </rPh>
    <rPh sb="9" eb="10">
      <t>チ</t>
    </rPh>
    <rPh sb="11" eb="13">
      <t>ニュウリョク</t>
    </rPh>
    <phoneticPr fontId="25"/>
  </si>
  <si>
    <t>29年度</t>
    <phoneticPr fontId="25"/>
  </si>
  <si>
    <t>令和元年度</t>
    <rPh sb="0" eb="2">
      <t>レイワ</t>
    </rPh>
    <rPh sb="2" eb="3">
      <t>モト</t>
    </rPh>
    <phoneticPr fontId="25"/>
  </si>
  <si>
    <t>令和2年版更新OK</t>
    <rPh sb="0" eb="2">
      <t>レイワ</t>
    </rPh>
    <rPh sb="3" eb="4">
      <t>ネン</t>
    </rPh>
    <rPh sb="4" eb="5">
      <t>バン</t>
    </rPh>
    <rPh sb="5" eb="7">
      <t>コウシン</t>
    </rPh>
    <phoneticPr fontId="25"/>
  </si>
  <si>
    <t>令和2年　更新OK</t>
    <rPh sb="0" eb="2">
      <t>レイワ</t>
    </rPh>
    <rPh sb="3" eb="4">
      <t>ネン</t>
    </rPh>
    <rPh sb="5" eb="7">
      <t>コウシン</t>
    </rPh>
    <phoneticPr fontId="25"/>
  </si>
  <si>
    <t>平成26年度(※入力する)</t>
    <rPh sb="0" eb="2">
      <t>ヘイセイ</t>
    </rPh>
    <rPh sb="4" eb="5">
      <t>ネン</t>
    </rPh>
    <rPh sb="5" eb="6">
      <t>ド</t>
    </rPh>
    <rPh sb="8" eb="10">
      <t>ニュウリョク</t>
    </rPh>
    <phoneticPr fontId="25"/>
  </si>
  <si>
    <t>Ｈ29年度</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</si>
</sst>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_ * #,##0\ ;_ * &quot;△&quot;#,##0\ ;_ * \-_ ;_ @_ "/>
    <numFmt numFmtId="208" formatCode="#,##0.0;&quot;△ &quot;#,##0.0"/>
    <numFmt numFmtId="209" formatCode="#,##0_);\(#,##0\)"/>
    <numFmt numFmtId="210" formatCode="\(#,##0\);&quot;(△&quot;#,##0\)\ "/>
    <numFmt numFmtId="211" formatCode="#,##0.0_);\(#,##0.0\)"/>
    <numFmt numFmtId="212" formatCode="#,##0.0;&quot;△&quot;#,##0.0"/>
    <numFmt numFmtId="213" formatCode="#,##0.0\ ;&quot;(△&quot;#,##0.0\)\ "/>
    <numFmt numFmtId="214" formatCode="_ * #,##0.00\ ;_ * &quot;△&quot;#,##0.0\ ;_ * \-_ ;_ @_ "/>
    <numFmt numFmtId="215" formatCode="\(#,##0.0\);&quot;(△&quot;#,##0.0\)"/>
    <numFmt numFmtId="216" formatCode="0.0"/>
    <numFmt numFmtId="217" formatCode="0.00_);[Red]\(0.00\)"/>
    <numFmt numFmtId="218" formatCode="&quot; &quot;#"/>
  </numFmts>
  <fonts count="39" x14ac:knownFonts="1">
    <font>
      <sz val="11"/>
      <name val="ＭＳ Ｐ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b/>
      <sz val="14"/>
      <name val="ＭＳ 明朝"/>
      <family val="1"/>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16"/>
      <name val="ＭＳ 明朝"/>
      <family val="1"/>
      <charset val="128"/>
    </font>
    <font>
      <sz val="11"/>
      <name val="ＭＳ Ｐゴシック"/>
      <family val="3"/>
      <charset val="128"/>
    </font>
    <font>
      <sz val="10"/>
      <color theme="0" tint="-0.34998626667073579"/>
      <name val="ＭＳ 明朝"/>
      <family val="1"/>
      <charset val="128"/>
    </font>
    <font>
      <sz val="11"/>
      <color theme="0" tint="-0.34998626667073579"/>
      <name val="ＭＳ Ｐ明朝"/>
      <family val="1"/>
      <charset val="128"/>
    </font>
    <font>
      <sz val="10"/>
      <color theme="0" tint="-0.34998626667073579"/>
      <name val="ＭＳ Ｐ明朝"/>
      <family val="1"/>
      <charset val="128"/>
    </font>
    <font>
      <b/>
      <sz val="10"/>
      <color theme="0" tint="-0.34998626667073579"/>
      <name val="ＭＳ 明朝"/>
      <family val="1"/>
      <charset val="128"/>
    </font>
    <font>
      <sz val="8"/>
      <color theme="0" tint="-0.34998626667073579"/>
      <name val="ＭＳ 明朝"/>
      <family val="1"/>
      <charset val="128"/>
    </font>
    <font>
      <b/>
      <u/>
      <sz val="10"/>
      <color theme="0" tint="-0.34998626667073579"/>
      <name val="ＭＳ 明朝"/>
      <family val="1"/>
      <charset val="128"/>
    </font>
    <font>
      <sz val="9"/>
      <color theme="0" tint="-0.34998626667073579"/>
      <name val="ＭＳ Ｐゴシック"/>
      <family val="3"/>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medium">
        <color indexed="8"/>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medium">
        <color indexed="8"/>
      </right>
      <top style="thin">
        <color indexed="8"/>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
      <left style="medium">
        <color indexed="64"/>
      </left>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style="medium">
        <color indexed="8"/>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5" fillId="0" borderId="0" applyNumberFormat="0" applyFill="0" applyBorder="0" applyAlignment="0" applyProtection="0"/>
    <xf numFmtId="0" fontId="6" fillId="6" borderId="1" applyNumberFormat="0" applyAlignment="0" applyProtection="0"/>
    <xf numFmtId="0" fontId="4" fillId="8" borderId="0" applyNumberFormat="0" applyBorder="0" applyAlignment="0" applyProtection="0"/>
    <xf numFmtId="0" fontId="24" fillId="4" borderId="2" applyNumberFormat="0" applyAlignment="0" applyProtection="0"/>
    <xf numFmtId="0" fontId="7" fillId="0" borderId="3" applyNumberFormat="0" applyFill="0" applyAlignment="0" applyProtection="0"/>
    <xf numFmtId="0" fontId="10" fillId="15" borderId="0" applyNumberFormat="0" applyBorder="0" applyAlignment="0" applyProtection="0"/>
    <xf numFmtId="0" fontId="15" fillId="2" borderId="4" applyNumberFormat="0" applyAlignment="0" applyProtection="0"/>
    <xf numFmtId="0" fontId="17" fillId="0" borderId="0" applyNumberFormat="0" applyFill="0" applyBorder="0" applyAlignment="0" applyProtection="0"/>
    <xf numFmtId="38" fontId="24" fillId="0" borderId="0" applyFill="0" applyBorder="0" applyAlignment="0" applyProtection="0"/>
    <xf numFmtId="38" fontId="24" fillId="0" borderId="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8" fillId="0" borderId="8" applyNumberFormat="0" applyFill="0" applyAlignment="0" applyProtection="0"/>
    <xf numFmtId="0" fontId="9" fillId="2" borderId="9" applyNumberFormat="0" applyAlignment="0" applyProtection="0"/>
    <xf numFmtId="0" fontId="16" fillId="0" borderId="0" applyNumberFormat="0" applyFill="0" applyBorder="0" applyAlignment="0" applyProtection="0"/>
    <xf numFmtId="0" fontId="8" fillId="3" borderId="4" applyNumberFormat="0" applyAlignment="0" applyProtection="0"/>
    <xf numFmtId="0" fontId="24" fillId="0" borderId="0"/>
    <xf numFmtId="0" fontId="24" fillId="0" borderId="0"/>
    <xf numFmtId="0" fontId="11" fillId="16" borderId="0" applyNumberFormat="0" applyBorder="0" applyAlignment="0" applyProtection="0"/>
    <xf numFmtId="9" fontId="24" fillId="0" borderId="0" applyFont="0" applyFill="0" applyBorder="0" applyAlignment="0" applyProtection="0">
      <alignment vertical="center"/>
    </xf>
    <xf numFmtId="0" fontId="1" fillId="0" borderId="0">
      <alignment vertical="center"/>
    </xf>
    <xf numFmtId="0" fontId="31" fillId="0" borderId="0">
      <alignment vertical="center"/>
    </xf>
    <xf numFmtId="0" fontId="31" fillId="0" borderId="0"/>
    <xf numFmtId="38" fontId="31" fillId="0" borderId="0" applyFont="0" applyFill="0" applyBorder="0" applyAlignment="0" applyProtection="0"/>
  </cellStyleXfs>
  <cellXfs count="610">
    <xf numFmtId="0" fontId="0" fillId="0" borderId="0" xfId="0"/>
    <xf numFmtId="0" fontId="20" fillId="0" borderId="0" xfId="0" applyFont="1" applyFill="1" applyAlignment="1">
      <alignment horizontal="right" vertical="center"/>
    </xf>
    <xf numFmtId="183" fontId="20" fillId="0" borderId="0" xfId="44" applyNumberFormat="1" applyFont="1" applyFill="1" applyBorder="1" applyAlignment="1">
      <alignment horizontal="right" vertical="center"/>
    </xf>
    <xf numFmtId="0" fontId="0" fillId="0" borderId="0" xfId="0" applyFill="1"/>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0" fontId="20" fillId="0" borderId="0" xfId="0" applyFont="1" applyFill="1"/>
    <xf numFmtId="177" fontId="20" fillId="0" borderId="0" xfId="0" applyNumberFormat="1" applyFont="1" applyFill="1" applyBorder="1" applyAlignment="1">
      <alignment vertical="center"/>
    </xf>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0" fontId="20" fillId="0" borderId="0" xfId="0" applyNumberFormat="1" applyFont="1" applyFill="1" applyAlignment="1">
      <alignment vertical="center"/>
    </xf>
    <xf numFmtId="198" fontId="20" fillId="0" borderId="0" xfId="0" applyNumberFormat="1" applyFont="1" applyFill="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9" fillId="0" borderId="0" xfId="0" applyFont="1" applyFill="1" applyAlignment="1">
      <alignment horizontal="right"/>
    </xf>
    <xf numFmtId="0" fontId="21" fillId="0" borderId="28" xfId="0" applyFont="1" applyFill="1" applyBorder="1" applyAlignment="1">
      <alignment horizontal="distributed" vertical="center"/>
    </xf>
    <xf numFmtId="196"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9" fillId="0" borderId="0" xfId="0" applyNumberFormat="1" applyFont="1" applyFill="1" applyAlignment="1">
      <alignment vertical="center"/>
    </xf>
    <xf numFmtId="176" fontId="20" fillId="0" borderId="0" xfId="0" applyNumberFormat="1" applyFont="1" applyFill="1" applyBorder="1" applyAlignment="1">
      <alignment horizontal="right" vertical="center"/>
    </xf>
    <xf numFmtId="0" fontId="20" fillId="0" borderId="40" xfId="0" applyFont="1" applyFill="1" applyBorder="1" applyAlignment="1">
      <alignment horizontal="center" vertical="center"/>
    </xf>
    <xf numFmtId="180" fontId="20" fillId="0" borderId="29"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39" xfId="0" applyNumberFormat="1" applyFont="1" applyFill="1" applyBorder="1" applyAlignment="1">
      <alignment vertical="center"/>
    </xf>
    <xf numFmtId="183" fontId="20" fillId="0" borderId="0" xfId="33" applyNumberFormat="1" applyFont="1" applyFill="1" applyBorder="1" applyAlignment="1" applyProtection="1">
      <alignment vertical="center"/>
    </xf>
    <xf numFmtId="0" fontId="20" fillId="0" borderId="42" xfId="0" applyFont="1" applyFill="1" applyBorder="1" applyAlignment="1">
      <alignment horizontal="center" vertical="center"/>
    </xf>
    <xf numFmtId="201" fontId="20" fillId="0" borderId="39" xfId="33" applyNumberFormat="1" applyFont="1" applyFill="1" applyBorder="1" applyAlignment="1" applyProtection="1">
      <alignment horizontal="right" vertical="center" shrinkToFit="1"/>
    </xf>
    <xf numFmtId="178" fontId="20" fillId="0" borderId="39" xfId="0" applyNumberFormat="1" applyFont="1" applyFill="1" applyBorder="1" applyAlignment="1">
      <alignment horizontal="right" vertical="center"/>
    </xf>
    <xf numFmtId="181" fontId="20" fillId="0" borderId="39" xfId="0" applyNumberFormat="1" applyFont="1" applyFill="1" applyBorder="1" applyAlignment="1">
      <alignment horizontal="right" vertical="center" indent="1"/>
    </xf>
    <xf numFmtId="183" fontId="20" fillId="0" borderId="39"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0" fontId="26" fillId="0" borderId="0" xfId="0" applyFont="1" applyFill="1" applyAlignment="1">
      <alignment horizontal="right" vertical="center"/>
    </xf>
    <xf numFmtId="0" fontId="19" fillId="0" borderId="0" xfId="0" applyFont="1" applyFill="1" applyAlignment="1">
      <alignment vertical="center"/>
    </xf>
    <xf numFmtId="177" fontId="19" fillId="0" borderId="0" xfId="0" applyNumberFormat="1" applyFont="1" applyFill="1" applyAlignment="1">
      <alignment vertical="center"/>
    </xf>
    <xf numFmtId="0" fontId="19" fillId="0" borderId="33" xfId="0" applyFont="1" applyFill="1" applyBorder="1" applyAlignment="1">
      <alignment vertical="center"/>
    </xf>
    <xf numFmtId="0" fontId="20" fillId="0" borderId="33" xfId="0" applyFont="1" applyFill="1" applyBorder="1" applyAlignment="1">
      <alignment vertical="center"/>
    </xf>
    <xf numFmtId="0" fontId="19" fillId="0" borderId="34" xfId="0" applyFont="1" applyFill="1" applyBorder="1" applyAlignment="1">
      <alignment vertical="center"/>
    </xf>
    <xf numFmtId="0" fontId="20" fillId="0" borderId="46" xfId="0" applyFont="1" applyFill="1" applyBorder="1" applyAlignment="1">
      <alignment vertical="center"/>
    </xf>
    <xf numFmtId="186" fontId="20" fillId="0" borderId="0" xfId="0" applyNumberFormat="1" applyFont="1" applyFill="1" applyBorder="1" applyAlignment="1">
      <alignment horizontal="right" vertical="center"/>
    </xf>
    <xf numFmtId="0" fontId="19" fillId="0" borderId="0" xfId="0" applyFont="1" applyFill="1"/>
    <xf numFmtId="0" fontId="19" fillId="0" borderId="47" xfId="0" applyFont="1" applyFill="1" applyBorder="1"/>
    <xf numFmtId="0" fontId="20" fillId="0" borderId="48"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49" xfId="0" applyFont="1" applyFill="1" applyBorder="1" applyAlignment="1">
      <alignment horizontal="center" vertical="center"/>
    </xf>
    <xf numFmtId="0" fontId="19" fillId="0" borderId="15" xfId="0" applyFont="1" applyFill="1" applyBorder="1"/>
    <xf numFmtId="0" fontId="20" fillId="0" borderId="28" xfId="0" applyFont="1" applyFill="1" applyBorder="1" applyAlignment="1">
      <alignment vertical="center"/>
    </xf>
    <xf numFmtId="0" fontId="19" fillId="0" borderId="16" xfId="0" applyFont="1" applyFill="1" applyBorder="1"/>
    <xf numFmtId="0" fontId="19" fillId="0" borderId="17" xfId="0" applyFont="1" applyFill="1" applyBorder="1"/>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4" xfId="0" applyFont="1" applyFill="1" applyBorder="1" applyAlignment="1">
      <alignment horizontal="justify"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7" xfId="0" applyFont="1" applyFill="1" applyBorder="1" applyAlignment="1">
      <alignment vertical="center"/>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2" fillId="0" borderId="54"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4" xfId="0" applyFont="1" applyFill="1" applyBorder="1" applyAlignment="1">
      <alignment vertical="center"/>
    </xf>
    <xf numFmtId="208" fontId="20" fillId="0" borderId="0" xfId="0" applyNumberFormat="1" applyFont="1" applyFill="1" applyAlignment="1">
      <alignment vertical="center"/>
    </xf>
    <xf numFmtId="208"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1"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0"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19" fillId="0" borderId="50" xfId="0" applyFont="1" applyFill="1" applyBorder="1"/>
    <xf numFmtId="0" fontId="19" fillId="0" borderId="33" xfId="0" applyFont="1" applyFill="1" applyBorder="1"/>
    <xf numFmtId="0" fontId="19" fillId="0" borderId="28" xfId="0" applyFont="1" applyFill="1" applyBorder="1"/>
    <xf numFmtId="0" fontId="19" fillId="0" borderId="34" xfId="0" applyFont="1" applyFill="1" applyBorder="1"/>
    <xf numFmtId="0" fontId="20" fillId="0" borderId="0" xfId="0" applyFont="1" applyFill="1" applyAlignment="1">
      <alignment horizontal="right"/>
    </xf>
    <xf numFmtId="38" fontId="19" fillId="0" borderId="0" xfId="0" applyNumberFormat="1" applyFont="1" applyFill="1" applyAlignment="1">
      <alignment vertical="center"/>
    </xf>
    <xf numFmtId="0" fontId="19" fillId="0" borderId="33" xfId="0" applyFont="1" applyFill="1" applyBorder="1" applyAlignment="1">
      <alignment horizontal="distributed" vertical="center"/>
    </xf>
    <xf numFmtId="0" fontId="19" fillId="0" borderId="0" xfId="0" applyFont="1" applyFill="1" applyBorder="1" applyAlignment="1">
      <alignment horizontal="distributed" vertical="center"/>
    </xf>
    <xf numFmtId="190" fontId="19" fillId="0" borderId="0" xfId="0" applyNumberFormat="1" applyFont="1" applyFill="1"/>
    <xf numFmtId="0" fontId="19" fillId="0" borderId="29" xfId="0" applyFont="1" applyFill="1" applyBorder="1"/>
    <xf numFmtId="0" fontId="19" fillId="0" borderId="0" xfId="0" applyFont="1" applyFill="1" applyAlignment="1">
      <alignment horizontal="left"/>
    </xf>
    <xf numFmtId="0" fontId="19" fillId="0" borderId="0" xfId="0" applyFont="1" applyFill="1" applyBorder="1"/>
    <xf numFmtId="181" fontId="19" fillId="0" borderId="0" xfId="0" applyNumberFormat="1" applyFont="1" applyFill="1"/>
    <xf numFmtId="0" fontId="19" fillId="0" borderId="21" xfId="0" applyFont="1" applyFill="1" applyBorder="1"/>
    <xf numFmtId="0" fontId="19" fillId="0" borderId="13" xfId="0" applyFont="1" applyFill="1" applyBorder="1"/>
    <xf numFmtId="0" fontId="19" fillId="0" borderId="0" xfId="0" applyFont="1" applyFill="1" applyAlignment="1">
      <alignment vertical="top"/>
    </xf>
    <xf numFmtId="0" fontId="19" fillId="0" borderId="0" xfId="0" applyFont="1" applyFill="1" applyAlignment="1">
      <alignment horizontal="right" vertical="center"/>
    </xf>
    <xf numFmtId="178" fontId="19" fillId="0" borderId="0" xfId="0" applyNumberFormat="1" applyFont="1" applyFill="1" applyBorder="1" applyAlignment="1">
      <alignment horizontal="right" vertical="top"/>
    </xf>
    <xf numFmtId="189" fontId="20" fillId="0" borderId="10" xfId="0" applyNumberFormat="1" applyFont="1" applyFill="1" applyBorder="1" applyAlignment="1">
      <alignment vertical="center"/>
    </xf>
    <xf numFmtId="0" fontId="22" fillId="0" borderId="52" xfId="0" applyFont="1" applyFill="1" applyBorder="1" applyAlignment="1">
      <alignment vertical="center"/>
    </xf>
    <xf numFmtId="0" fontId="20" fillId="0" borderId="0" xfId="0" applyFont="1" applyFill="1" applyAlignment="1">
      <alignment horizontal="left" vertical="top" indent="1"/>
    </xf>
    <xf numFmtId="189" fontId="20" fillId="0" borderId="27" xfId="0"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xf>
    <xf numFmtId="0" fontId="20" fillId="0" borderId="97" xfId="0" applyFont="1" applyFill="1" applyBorder="1" applyAlignment="1">
      <alignment horizontal="center" vertical="center"/>
    </xf>
    <xf numFmtId="0" fontId="20" fillId="0" borderId="96" xfId="0" applyFont="1" applyFill="1" applyBorder="1" applyAlignment="1">
      <alignment horizontal="center" vertical="center"/>
    </xf>
    <xf numFmtId="0" fontId="22" fillId="0" borderId="28"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37" xfId="0" applyFont="1" applyFill="1" applyBorder="1" applyAlignment="1">
      <alignment vertical="center"/>
    </xf>
    <xf numFmtId="0" fontId="20" fillId="0" borderId="117" xfId="0" applyFont="1" applyFill="1" applyBorder="1" applyAlignment="1">
      <alignment horizontal="center" vertical="center"/>
    </xf>
    <xf numFmtId="0" fontId="20" fillId="0" borderId="116" xfId="0" applyFont="1" applyFill="1" applyBorder="1" applyAlignment="1">
      <alignment horizontal="center" vertical="center"/>
    </xf>
    <xf numFmtId="177" fontId="20" fillId="0" borderId="113" xfId="0" applyNumberFormat="1" applyFont="1" applyFill="1" applyBorder="1" applyAlignment="1">
      <alignment vertical="center"/>
    </xf>
    <xf numFmtId="0" fontId="19" fillId="0" borderId="122" xfId="0" applyFont="1" applyFill="1" applyBorder="1" applyAlignment="1">
      <alignment vertical="center"/>
    </xf>
    <xf numFmtId="0" fontId="19" fillId="0" borderId="123" xfId="0" applyFont="1" applyFill="1" applyBorder="1" applyAlignment="1">
      <alignment vertical="center"/>
    </xf>
    <xf numFmtId="0" fontId="19" fillId="0" borderId="123" xfId="0" applyFont="1" applyFill="1" applyBorder="1" applyAlignment="1">
      <alignment horizontal="left" vertical="center"/>
    </xf>
    <xf numFmtId="0" fontId="19" fillId="0" borderId="124" xfId="0" applyFont="1" applyFill="1" applyBorder="1" applyAlignment="1">
      <alignment horizontal="left" vertical="center"/>
    </xf>
    <xf numFmtId="0" fontId="19" fillId="0" borderId="29" xfId="0" applyFont="1" applyFill="1" applyBorder="1" applyAlignment="1">
      <alignment horizontal="right" vertical="center"/>
    </xf>
    <xf numFmtId="190" fontId="20" fillId="0" borderId="21" xfId="0" applyNumberFormat="1" applyFont="1" applyFill="1" applyBorder="1" applyAlignment="1">
      <alignment vertical="center"/>
    </xf>
    <xf numFmtId="190" fontId="20" fillId="0" borderId="22" xfId="0" applyNumberFormat="1" applyFont="1" applyFill="1" applyBorder="1" applyAlignment="1">
      <alignment horizontal="right" vertical="center"/>
    </xf>
    <xf numFmtId="198" fontId="20" fillId="0" borderId="0" xfId="33" applyNumberFormat="1" applyFont="1" applyFill="1" applyBorder="1" applyAlignment="1" applyProtection="1">
      <alignment horizontal="right" vertical="center"/>
    </xf>
    <xf numFmtId="0" fontId="20" fillId="0" borderId="128" xfId="0" applyFont="1" applyFill="1" applyBorder="1" applyAlignment="1">
      <alignment horizontal="center" vertical="center"/>
    </xf>
    <xf numFmtId="0" fontId="28" fillId="0" borderId="29" xfId="0" applyFont="1" applyFill="1" applyBorder="1" applyAlignment="1">
      <alignment horizontal="center"/>
    </xf>
    <xf numFmtId="177" fontId="28" fillId="0" borderId="29" xfId="0" applyNumberFormat="1" applyFont="1" applyFill="1" applyBorder="1" applyAlignment="1">
      <alignment horizontal="right"/>
    </xf>
    <xf numFmtId="177" fontId="20" fillId="0" borderId="119" xfId="0" applyNumberFormat="1" applyFont="1" applyFill="1" applyBorder="1" applyAlignment="1">
      <alignment vertical="center"/>
    </xf>
    <xf numFmtId="212" fontId="20" fillId="0" borderId="0" xfId="0" applyNumberFormat="1" applyFont="1" applyFill="1" applyBorder="1" applyAlignment="1">
      <alignment horizontal="right" vertical="center"/>
    </xf>
    <xf numFmtId="208" fontId="20" fillId="0" borderId="0" xfId="0" applyNumberFormat="1" applyFont="1" applyFill="1" applyBorder="1" applyAlignment="1">
      <alignment horizontal="right" vertical="center"/>
    </xf>
    <xf numFmtId="208" fontId="20" fillId="0" borderId="0" xfId="46" applyNumberFormat="1" applyFont="1" applyFill="1" applyBorder="1" applyAlignment="1">
      <alignment horizontal="right" vertical="center"/>
    </xf>
    <xf numFmtId="208" fontId="20" fillId="0" borderId="115" xfId="46" applyNumberFormat="1" applyFont="1" applyFill="1" applyBorder="1" applyAlignment="1">
      <alignment horizontal="right" vertical="center"/>
    </xf>
    <xf numFmtId="208" fontId="20" fillId="0" borderId="10" xfId="0" applyNumberFormat="1" applyFont="1" applyFill="1" applyBorder="1" applyAlignment="1">
      <alignment horizontal="right" vertical="center"/>
    </xf>
    <xf numFmtId="191" fontId="20" fillId="0" borderId="13" xfId="0" applyNumberFormat="1" applyFont="1" applyFill="1" applyBorder="1" applyAlignment="1">
      <alignment horizontal="right" vertical="center"/>
    </xf>
    <xf numFmtId="191" fontId="20" fillId="0" borderId="13" xfId="0" applyNumberFormat="1" applyFont="1" applyFill="1" applyBorder="1" applyAlignment="1">
      <alignment vertical="center"/>
    </xf>
    <xf numFmtId="191" fontId="20" fillId="0" borderId="0" xfId="0" applyNumberFormat="1" applyFont="1" applyFill="1" applyBorder="1" applyAlignment="1">
      <alignment horizontal="right" vertical="center"/>
    </xf>
    <xf numFmtId="191" fontId="20" fillId="0" borderId="0" xfId="0" applyNumberFormat="1" applyFont="1" applyFill="1" applyBorder="1" applyAlignment="1">
      <alignment vertical="center"/>
    </xf>
    <xf numFmtId="215" fontId="20" fillId="0" borderId="0" xfId="0" applyNumberFormat="1" applyFont="1" applyFill="1" applyBorder="1" applyAlignment="1">
      <alignment horizontal="right" vertical="center"/>
    </xf>
    <xf numFmtId="206" fontId="20" fillId="0" borderId="0" xfId="0" applyNumberFormat="1" applyFont="1" applyFill="1" applyBorder="1" applyAlignment="1">
      <alignment vertical="center"/>
    </xf>
    <xf numFmtId="215" fontId="20" fillId="0" borderId="0" xfId="0" applyNumberFormat="1" applyFont="1" applyFill="1" applyBorder="1" applyAlignment="1">
      <alignment vertical="center"/>
    </xf>
    <xf numFmtId="0" fontId="20" fillId="0" borderId="24" xfId="0" applyFont="1" applyFill="1" applyBorder="1" applyAlignment="1">
      <alignment vertical="center"/>
    </xf>
    <xf numFmtId="0" fontId="20" fillId="0" borderId="26" xfId="0" applyFont="1" applyFill="1" applyBorder="1" applyAlignment="1">
      <alignment vertical="center"/>
    </xf>
    <xf numFmtId="198" fontId="20" fillId="0" borderId="11" xfId="0" applyNumberFormat="1" applyFont="1" applyFill="1" applyBorder="1" applyAlignment="1">
      <alignment horizontal="center" vertical="center"/>
    </xf>
    <xf numFmtId="211" fontId="20" fillId="0" borderId="21" xfId="0" applyNumberFormat="1" applyFont="1" applyFill="1" applyBorder="1" applyAlignment="1">
      <alignment vertical="center"/>
    </xf>
    <xf numFmtId="208" fontId="20" fillId="0" borderId="21" xfId="0" applyNumberFormat="1" applyFont="1" applyFill="1" applyBorder="1" applyAlignment="1">
      <alignment vertical="center"/>
    </xf>
    <xf numFmtId="0" fontId="20" fillId="0" borderId="19" xfId="0" applyFont="1" applyFill="1" applyBorder="1" applyAlignment="1">
      <alignment horizontal="centerContinuous" vertical="center" shrinkToFit="1"/>
    </xf>
    <xf numFmtId="176" fontId="20" fillId="0" borderId="11"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188" fontId="20" fillId="0" borderId="13" xfId="0" applyNumberFormat="1" applyFont="1" applyFill="1" applyBorder="1" applyAlignment="1">
      <alignment horizontal="center" vertical="center"/>
    </xf>
    <xf numFmtId="0" fontId="20" fillId="0" borderId="134" xfId="0" applyFont="1" applyFill="1" applyBorder="1" applyAlignment="1">
      <alignment horizontal="center" vertical="center"/>
    </xf>
    <xf numFmtId="0" fontId="20" fillId="0" borderId="137" xfId="0" applyFont="1" applyFill="1" applyBorder="1" applyAlignment="1">
      <alignment horizontal="center" vertical="center"/>
    </xf>
    <xf numFmtId="0" fontId="20" fillId="0" borderId="53" xfId="0" applyFont="1" applyFill="1" applyBorder="1" applyAlignment="1">
      <alignment horizontal="center" vertical="center"/>
    </xf>
    <xf numFmtId="188" fontId="20" fillId="0" borderId="21" xfId="0" applyNumberFormat="1" applyFont="1" applyFill="1" applyBorder="1" applyAlignment="1">
      <alignment vertical="center"/>
    </xf>
    <xf numFmtId="205" fontId="20" fillId="0" borderId="21" xfId="0" applyNumberFormat="1" applyFont="1" applyFill="1" applyBorder="1" applyAlignment="1">
      <alignment horizontal="right" vertical="center"/>
    </xf>
    <xf numFmtId="0" fontId="20" fillId="0" borderId="32" xfId="0" applyFont="1" applyFill="1" applyBorder="1" applyAlignment="1">
      <alignment horizontal="center" vertical="center" shrinkToFit="1"/>
    </xf>
    <xf numFmtId="0" fontId="20" fillId="0" borderId="13" xfId="0" applyFont="1" applyFill="1" applyBorder="1" applyAlignment="1">
      <alignment vertical="center" shrinkToFit="1"/>
    </xf>
    <xf numFmtId="0" fontId="20" fillId="0" borderId="40" xfId="0" applyFont="1" applyFill="1" applyBorder="1" applyAlignment="1">
      <alignment vertical="center" shrinkToFit="1"/>
    </xf>
    <xf numFmtId="183" fontId="20" fillId="0" borderId="0" xfId="0" applyNumberFormat="1" applyFont="1" applyFill="1" applyBorder="1" applyAlignment="1">
      <alignment horizontal="right" vertical="center" shrinkToFit="1"/>
    </xf>
    <xf numFmtId="183" fontId="20" fillId="0" borderId="27"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97" fontId="20" fillId="0" borderId="27"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0" fontId="20" fillId="0" borderId="33" xfId="0" applyFont="1" applyFill="1" applyBorder="1" applyAlignment="1">
      <alignment horizontal="center" vertical="center"/>
    </xf>
    <xf numFmtId="0" fontId="20" fillId="0" borderId="43" xfId="0" applyFont="1" applyFill="1" applyBorder="1" applyAlignment="1">
      <alignment horizontal="center" vertical="center"/>
    </xf>
    <xf numFmtId="189" fontId="20" fillId="0" borderId="115" xfId="0" applyNumberFormat="1" applyFont="1" applyFill="1" applyBorder="1" applyAlignment="1">
      <alignment vertical="center"/>
    </xf>
    <xf numFmtId="0" fontId="20" fillId="0" borderId="133" xfId="0" applyFont="1" applyFill="1" applyBorder="1" applyAlignment="1">
      <alignment horizontal="center" vertical="center"/>
    </xf>
    <xf numFmtId="208" fontId="20" fillId="0" borderId="27" xfId="0" applyNumberFormat="1" applyFont="1" applyFill="1" applyBorder="1" applyAlignment="1">
      <alignment horizontal="right" vertical="center"/>
    </xf>
    <xf numFmtId="212" fontId="20" fillId="0" borderId="0" xfId="0" applyNumberFormat="1" applyFont="1" applyFill="1" applyBorder="1" applyAlignment="1">
      <alignment vertical="center"/>
    </xf>
    <xf numFmtId="208" fontId="20" fillId="0" borderId="0" xfId="0" applyNumberFormat="1" applyFont="1" applyFill="1" applyBorder="1" applyAlignment="1">
      <alignment vertical="center"/>
    </xf>
    <xf numFmtId="0" fontId="20" fillId="0" borderId="138" xfId="0" applyFont="1" applyFill="1" applyBorder="1" applyAlignment="1">
      <alignment horizontal="distributed" vertical="center"/>
    </xf>
    <xf numFmtId="0" fontId="20" fillId="0" borderId="115" xfId="0" applyFont="1" applyFill="1" applyBorder="1" applyAlignment="1">
      <alignment horizontal="right" vertical="center"/>
    </xf>
    <xf numFmtId="177" fontId="20" fillId="0" borderId="0" xfId="0" applyNumberFormat="1" applyFont="1" applyFill="1" applyBorder="1" applyAlignment="1">
      <alignment vertical="center" shrinkToFit="1"/>
    </xf>
    <xf numFmtId="217" fontId="20" fillId="0" borderId="0" xfId="0" applyNumberFormat="1" applyFont="1" applyFill="1" applyBorder="1" applyAlignment="1">
      <alignment vertical="center" shrinkToFit="1"/>
    </xf>
    <xf numFmtId="178" fontId="20" fillId="0" borderId="0" xfId="0" applyNumberFormat="1" applyFont="1" applyFill="1" applyBorder="1" applyAlignment="1">
      <alignment vertical="center" shrinkToFit="1"/>
    </xf>
    <xf numFmtId="191" fontId="20" fillId="0" borderId="29" xfId="0" applyNumberFormat="1" applyFont="1" applyFill="1" applyBorder="1" applyAlignment="1">
      <alignment horizontal="right" vertical="center"/>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218" fontId="20" fillId="0" borderId="41" xfId="0" applyNumberFormat="1" applyFont="1" applyFill="1" applyBorder="1" applyAlignment="1">
      <alignment horizontal="center" vertical="center" shrinkToFit="1"/>
    </xf>
    <xf numFmtId="218" fontId="20" fillId="0" borderId="42" xfId="0" applyNumberFormat="1" applyFont="1" applyFill="1" applyBorder="1" applyAlignment="1">
      <alignment horizontal="center" vertical="center"/>
    </xf>
    <xf numFmtId="218" fontId="20" fillId="0" borderId="33" xfId="0" applyNumberFormat="1" applyFont="1" applyFill="1" applyBorder="1" applyAlignment="1">
      <alignment horizontal="center" vertical="center"/>
    </xf>
    <xf numFmtId="218" fontId="20" fillId="0" borderId="43" xfId="0" applyNumberFormat="1" applyFont="1" applyFill="1" applyBorder="1" applyAlignment="1">
      <alignment horizontal="center" vertical="center"/>
    </xf>
    <xf numFmtId="0" fontId="20" fillId="0" borderId="0" xfId="0" applyFont="1" applyFill="1" applyBorder="1"/>
    <xf numFmtId="176" fontId="20" fillId="0" borderId="30" xfId="0" applyNumberFormat="1" applyFont="1" applyFill="1" applyBorder="1" applyAlignment="1">
      <alignment vertical="center"/>
    </xf>
    <xf numFmtId="176" fontId="20" fillId="0" borderId="144" xfId="0" applyNumberFormat="1" applyFont="1" applyFill="1" applyBorder="1" applyAlignment="1">
      <alignment vertical="center"/>
    </xf>
    <xf numFmtId="176" fontId="20" fillId="0" borderId="119" xfId="0" applyNumberFormat="1" applyFont="1" applyFill="1" applyBorder="1" applyAlignment="1">
      <alignment vertical="center"/>
    </xf>
    <xf numFmtId="208" fontId="20" fillId="0" borderId="119" xfId="0" applyNumberFormat="1" applyFont="1" applyFill="1" applyBorder="1" applyAlignment="1">
      <alignment horizontal="right" vertical="center"/>
    </xf>
    <xf numFmtId="187" fontId="20" fillId="0" borderId="29" xfId="0" applyNumberFormat="1" applyFont="1" applyFill="1" applyBorder="1" applyAlignment="1">
      <alignment vertical="center"/>
    </xf>
    <xf numFmtId="176" fontId="20" fillId="0" borderId="29" xfId="0" applyNumberFormat="1" applyFont="1" applyFill="1" applyBorder="1" applyAlignment="1">
      <alignment vertical="center"/>
    </xf>
    <xf numFmtId="177" fontId="20" fillId="0" borderId="29" xfId="0" applyNumberFormat="1" applyFont="1" applyFill="1" applyBorder="1" applyAlignment="1">
      <alignment vertical="center"/>
    </xf>
    <xf numFmtId="177" fontId="20" fillId="0" borderId="30" xfId="0" applyNumberFormat="1" applyFont="1" applyFill="1" applyBorder="1" applyAlignment="1">
      <alignment vertical="center"/>
    </xf>
    <xf numFmtId="0" fontId="19" fillId="0" borderId="22" xfId="0" applyFont="1" applyFill="1" applyBorder="1"/>
    <xf numFmtId="0" fontId="20" fillId="0" borderId="19" xfId="0" applyFont="1" applyFill="1" applyBorder="1" applyAlignment="1">
      <alignment horizontal="center" vertical="center" shrinkToFit="1"/>
    </xf>
    <xf numFmtId="207" fontId="20" fillId="0" borderId="0" xfId="0" applyNumberFormat="1" applyFont="1" applyFill="1" applyBorder="1" applyAlignment="1">
      <alignment horizontal="right" vertical="center" shrinkToFit="1"/>
    </xf>
    <xf numFmtId="190" fontId="20" fillId="0" borderId="11" xfId="0" applyNumberFormat="1" applyFont="1" applyFill="1" applyBorder="1" applyAlignment="1">
      <alignment horizontal="center" vertical="center"/>
    </xf>
    <xf numFmtId="208" fontId="20" fillId="0" borderId="11" xfId="0" applyNumberFormat="1" applyFont="1" applyFill="1" applyBorder="1" applyAlignment="1">
      <alignment horizontal="center" vertical="center"/>
    </xf>
    <xf numFmtId="208" fontId="20" fillId="0" borderId="19" xfId="0" applyNumberFormat="1" applyFont="1" applyFill="1" applyBorder="1" applyAlignment="1">
      <alignment horizontal="center" vertical="center"/>
    </xf>
    <xf numFmtId="207" fontId="20" fillId="0" borderId="0" xfId="0" applyNumberFormat="1" applyFont="1" applyFill="1" applyBorder="1" applyAlignment="1">
      <alignment vertical="center"/>
    </xf>
    <xf numFmtId="0" fontId="20" fillId="0" borderId="111" xfId="0" applyFont="1" applyFill="1" applyBorder="1" applyAlignment="1">
      <alignment horizontal="center" vertical="center"/>
    </xf>
    <xf numFmtId="180" fontId="20" fillId="0" borderId="0" xfId="44" applyNumberFormat="1" applyFont="1" applyFill="1" applyBorder="1" applyAlignment="1">
      <alignment horizontal="right" vertical="center"/>
    </xf>
    <xf numFmtId="189" fontId="20" fillId="0" borderId="113" xfId="0"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0" fontId="0" fillId="0" borderId="0" xfId="0" applyFont="1" applyFill="1"/>
    <xf numFmtId="189" fontId="20" fillId="0" borderId="100" xfId="0" applyNumberFormat="1" applyFont="1" applyFill="1" applyBorder="1" applyAlignment="1">
      <alignment horizontal="right" vertical="center"/>
    </xf>
    <xf numFmtId="0" fontId="20" fillId="0" borderId="135" xfId="0" applyFont="1" applyFill="1" applyBorder="1" applyAlignment="1">
      <alignment horizontal="center" vertical="center"/>
    </xf>
    <xf numFmtId="189" fontId="20" fillId="0" borderId="108" xfId="0" applyNumberFormat="1" applyFont="1" applyFill="1" applyBorder="1" applyAlignment="1">
      <alignment horizontal="right" vertical="center"/>
    </xf>
    <xf numFmtId="0" fontId="20" fillId="0" borderId="136" xfId="0" applyFont="1" applyFill="1" applyBorder="1" applyAlignment="1">
      <alignment horizontal="center" vertical="center"/>
    </xf>
    <xf numFmtId="180" fontId="20" fillId="0" borderId="27"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0" fontId="20" fillId="0" borderId="132" xfId="0" applyFont="1" applyFill="1" applyBorder="1" applyAlignment="1">
      <alignment horizontal="center" vertical="center"/>
    </xf>
    <xf numFmtId="0" fontId="20" fillId="0" borderId="38" xfId="0" applyFont="1" applyFill="1" applyBorder="1" applyAlignment="1">
      <alignment horizontal="center" vertical="center"/>
    </xf>
    <xf numFmtId="177" fontId="20" fillId="0" borderId="115" xfId="0" applyNumberFormat="1" applyFont="1" applyFill="1" applyBorder="1" applyAlignment="1">
      <alignment horizontal="right" vertical="center"/>
    </xf>
    <xf numFmtId="181" fontId="20" fillId="0" borderId="115" xfId="0" applyNumberFormat="1" applyFont="1" applyFill="1" applyBorder="1" applyAlignment="1">
      <alignment horizontal="right" vertical="center"/>
    </xf>
    <xf numFmtId="198" fontId="20" fillId="0" borderId="119" xfId="0" applyNumberFormat="1" applyFont="1" applyFill="1" applyBorder="1" applyAlignment="1">
      <alignment horizontal="right" vertical="center"/>
    </xf>
    <xf numFmtId="187" fontId="20" fillId="0" borderId="115" xfId="0" applyNumberFormat="1" applyFont="1" applyFill="1" applyBorder="1" applyAlignment="1">
      <alignment horizontal="right" vertical="center"/>
    </xf>
    <xf numFmtId="180" fontId="20" fillId="0" borderId="22" xfId="0" applyNumberFormat="1" applyFont="1" applyFill="1" applyBorder="1" applyAlignment="1">
      <alignment horizontal="right" vertical="center"/>
    </xf>
    <xf numFmtId="0" fontId="27" fillId="0" borderId="34" xfId="0" applyFont="1" applyFill="1" applyBorder="1" applyAlignment="1">
      <alignment horizontal="center" vertical="center"/>
    </xf>
    <xf numFmtId="0" fontId="27" fillId="0" borderId="29" xfId="0" applyFont="1" applyFill="1" applyBorder="1" applyAlignment="1">
      <alignment horizontal="center" vertical="center"/>
    </xf>
    <xf numFmtId="177" fontId="27" fillId="0" borderId="35" xfId="0" applyNumberFormat="1" applyFont="1" applyFill="1" applyBorder="1" applyAlignment="1">
      <alignment horizontal="right" vertical="center"/>
    </xf>
    <xf numFmtId="177" fontId="27" fillId="0" borderId="29" xfId="0" applyNumberFormat="1" applyFont="1" applyFill="1" applyBorder="1" applyAlignment="1">
      <alignment horizontal="right" vertical="center"/>
    </xf>
    <xf numFmtId="177" fontId="27" fillId="0" borderId="30" xfId="0" applyNumberFormat="1" applyFont="1" applyFill="1" applyBorder="1" applyAlignment="1">
      <alignment horizontal="right" vertical="center"/>
    </xf>
    <xf numFmtId="0" fontId="22" fillId="0" borderId="11" xfId="0" applyFont="1" applyFill="1" applyBorder="1" applyAlignment="1">
      <alignment horizontal="center" vertical="center"/>
    </xf>
    <xf numFmtId="0" fontId="20" fillId="0" borderId="58" xfId="0" applyFont="1" applyFill="1" applyBorder="1" applyAlignment="1">
      <alignment horizontal="center" vertical="center" shrinkToFit="1"/>
    </xf>
    <xf numFmtId="207" fontId="20" fillId="0" borderId="13" xfId="0" applyNumberFormat="1" applyFont="1" applyFill="1" applyBorder="1" applyAlignment="1">
      <alignment horizontal="right" vertical="center" shrinkToFit="1"/>
    </xf>
    <xf numFmtId="208" fontId="20" fillId="0" borderId="13" xfId="0" applyNumberFormat="1" applyFont="1" applyFill="1" applyBorder="1" applyAlignment="1">
      <alignment horizontal="right" vertical="center"/>
    </xf>
    <xf numFmtId="208" fontId="20" fillId="0" borderId="14" xfId="46" applyNumberFormat="1" applyFont="1" applyFill="1" applyBorder="1" applyAlignment="1">
      <alignment horizontal="right" vertical="center"/>
    </xf>
    <xf numFmtId="208" fontId="20" fillId="0" borderId="113" xfId="0" applyNumberFormat="1" applyFont="1" applyFill="1" applyBorder="1" applyAlignment="1">
      <alignment horizontal="right" vertical="center"/>
    </xf>
    <xf numFmtId="207" fontId="20" fillId="0" borderId="29" xfId="0" applyNumberFormat="1" applyFont="1" applyFill="1" applyBorder="1" applyAlignment="1">
      <alignment horizontal="right" vertical="center" shrinkToFit="1"/>
    </xf>
    <xf numFmtId="207" fontId="20" fillId="0" borderId="30" xfId="0" applyNumberFormat="1" applyFont="1" applyFill="1" applyBorder="1" applyAlignment="1">
      <alignment horizontal="right" vertical="center" shrinkToFit="1"/>
    </xf>
    <xf numFmtId="207" fontId="20" fillId="0" borderId="21" xfId="0" applyNumberFormat="1" applyFont="1" applyFill="1" applyBorder="1" applyAlignment="1">
      <alignment horizontal="right" vertical="center"/>
    </xf>
    <xf numFmtId="208" fontId="20" fillId="0" borderId="21" xfId="0" applyNumberFormat="1" applyFont="1" applyFill="1" applyBorder="1" applyAlignment="1">
      <alignment horizontal="right" vertical="center"/>
    </xf>
    <xf numFmtId="0" fontId="20" fillId="0" borderId="145" xfId="0" applyFont="1" applyFill="1" applyBorder="1" applyAlignment="1">
      <alignment horizontal="center" vertical="center"/>
    </xf>
    <xf numFmtId="218" fontId="20" fillId="0" borderId="120" xfId="0" applyNumberFormat="1" applyFont="1" applyFill="1" applyBorder="1" applyAlignment="1">
      <alignment horizontal="center" vertical="center"/>
    </xf>
    <xf numFmtId="177" fontId="20" fillId="0" borderId="35" xfId="0" applyNumberFormat="1" applyFont="1" applyFill="1" applyBorder="1" applyAlignment="1">
      <alignment vertical="center"/>
    </xf>
    <xf numFmtId="218" fontId="20" fillId="0" borderId="143" xfId="0" applyNumberFormat="1" applyFont="1" applyFill="1" applyBorder="1" applyAlignment="1">
      <alignment horizontal="center" vertical="center"/>
    </xf>
    <xf numFmtId="178" fontId="20" fillId="0" borderId="29"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shrinkToFit="1"/>
    </xf>
    <xf numFmtId="218" fontId="20" fillId="0" borderId="120" xfId="0" applyNumberFormat="1" applyFont="1" applyFill="1" applyBorder="1" applyAlignment="1">
      <alignment horizontal="center" vertical="center" shrinkToFit="1"/>
    </xf>
    <xf numFmtId="218" fontId="20" fillId="0" borderId="121" xfId="0" applyNumberFormat="1" applyFont="1" applyFill="1" applyBorder="1" applyAlignment="1">
      <alignment horizontal="center" vertical="center"/>
    </xf>
    <xf numFmtId="178" fontId="20" fillId="0" borderId="21" xfId="0" applyNumberFormat="1" applyFont="1" applyFill="1" applyBorder="1" applyAlignment="1">
      <alignment vertical="center"/>
    </xf>
    <xf numFmtId="189" fontId="20" fillId="0" borderId="21" xfId="0" applyNumberFormat="1" applyFont="1" applyFill="1" applyBorder="1" applyAlignment="1">
      <alignment vertical="center"/>
    </xf>
    <xf numFmtId="189" fontId="27" fillId="0" borderId="0" xfId="0" applyNumberFormat="1" applyFont="1" applyFill="1" applyBorder="1" applyAlignment="1">
      <alignment horizontal="right" vertical="center"/>
    </xf>
    <xf numFmtId="198" fontId="20" fillId="0" borderId="21" xfId="33" applyNumberFormat="1" applyFont="1" applyFill="1" applyBorder="1" applyAlignment="1" applyProtection="1">
      <alignment horizontal="right" vertical="center"/>
    </xf>
    <xf numFmtId="198" fontId="29" fillId="0" borderId="21" xfId="33" applyNumberFormat="1" applyFont="1" applyFill="1" applyBorder="1" applyAlignment="1" applyProtection="1">
      <alignment horizontal="right" vertical="center"/>
    </xf>
    <xf numFmtId="178" fontId="27" fillId="0" borderId="0" xfId="0" applyNumberFormat="1" applyFont="1" applyFill="1" applyBorder="1" applyAlignment="1">
      <alignment horizontal="right" vertical="center"/>
    </xf>
    <xf numFmtId="0" fontId="30" fillId="0" borderId="0" xfId="0" applyFont="1" applyFill="1" applyBorder="1" applyAlignment="1">
      <alignment vertical="center"/>
    </xf>
    <xf numFmtId="178" fontId="20" fillId="0" borderId="108" xfId="0" applyNumberFormat="1" applyFont="1" applyFill="1" applyBorder="1" applyAlignment="1">
      <alignment horizontal="right" vertical="center"/>
    </xf>
    <xf numFmtId="178" fontId="20" fillId="0" borderId="100" xfId="0" applyNumberFormat="1" applyFont="1" applyFill="1" applyBorder="1" applyAlignment="1">
      <alignment horizontal="right" vertical="center"/>
    </xf>
    <xf numFmtId="178" fontId="20" fillId="0" borderId="100" xfId="33" applyNumberFormat="1" applyFont="1" applyFill="1" applyBorder="1" applyAlignment="1" applyProtection="1">
      <alignment horizontal="right" vertical="center"/>
    </xf>
    <xf numFmtId="195" fontId="20" fillId="0" borderId="12" xfId="33" applyNumberFormat="1" applyFont="1" applyFill="1" applyBorder="1" applyAlignment="1" applyProtection="1">
      <alignment horizontal="right" vertical="center"/>
    </xf>
    <xf numFmtId="195" fontId="20" fillId="0" borderId="13" xfId="33" applyNumberFormat="1" applyFont="1" applyFill="1" applyBorder="1" applyAlignment="1" applyProtection="1">
      <alignment horizontal="right" vertical="center"/>
    </xf>
    <xf numFmtId="195" fontId="20" fillId="0" borderId="18" xfId="33" applyNumberFormat="1" applyFont="1" applyFill="1" applyBorder="1" applyAlignment="1" applyProtection="1">
      <alignment horizontal="right" vertical="center"/>
    </xf>
    <xf numFmtId="195" fontId="20" fillId="0" borderId="0" xfId="33" applyNumberFormat="1" applyFont="1" applyFill="1" applyBorder="1" applyAlignment="1">
      <alignment horizontal="right" vertical="center"/>
    </xf>
    <xf numFmtId="178" fontId="20" fillId="0" borderId="0" xfId="0" applyNumberFormat="1" applyFont="1" applyFill="1" applyBorder="1" applyAlignment="1">
      <alignment horizontal="right" vertical="top"/>
    </xf>
    <xf numFmtId="178" fontId="20" fillId="0" borderId="115" xfId="0" applyNumberFormat="1" applyFont="1" applyFill="1" applyBorder="1" applyAlignment="1">
      <alignment horizontal="right" vertical="top"/>
    </xf>
    <xf numFmtId="0" fontId="20" fillId="0" borderId="0" xfId="0" applyFont="1" applyFill="1" applyAlignment="1">
      <alignment horizontal="left" vertical="center"/>
    </xf>
    <xf numFmtId="0" fontId="20" fillId="0" borderId="45" xfId="0" applyFont="1" applyFill="1" applyBorder="1" applyAlignment="1">
      <alignment horizontal="center"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195" fontId="20" fillId="0" borderId="0" xfId="33" applyNumberFormat="1" applyFont="1" applyFill="1" applyBorder="1" applyAlignment="1" applyProtection="1">
      <alignment horizontal="right" vertical="center" shrinkToFit="1"/>
    </xf>
    <xf numFmtId="194"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29" xfId="0" applyFont="1" applyFill="1" applyBorder="1" applyAlignment="1">
      <alignment horizontal="right" vertical="center"/>
    </xf>
    <xf numFmtId="0" fontId="20" fillId="0" borderId="19" xfId="0" applyFont="1" applyFill="1" applyBorder="1" applyAlignment="1">
      <alignment horizontal="center" vertical="center"/>
    </xf>
    <xf numFmtId="193" fontId="20" fillId="0" borderId="0" xfId="0" applyNumberFormat="1" applyFont="1" applyFill="1" applyBorder="1" applyAlignment="1">
      <alignment horizontal="right"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0" xfId="0" applyNumberFormat="1" applyFont="1" applyFill="1" applyBorder="1" applyAlignment="1" applyProtection="1">
      <alignment vertical="center"/>
    </xf>
    <xf numFmtId="0" fontId="20" fillId="0" borderId="0"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0" fontId="20" fillId="0" borderId="20"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8" xfId="0" applyFont="1" applyFill="1" applyBorder="1" applyAlignment="1">
      <alignment horizontal="distributed" vertical="center"/>
    </xf>
    <xf numFmtId="189" fontId="20" fillId="0" borderId="115" xfId="0" applyNumberFormat="1" applyFont="1" applyFill="1" applyBorder="1" applyAlignment="1">
      <alignment horizontal="right" vertical="center"/>
    </xf>
    <xf numFmtId="178" fontId="20" fillId="0" borderId="115" xfId="0" applyNumberFormat="1" applyFont="1" applyFill="1" applyBorder="1" applyAlignment="1">
      <alignment horizontal="right"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198" fontId="20" fillId="0" borderId="115" xfId="0" applyNumberFormat="1" applyFont="1" applyFill="1" applyBorder="1" applyAlignment="1">
      <alignment horizontal="right" vertical="center"/>
    </xf>
    <xf numFmtId="198" fontId="20" fillId="0" borderId="0" xfId="0" applyNumberFormat="1" applyFont="1" applyFill="1" applyBorder="1" applyAlignment="1">
      <alignment horizontal="right" vertical="center"/>
    </xf>
    <xf numFmtId="198" fontId="20" fillId="0" borderId="13" xfId="0" applyNumberFormat="1" applyFont="1" applyFill="1" applyBorder="1" applyAlignment="1">
      <alignment horizontal="right" vertical="center"/>
    </xf>
    <xf numFmtId="180" fontId="20" fillId="0" borderId="108" xfId="44" applyNumberFormat="1" applyFont="1" applyFill="1" applyBorder="1" applyAlignment="1">
      <alignment vertical="center"/>
    </xf>
    <xf numFmtId="214" fontId="20" fillId="0" borderId="108" xfId="0" applyNumberFormat="1" applyFont="1" applyFill="1" applyBorder="1" applyAlignment="1">
      <alignment vertical="center"/>
    </xf>
    <xf numFmtId="177" fontId="20" fillId="0" borderId="108" xfId="44" applyNumberFormat="1" applyFont="1" applyFill="1" applyBorder="1" applyAlignment="1">
      <alignment vertical="center"/>
    </xf>
    <xf numFmtId="181" fontId="20" fillId="0" borderId="109" xfId="44" applyNumberFormat="1" applyFont="1" applyFill="1" applyBorder="1" applyAlignment="1">
      <alignment vertical="center"/>
    </xf>
    <xf numFmtId="180" fontId="20" fillId="0" borderId="0" xfId="44" applyNumberFormat="1" applyFont="1" applyFill="1" applyBorder="1" applyAlignment="1">
      <alignment vertical="center"/>
    </xf>
    <xf numFmtId="204" fontId="20" fillId="0" borderId="0" xfId="44" applyNumberFormat="1" applyFont="1" applyFill="1" applyBorder="1" applyAlignment="1">
      <alignment vertical="center"/>
    </xf>
    <xf numFmtId="181" fontId="20" fillId="0" borderId="0" xfId="44" applyNumberFormat="1" applyFont="1" applyFill="1" applyBorder="1" applyAlignment="1">
      <alignment vertical="center"/>
    </xf>
    <xf numFmtId="181" fontId="20" fillId="0" borderId="27" xfId="44" applyNumberFormat="1" applyFont="1" applyFill="1" applyBorder="1" applyAlignment="1">
      <alignment vertical="center"/>
    </xf>
    <xf numFmtId="180" fontId="20" fillId="0" borderId="100" xfId="44" applyNumberFormat="1" applyFont="1" applyFill="1" applyBorder="1" applyAlignment="1">
      <alignment vertical="center"/>
    </xf>
    <xf numFmtId="179" fontId="20" fillId="0" borderId="100" xfId="44" applyNumberFormat="1" applyFont="1" applyFill="1" applyBorder="1" applyAlignment="1">
      <alignment vertical="center"/>
    </xf>
    <xf numFmtId="177" fontId="20" fillId="0" borderId="100" xfId="44" applyNumberFormat="1" applyFont="1" applyFill="1" applyBorder="1" applyAlignment="1">
      <alignment vertical="center"/>
    </xf>
    <xf numFmtId="181" fontId="20" fillId="0" borderId="101" xfId="44" applyNumberFormat="1" applyFont="1" applyFill="1" applyBorder="1" applyAlignment="1">
      <alignment vertical="center"/>
    </xf>
    <xf numFmtId="182" fontId="19" fillId="0" borderId="0" xfId="0" applyNumberFormat="1" applyFont="1" applyFill="1" applyAlignment="1">
      <alignment vertical="center"/>
    </xf>
    <xf numFmtId="179" fontId="20" fillId="0" borderId="0" xfId="44" applyNumberFormat="1" applyFont="1" applyFill="1" applyBorder="1" applyAlignment="1">
      <alignment vertical="center"/>
    </xf>
    <xf numFmtId="177" fontId="20" fillId="0" borderId="0" xfId="44" applyNumberFormat="1" applyFont="1" applyFill="1" applyBorder="1" applyAlignment="1">
      <alignment vertical="center"/>
    </xf>
    <xf numFmtId="179" fontId="20" fillId="0" borderId="0" xfId="0" applyNumberFormat="1" applyFont="1" applyFill="1" applyBorder="1" applyAlignment="1">
      <alignment vertical="center"/>
    </xf>
    <xf numFmtId="203" fontId="20" fillId="0" borderId="0" xfId="0" applyNumberFormat="1" applyFont="1" applyFill="1" applyBorder="1" applyAlignment="1">
      <alignment vertical="center"/>
    </xf>
    <xf numFmtId="178" fontId="20" fillId="0" borderId="0" xfId="0" applyNumberFormat="1" applyFont="1" applyFill="1" applyAlignment="1">
      <alignment vertical="center"/>
    </xf>
    <xf numFmtId="203" fontId="20" fillId="0" borderId="100" xfId="0" applyNumberFormat="1" applyFont="1" applyFill="1" applyBorder="1" applyAlignment="1">
      <alignment vertical="center"/>
    </xf>
    <xf numFmtId="177" fontId="20" fillId="0" borderId="101" xfId="44" applyNumberFormat="1" applyFont="1" applyFill="1" applyBorder="1" applyAlignment="1">
      <alignment vertical="center"/>
    </xf>
    <xf numFmtId="177" fontId="20" fillId="0" borderId="27" xfId="44" applyNumberFormat="1" applyFont="1" applyFill="1" applyBorder="1" applyAlignment="1">
      <alignment vertical="center"/>
    </xf>
    <xf numFmtId="179" fontId="20" fillId="0" borderId="100" xfId="0" applyNumberFormat="1" applyFont="1" applyFill="1" applyBorder="1" applyAlignment="1">
      <alignment vertical="center"/>
    </xf>
    <xf numFmtId="185" fontId="19" fillId="0" borderId="0" xfId="0" applyNumberFormat="1" applyFont="1" applyFill="1" applyAlignment="1">
      <alignment vertical="center"/>
    </xf>
    <xf numFmtId="182" fontId="20" fillId="0" borderId="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80" fontId="20" fillId="0" borderId="100" xfId="44" applyNumberFormat="1" applyFont="1" applyFill="1" applyBorder="1" applyAlignment="1">
      <alignment horizontal="right" vertical="center"/>
    </xf>
    <xf numFmtId="179" fontId="20" fillId="0" borderId="100" xfId="44" applyNumberFormat="1" applyFont="1" applyFill="1" applyBorder="1" applyAlignment="1">
      <alignment horizontal="right" vertical="center"/>
    </xf>
    <xf numFmtId="177" fontId="20" fillId="0" borderId="100" xfId="44" applyNumberFormat="1" applyFont="1" applyFill="1" applyBorder="1" applyAlignment="1">
      <alignment horizontal="right" vertical="center"/>
    </xf>
    <xf numFmtId="177" fontId="20" fillId="0" borderId="104"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91" fontId="20" fillId="0" borderId="108" xfId="44" applyNumberFormat="1" applyFont="1" applyFill="1" applyBorder="1" applyAlignment="1">
      <alignment horizontal="right" vertical="center"/>
    </xf>
    <xf numFmtId="189" fontId="20" fillId="0" borderId="110" xfId="0" applyNumberFormat="1" applyFont="1" applyFill="1" applyBorder="1" applyAlignment="1">
      <alignment horizontal="right" vertical="center"/>
    </xf>
    <xf numFmtId="191" fontId="20" fillId="0" borderId="114" xfId="44" applyNumberFormat="1" applyFont="1" applyFill="1" applyBorder="1" applyAlignment="1">
      <alignment horizontal="right" vertical="center"/>
    </xf>
    <xf numFmtId="205" fontId="20" fillId="0" borderId="100" xfId="44" applyNumberFormat="1" applyFont="1" applyFill="1" applyBorder="1" applyAlignment="1">
      <alignment horizontal="right" vertical="center"/>
    </xf>
    <xf numFmtId="189" fontId="20" fillId="0" borderId="104" xfId="0"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187" fontId="20" fillId="0" borderId="100" xfId="44" applyNumberFormat="1" applyFont="1" applyFill="1" applyBorder="1" applyAlignment="1">
      <alignment horizontal="right" vertical="center"/>
    </xf>
    <xf numFmtId="189" fontId="20" fillId="0" borderId="109" xfId="0" applyNumberFormat="1" applyFont="1" applyFill="1" applyBorder="1" applyAlignment="1">
      <alignment horizontal="right" vertical="center"/>
    </xf>
    <xf numFmtId="189" fontId="20" fillId="0" borderId="101" xfId="0" applyNumberFormat="1" applyFont="1" applyFill="1" applyBorder="1" applyAlignment="1">
      <alignment horizontal="right" vertical="center"/>
    </xf>
    <xf numFmtId="180" fontId="20" fillId="0" borderId="119" xfId="44" applyNumberFormat="1" applyFont="1" applyFill="1" applyBorder="1" applyAlignment="1">
      <alignment horizontal="right" vertical="center"/>
    </xf>
    <xf numFmtId="207" fontId="20" fillId="0" borderId="0" xfId="0" applyNumberFormat="1" applyFont="1" applyFill="1" applyBorder="1" applyAlignment="1">
      <alignment vertical="center" shrinkToFit="1"/>
    </xf>
    <xf numFmtId="207" fontId="20" fillId="0" borderId="13" xfId="0" applyNumberFormat="1" applyFont="1" applyFill="1" applyBorder="1" applyAlignment="1">
      <alignment vertical="center"/>
    </xf>
    <xf numFmtId="210" fontId="20" fillId="0" borderId="0" xfId="0" applyNumberFormat="1" applyFont="1" applyFill="1" applyBorder="1" applyAlignment="1">
      <alignment vertical="center"/>
    </xf>
    <xf numFmtId="209" fontId="20" fillId="0" borderId="0" xfId="0" applyNumberFormat="1" applyFont="1" applyFill="1" applyBorder="1" applyAlignment="1">
      <alignment vertical="center"/>
    </xf>
    <xf numFmtId="0" fontId="32" fillId="0" borderId="0" xfId="0" applyFont="1" applyFill="1"/>
    <xf numFmtId="0" fontId="32" fillId="0" borderId="0" xfId="0" applyFont="1" applyFill="1" applyBorder="1"/>
    <xf numFmtId="194" fontId="32" fillId="0" borderId="0" xfId="0" applyNumberFormat="1" applyFont="1" applyFill="1"/>
    <xf numFmtId="181" fontId="32" fillId="0" borderId="0" xfId="0" applyNumberFormat="1" applyFont="1" applyFill="1" applyBorder="1" applyAlignment="1">
      <alignment vertical="center"/>
    </xf>
    <xf numFmtId="0" fontId="32" fillId="0" borderId="0" xfId="0" applyFont="1" applyFill="1" applyAlignment="1">
      <alignment horizontal="left"/>
    </xf>
    <xf numFmtId="216" fontId="32" fillId="0" borderId="0" xfId="0" applyNumberFormat="1" applyFont="1" applyFill="1" applyBorder="1"/>
    <xf numFmtId="0" fontId="32" fillId="0" borderId="0" xfId="0" applyFont="1" applyFill="1" applyBorder="1" applyAlignment="1">
      <alignment horizontal="left"/>
    </xf>
    <xf numFmtId="183" fontId="20" fillId="0" borderId="29" xfId="33" applyNumberFormat="1" applyFont="1" applyFill="1" applyBorder="1" applyAlignment="1" applyProtection="1">
      <alignment horizontal="right" vertical="center"/>
    </xf>
    <xf numFmtId="178" fontId="20" fillId="0" borderId="29" xfId="33" applyNumberFormat="1" applyFont="1" applyFill="1" applyBorder="1" applyAlignment="1" applyProtection="1">
      <alignment horizontal="right" vertical="center"/>
    </xf>
    <xf numFmtId="195" fontId="20" fillId="0" borderId="29" xfId="33" applyNumberFormat="1" applyFont="1" applyFill="1" applyBorder="1" applyAlignment="1" applyProtection="1">
      <alignment horizontal="right" vertical="center"/>
    </xf>
    <xf numFmtId="183" fontId="20" fillId="0" borderId="59" xfId="33" applyNumberFormat="1" applyFont="1" applyFill="1" applyBorder="1" applyAlignment="1" applyProtection="1">
      <alignment vertical="center" shrinkToFit="1"/>
    </xf>
    <xf numFmtId="183" fontId="20" fillId="0" borderId="21" xfId="33" applyNumberFormat="1" applyFont="1" applyFill="1" applyBorder="1" applyAlignment="1" applyProtection="1">
      <alignment vertical="center" shrinkToFit="1"/>
    </xf>
    <xf numFmtId="183" fontId="20" fillId="0" borderId="21" xfId="33" applyNumberFormat="1" applyFont="1" applyFill="1" applyBorder="1" applyAlignment="1" applyProtection="1">
      <alignment vertical="center"/>
    </xf>
    <xf numFmtId="195" fontId="20" fillId="0" borderId="59" xfId="33" applyNumberFormat="1" applyFont="1" applyFill="1" applyBorder="1" applyAlignment="1" applyProtection="1">
      <alignment horizontal="right" vertical="center"/>
    </xf>
    <xf numFmtId="195" fontId="20" fillId="0" borderId="21" xfId="33" applyNumberFormat="1" applyFont="1" applyFill="1" applyBorder="1" applyAlignment="1" applyProtection="1">
      <alignment horizontal="right" vertical="center"/>
    </xf>
    <xf numFmtId="0" fontId="33" fillId="0" borderId="0" xfId="0" applyFont="1" applyFill="1"/>
    <xf numFmtId="49" fontId="33" fillId="0" borderId="0" xfId="0" applyNumberFormat="1" applyFont="1" applyFill="1"/>
    <xf numFmtId="0" fontId="34" fillId="0" borderId="147" xfId="43" applyFont="1" applyFill="1" applyBorder="1"/>
    <xf numFmtId="0" fontId="34" fillId="0" borderId="147" xfId="43" applyFont="1" applyFill="1" applyBorder="1" applyAlignment="1">
      <alignment horizontal="center"/>
    </xf>
    <xf numFmtId="0" fontId="32" fillId="0" borderId="147" xfId="43" applyFont="1" applyFill="1" applyBorder="1" applyAlignment="1">
      <alignment horizontal="right" vertical="center"/>
    </xf>
    <xf numFmtId="178" fontId="32" fillId="0" borderId="147" xfId="43" applyNumberFormat="1" applyFont="1" applyFill="1" applyBorder="1" applyAlignment="1">
      <alignment vertical="center"/>
    </xf>
    <xf numFmtId="0" fontId="34" fillId="0" borderId="147" xfId="43" applyFont="1" applyFill="1" applyBorder="1" applyAlignment="1">
      <alignment horizontal="right"/>
    </xf>
    <xf numFmtId="181" fontId="35" fillId="0" borderId="0" xfId="0" applyNumberFormat="1" applyFont="1" applyFill="1" applyBorder="1" applyAlignment="1">
      <alignment vertical="center"/>
    </xf>
    <xf numFmtId="202" fontId="32" fillId="0" borderId="0" xfId="0" applyNumberFormat="1" applyFont="1" applyFill="1" applyBorder="1" applyAlignment="1">
      <alignment horizontal="right" vertical="center"/>
    </xf>
    <xf numFmtId="178" fontId="32" fillId="0" borderId="147" xfId="43" applyNumberFormat="1" applyFont="1" applyFill="1" applyBorder="1" applyAlignment="1">
      <alignment vertical="top"/>
    </xf>
    <xf numFmtId="0" fontId="34" fillId="0" borderId="147" xfId="0" applyFont="1" applyFill="1" applyBorder="1" applyAlignment="1">
      <alignment horizontal="right" vertical="center"/>
    </xf>
    <xf numFmtId="178" fontId="32" fillId="0" borderId="147" xfId="0" applyNumberFormat="1" applyFont="1" applyFill="1" applyBorder="1" applyAlignment="1">
      <alignment horizontal="right" vertical="center"/>
    </xf>
    <xf numFmtId="196" fontId="32" fillId="0" borderId="147" xfId="43" applyNumberFormat="1" applyFont="1" applyFill="1" applyBorder="1" applyAlignment="1">
      <alignment vertical="center"/>
    </xf>
    <xf numFmtId="181" fontId="32" fillId="0" borderId="147" xfId="43" applyNumberFormat="1" applyFont="1" applyFill="1" applyBorder="1" applyAlignment="1">
      <alignment vertical="center" shrinkToFit="1"/>
    </xf>
    <xf numFmtId="181" fontId="32" fillId="0" borderId="147" xfId="43" applyNumberFormat="1" applyFont="1" applyFill="1" applyBorder="1" applyAlignment="1">
      <alignment vertical="center"/>
    </xf>
    <xf numFmtId="0" fontId="36" fillId="0" borderId="147" xfId="43" applyFont="1" applyFill="1" applyBorder="1" applyAlignment="1">
      <alignment horizontal="right" vertical="center"/>
    </xf>
    <xf numFmtId="196" fontId="32" fillId="0" borderId="147" xfId="43" applyNumberFormat="1" applyFont="1" applyFill="1" applyBorder="1" applyAlignment="1">
      <alignment horizontal="center"/>
    </xf>
    <xf numFmtId="196" fontId="32" fillId="0" borderId="147" xfId="43" applyNumberFormat="1" applyFont="1" applyFill="1" applyBorder="1" applyAlignment="1">
      <alignment horizontal="right"/>
    </xf>
    <xf numFmtId="38" fontId="32" fillId="0" borderId="147" xfId="34" applyFont="1" applyFill="1" applyBorder="1" applyAlignment="1" applyProtection="1"/>
    <xf numFmtId="196" fontId="37" fillId="0" borderId="0" xfId="0" applyNumberFormat="1" applyFont="1" applyFill="1" applyBorder="1" applyAlignment="1">
      <alignment vertical="center"/>
    </xf>
    <xf numFmtId="0" fontId="34" fillId="0" borderId="0" xfId="0" applyFont="1" applyFill="1"/>
    <xf numFmtId="0" fontId="33" fillId="0" borderId="0" xfId="0" applyFont="1" applyFill="1" applyBorder="1"/>
    <xf numFmtId="202" fontId="35" fillId="0" borderId="0" xfId="0" applyNumberFormat="1" applyFont="1" applyFill="1" applyBorder="1" applyAlignment="1">
      <alignment vertical="center"/>
    </xf>
    <xf numFmtId="38" fontId="33" fillId="0" borderId="0" xfId="33" applyFont="1" applyFill="1"/>
    <xf numFmtId="0" fontId="38" fillId="0" borderId="0" xfId="0" applyFont="1" applyFill="1" applyBorder="1"/>
    <xf numFmtId="181" fontId="33" fillId="0" borderId="0" xfId="0" applyNumberFormat="1" applyFont="1" applyFill="1"/>
    <xf numFmtId="0" fontId="33" fillId="0" borderId="147" xfId="43" applyFont="1" applyFill="1" applyBorder="1"/>
    <xf numFmtId="0" fontId="32" fillId="0" borderId="147" xfId="43" applyFont="1" applyFill="1" applyBorder="1" applyAlignment="1">
      <alignment horizontal="center" vertical="center"/>
    </xf>
    <xf numFmtId="0" fontId="32" fillId="0" borderId="147" xfId="43" applyFont="1" applyFill="1" applyBorder="1" applyAlignment="1">
      <alignment vertical="center"/>
    </xf>
    <xf numFmtId="196" fontId="32" fillId="0" borderId="147" xfId="43" applyNumberFormat="1" applyFont="1" applyFill="1" applyBorder="1" applyAlignment="1">
      <alignment horizontal="right" vertical="center"/>
    </xf>
    <xf numFmtId="199" fontId="32" fillId="0" borderId="0" xfId="0" applyNumberFormat="1" applyFont="1" applyFill="1"/>
    <xf numFmtId="0" fontId="20" fillId="0" borderId="81"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67" xfId="0" applyFont="1" applyFill="1" applyBorder="1" applyAlignment="1">
      <alignment horizontal="distributed" vertical="center" justifyLastLine="1"/>
    </xf>
    <xf numFmtId="0" fontId="20" fillId="0" borderId="75" xfId="0" applyFont="1" applyFill="1" applyBorder="1" applyAlignment="1">
      <alignment horizontal="distributed" vertical="center" justifyLastLine="1"/>
    </xf>
    <xf numFmtId="0" fontId="30" fillId="0" borderId="0" xfId="0" applyFont="1" applyFill="1" applyBorder="1" applyAlignment="1">
      <alignment horizontal="center" vertical="center"/>
    </xf>
    <xf numFmtId="0" fontId="20" fillId="0" borderId="102" xfId="0" applyFont="1" applyFill="1" applyBorder="1" applyAlignment="1">
      <alignment vertical="center"/>
    </xf>
    <xf numFmtId="0" fontId="20" fillId="0" borderId="103"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left" vertical="center"/>
    </xf>
    <xf numFmtId="0" fontId="20" fillId="0" borderId="69" xfId="0" applyFont="1" applyFill="1" applyBorder="1" applyAlignment="1">
      <alignment horizontal="center" vertical="center"/>
    </xf>
    <xf numFmtId="0" fontId="20" fillId="0" borderId="70" xfId="0" applyFont="1" applyFill="1" applyBorder="1" applyAlignment="1">
      <alignment horizontal="center" vertical="center"/>
    </xf>
    <xf numFmtId="0" fontId="19" fillId="0" borderId="57" xfId="0" applyFont="1" applyFill="1" applyBorder="1" applyAlignment="1">
      <alignment vertical="center"/>
    </xf>
    <xf numFmtId="0" fontId="19" fillId="0" borderId="87" xfId="0" applyFont="1" applyFill="1" applyBorder="1" applyAlignment="1">
      <alignment vertical="center"/>
    </xf>
    <xf numFmtId="0" fontId="20" fillId="0" borderId="125" xfId="0" applyFont="1" applyFill="1" applyBorder="1" applyAlignment="1">
      <alignment horizontal="center" vertical="center"/>
    </xf>
    <xf numFmtId="0" fontId="20" fillId="0" borderId="126" xfId="0" applyFont="1" applyFill="1" applyBorder="1" applyAlignment="1">
      <alignment horizontal="center" vertical="center"/>
    </xf>
    <xf numFmtId="0" fontId="20" fillId="0" borderId="102" xfId="0" applyFont="1" applyFill="1" applyBorder="1" applyAlignment="1">
      <alignment horizontal="left" vertical="center"/>
    </xf>
    <xf numFmtId="0" fontId="20" fillId="0" borderId="103" xfId="0" applyFont="1" applyFill="1" applyBorder="1" applyAlignment="1">
      <alignment horizontal="left"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99" xfId="0" applyFont="1" applyFill="1" applyBorder="1" applyAlignment="1">
      <alignment vertical="center"/>
    </xf>
    <xf numFmtId="0" fontId="20" fillId="0" borderId="76" xfId="0" applyFont="1" applyFill="1" applyBorder="1" applyAlignment="1">
      <alignment horizontal="center"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61" xfId="0"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0" fillId="0" borderId="43"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9" fillId="0" borderId="24" xfId="0" applyFont="1" applyFill="1" applyBorder="1" applyAlignment="1">
      <alignment horizontal="distributed" vertical="center" justifyLastLine="1"/>
    </xf>
    <xf numFmtId="0" fontId="19" fillId="0" borderId="65" xfId="0" applyFont="1" applyFill="1" applyBorder="1" applyAlignment="1">
      <alignment horizontal="distributed" vertical="center" justifyLastLine="1"/>
    </xf>
    <xf numFmtId="0" fontId="19" fillId="0" borderId="43" xfId="0" applyFont="1" applyFill="1" applyBorder="1" applyAlignment="1"/>
    <xf numFmtId="0" fontId="20" fillId="0" borderId="107" xfId="0" applyFont="1" applyFill="1" applyBorder="1" applyAlignment="1">
      <alignment horizontal="center" vertical="center"/>
    </xf>
    <xf numFmtId="0" fontId="20" fillId="0" borderId="105" xfId="0" applyFont="1" applyFill="1" applyBorder="1" applyAlignment="1">
      <alignment horizontal="left" vertical="center"/>
    </xf>
    <xf numFmtId="0" fontId="19" fillId="0" borderId="66" xfId="0" applyFont="1" applyFill="1" applyBorder="1" applyAlignment="1"/>
    <xf numFmtId="0" fontId="19" fillId="0" borderId="61" xfId="0" applyFont="1" applyFill="1" applyBorder="1" applyAlignment="1"/>
    <xf numFmtId="0" fontId="19" fillId="0" borderId="67" xfId="0" applyFont="1" applyFill="1" applyBorder="1" applyAlignment="1">
      <alignment horizontal="distributed" vertical="center" justifyLastLine="1"/>
    </xf>
    <xf numFmtId="0" fontId="19" fillId="0" borderId="62" xfId="0" applyFont="1" applyFill="1" applyBorder="1" applyAlignment="1">
      <alignment horizontal="distributed" vertical="center" justifyLastLine="1"/>
    </xf>
    <xf numFmtId="0" fontId="20" fillId="0" borderId="106" xfId="0" applyFont="1" applyFill="1" applyBorder="1" applyAlignment="1">
      <alignment vertical="center"/>
    </xf>
    <xf numFmtId="0" fontId="20" fillId="0" borderId="107" xfId="0" applyFont="1" applyFill="1" applyBorder="1" applyAlignment="1">
      <alignment vertical="center"/>
    </xf>
    <xf numFmtId="0" fontId="20" fillId="0" borderId="98" xfId="0" applyFont="1" applyFill="1" applyBorder="1" applyAlignment="1">
      <alignment vertical="center"/>
    </xf>
    <xf numFmtId="189" fontId="20" fillId="0" borderId="113" xfId="0" applyNumberFormat="1" applyFont="1" applyFill="1" applyBorder="1" applyAlignment="1">
      <alignment horizontal="right" vertical="center"/>
    </xf>
    <xf numFmtId="0" fontId="20" fillId="0" borderId="41" xfId="0" applyFont="1" applyFill="1" applyBorder="1" applyAlignment="1">
      <alignment vertical="center"/>
    </xf>
    <xf numFmtId="191" fontId="20" fillId="0" borderId="0" xfId="44" applyNumberFormat="1" applyFont="1" applyFill="1" applyBorder="1" applyAlignment="1">
      <alignment horizontal="right" vertical="center"/>
    </xf>
    <xf numFmtId="0" fontId="20" fillId="0" borderId="19"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xf>
    <xf numFmtId="0" fontId="26" fillId="0" borderId="67" xfId="0" applyFont="1" applyFill="1" applyBorder="1" applyAlignment="1">
      <alignment horizontal="center" vertical="center"/>
    </xf>
    <xf numFmtId="0" fontId="26" fillId="0" borderId="75"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0" fontId="20" fillId="0" borderId="139" xfId="0" applyFont="1" applyFill="1" applyBorder="1" applyAlignment="1">
      <alignment horizontal="center" vertical="center"/>
    </xf>
    <xf numFmtId="0" fontId="20" fillId="0" borderId="140" xfId="0" applyFont="1" applyFill="1" applyBorder="1" applyAlignment="1">
      <alignment horizontal="center" vertical="center"/>
    </xf>
    <xf numFmtId="0" fontId="20" fillId="0" borderId="130" xfId="0" applyFont="1" applyFill="1" applyBorder="1" applyAlignment="1">
      <alignment horizontal="center" vertical="center"/>
    </xf>
    <xf numFmtId="0" fontId="20" fillId="0" borderId="129" xfId="0" applyFont="1" applyFill="1" applyBorder="1" applyAlignment="1">
      <alignment horizontal="center" vertical="center"/>
    </xf>
    <xf numFmtId="0" fontId="20" fillId="0" borderId="142" xfId="0" applyFont="1" applyFill="1" applyBorder="1" applyAlignment="1">
      <alignment horizontal="center" vertical="center"/>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20" fillId="0" borderId="92" xfId="0" applyFont="1" applyFill="1" applyBorder="1" applyAlignment="1">
      <alignment horizontal="center" vertical="center"/>
    </xf>
    <xf numFmtId="0" fontId="20" fillId="0" borderId="29" xfId="0" applyFont="1" applyFill="1" applyBorder="1" applyAlignment="1">
      <alignment horizontal="right" vertical="center"/>
    </xf>
    <xf numFmtId="0" fontId="20" fillId="0" borderId="141"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20" fillId="0" borderId="0" xfId="0" applyNumberFormat="1" applyFont="1" applyFill="1" applyBorder="1" applyAlignment="1">
      <alignment horizontal="right" vertical="center" shrinkToFit="1"/>
    </xf>
    <xf numFmtId="195" fontId="20" fillId="0" borderId="18" xfId="0" applyNumberFormat="1" applyFont="1" applyFill="1" applyBorder="1" applyAlignment="1">
      <alignment horizontal="right" vertical="center" shrinkToFit="1"/>
    </xf>
    <xf numFmtId="189" fontId="20"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0" fontId="20" fillId="0" borderId="52" xfId="0" applyFont="1" applyFill="1" applyBorder="1" applyAlignment="1">
      <alignment horizontal="left" vertical="center"/>
    </xf>
    <xf numFmtId="0" fontId="19" fillId="0" borderId="78" xfId="0" applyFont="1" applyFill="1" applyBorder="1" applyAlignment="1"/>
    <xf numFmtId="0" fontId="20" fillId="0" borderId="0" xfId="0" applyNumberFormat="1" applyFont="1" applyFill="1" applyBorder="1" applyAlignment="1" applyProtection="1">
      <alignment vertical="center"/>
    </xf>
    <xf numFmtId="0" fontId="20" fillId="0" borderId="50"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79"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79" xfId="0" applyFont="1" applyFill="1" applyBorder="1" applyAlignment="1">
      <alignment horizontal="distributed" vertical="center" shrinkToFit="1"/>
    </xf>
    <xf numFmtId="0" fontId="22" fillId="0" borderId="33" xfId="0" applyFont="1" applyFill="1" applyBorder="1" applyAlignment="1">
      <alignment horizontal="distributed" vertical="center"/>
    </xf>
    <xf numFmtId="0" fontId="22" fillId="0" borderId="15" xfId="0" applyFont="1" applyFill="1" applyBorder="1" applyAlignment="1">
      <alignment horizontal="distributed" vertical="center"/>
    </xf>
    <xf numFmtId="0" fontId="22" fillId="0" borderId="79" xfId="0" applyFont="1" applyFill="1" applyBorder="1" applyAlignment="1">
      <alignment horizontal="distributed" vertical="center"/>
    </xf>
    <xf numFmtId="0" fontId="20" fillId="0" borderId="127" xfId="0" applyFont="1" applyFill="1" applyBorder="1" applyAlignment="1">
      <alignment horizontal="center" vertical="center"/>
    </xf>
    <xf numFmtId="0" fontId="20" fillId="0" borderId="118" xfId="0" applyFont="1" applyFill="1" applyBorder="1" applyAlignment="1">
      <alignment horizontal="center" vertical="center"/>
    </xf>
    <xf numFmtId="0" fontId="20" fillId="0" borderId="20" xfId="0" applyFont="1" applyFill="1" applyBorder="1" applyAlignment="1">
      <alignment horizontal="center" vertical="center"/>
    </xf>
    <xf numFmtId="0" fontId="19" fillId="0" borderId="13" xfId="0" applyFont="1" applyFill="1" applyBorder="1" applyAlignment="1">
      <alignment horizontal="center"/>
    </xf>
    <xf numFmtId="0" fontId="19" fillId="0" borderId="37" xfId="0" applyFont="1" applyFill="1" applyBorder="1" applyAlignment="1">
      <alignment horizontal="center"/>
    </xf>
    <xf numFmtId="0" fontId="20" fillId="0" borderId="65"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131"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3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0" fontId="32" fillId="0" borderId="0" xfId="0" applyFont="1" applyFill="1" applyBorder="1" applyAlignment="1">
      <alignment horizontal="center"/>
    </xf>
    <xf numFmtId="0" fontId="20" fillId="0" borderId="83" xfId="0" applyFont="1" applyFill="1" applyBorder="1" applyAlignment="1">
      <alignment vertical="center"/>
    </xf>
    <xf numFmtId="0" fontId="20" fillId="0" borderId="84" xfId="0" applyFont="1" applyFill="1" applyBorder="1" applyAlignment="1">
      <alignment vertical="center"/>
    </xf>
    <xf numFmtId="0" fontId="20" fillId="0" borderId="85" xfId="0" applyFont="1" applyFill="1" applyBorder="1" applyAlignment="1">
      <alignment vertical="center"/>
    </xf>
    <xf numFmtId="0" fontId="20" fillId="0" borderId="86" xfId="0" applyFont="1" applyFill="1" applyBorder="1" applyAlignment="1">
      <alignment vertical="center"/>
    </xf>
    <xf numFmtId="0" fontId="20" fillId="0" borderId="57"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13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90" xfId="0" applyFont="1" applyFill="1" applyBorder="1" applyAlignment="1">
      <alignment horizontal="right" vertical="center"/>
    </xf>
    <xf numFmtId="0" fontId="20" fillId="0" borderId="28" xfId="0" applyFont="1" applyFill="1" applyBorder="1" applyAlignment="1">
      <alignment horizontal="distributed" vertical="center"/>
    </xf>
    <xf numFmtId="0" fontId="20" fillId="0" borderId="34" xfId="0" applyFont="1" applyFill="1" applyBorder="1" applyAlignment="1">
      <alignment horizontal="distributed" vertical="center"/>
    </xf>
    <xf numFmtId="0" fontId="20" fillId="0" borderId="29" xfId="0" applyFont="1" applyFill="1" applyBorder="1" applyAlignment="1">
      <alignment horizontal="distributed" vertical="center"/>
    </xf>
    <xf numFmtId="0" fontId="20" fillId="0" borderId="54" xfId="0" applyFont="1" applyFill="1" applyBorder="1" applyAlignment="1">
      <alignment horizontal="distributed" vertical="center"/>
    </xf>
    <xf numFmtId="208" fontId="20" fillId="0" borderId="76" xfId="0" applyNumberFormat="1" applyFont="1" applyFill="1" applyBorder="1" applyAlignment="1">
      <alignment horizontal="center" vertical="center"/>
    </xf>
    <xf numFmtId="208" fontId="20" fillId="0" borderId="47" xfId="0" applyNumberFormat="1" applyFont="1" applyFill="1" applyBorder="1" applyAlignment="1">
      <alignment horizontal="center" vertical="center"/>
    </xf>
    <xf numFmtId="190" fontId="20" fillId="0" borderId="47" xfId="0" applyNumberFormat="1" applyFont="1" applyFill="1" applyBorder="1" applyAlignment="1">
      <alignment horizontal="center"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7"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87" xfId="0" applyFont="1" applyFill="1" applyBorder="1" applyAlignment="1">
      <alignment horizontal="distributed" vertical="center"/>
    </xf>
    <xf numFmtId="0" fontId="20" fillId="0" borderId="23" xfId="0" applyFont="1" applyFill="1" applyBorder="1" applyAlignment="1">
      <alignment horizontal="right" vertical="center"/>
    </xf>
    <xf numFmtId="198" fontId="20" fillId="0" borderId="76" xfId="0" applyNumberFormat="1" applyFont="1" applyFill="1" applyBorder="1" applyAlignment="1">
      <alignment horizontal="center" vertical="center"/>
    </xf>
    <xf numFmtId="198" fontId="20" fillId="0" borderId="146" xfId="0" applyNumberFormat="1" applyFont="1" applyFill="1" applyBorder="1" applyAlignment="1">
      <alignment horizontal="center" vertical="center"/>
    </xf>
    <xf numFmtId="0" fontId="20" fillId="0" borderId="89" xfId="0" applyFont="1" applyFill="1" applyBorder="1" applyAlignment="1">
      <alignment vertical="center"/>
    </xf>
    <xf numFmtId="0" fontId="20" fillId="0" borderId="112" xfId="0" applyFont="1" applyFill="1" applyBorder="1" applyAlignment="1">
      <alignment horizontal="distributed" vertical="center"/>
    </xf>
    <xf numFmtId="0" fontId="20" fillId="0" borderId="88" xfId="0" applyFont="1" applyFill="1" applyBorder="1" applyAlignment="1">
      <alignment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1" xfId="0" applyFont="1" applyFill="1" applyBorder="1" applyAlignment="1">
      <alignment horizontal="center" vertical="center"/>
    </xf>
    <xf numFmtId="177" fontId="20" fillId="0" borderId="29" xfId="0" applyNumberFormat="1" applyFont="1" applyFill="1" applyBorder="1" applyAlignment="1">
      <alignment horizontal="right" vertical="center"/>
    </xf>
    <xf numFmtId="183" fontId="20" fillId="0" borderId="18"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0" xfId="0" applyNumberFormat="1" applyFont="1" applyFill="1" applyBorder="1" applyAlignment="1">
      <alignment horizontal="right" vertical="center"/>
    </xf>
    <xf numFmtId="178" fontId="20" fillId="0" borderId="113"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0" fontId="20" fillId="0" borderId="93" xfId="0" applyFont="1" applyFill="1" applyBorder="1" applyAlignment="1">
      <alignment horizontal="center" vertical="center"/>
    </xf>
    <xf numFmtId="0" fontId="20" fillId="0" borderId="56" xfId="0" applyFont="1" applyFill="1" applyBorder="1" applyAlignment="1">
      <alignment horizontal="center" vertical="center"/>
    </xf>
    <xf numFmtId="178" fontId="20" fillId="0" borderId="115" xfId="0" applyNumberFormat="1" applyFont="1" applyFill="1" applyBorder="1" applyAlignment="1">
      <alignment horizontal="right" vertical="center"/>
    </xf>
    <xf numFmtId="178" fontId="20" fillId="0" borderId="119" xfId="0" applyNumberFormat="1" applyFont="1" applyFill="1" applyBorder="1" applyAlignment="1">
      <alignment horizontal="right" vertical="center"/>
    </xf>
    <xf numFmtId="178" fontId="20" fillId="0" borderId="94" xfId="0" applyNumberFormat="1" applyFont="1" applyFill="1" applyBorder="1" applyAlignment="1">
      <alignment horizontal="right" vertical="center"/>
    </xf>
    <xf numFmtId="178" fontId="20" fillId="0" borderId="30" xfId="0" applyNumberFormat="1" applyFont="1" applyFill="1" applyBorder="1" applyAlignment="1">
      <alignment horizontal="right" vertical="center"/>
    </xf>
    <xf numFmtId="183" fontId="20" fillId="0" borderId="77" xfId="33" applyNumberFormat="1" applyFont="1" applyFill="1" applyBorder="1" applyAlignment="1" applyProtection="1">
      <alignment horizontal="center" vertical="center"/>
    </xf>
    <xf numFmtId="183" fontId="20" fillId="0" borderId="29" xfId="33" applyNumberFormat="1" applyFont="1" applyFill="1" applyBorder="1" applyAlignment="1" applyProtection="1">
      <alignment horizontal="center" vertical="center"/>
    </xf>
    <xf numFmtId="177" fontId="20" fillId="0" borderId="29" xfId="33" applyNumberFormat="1" applyFont="1" applyFill="1" applyBorder="1" applyAlignment="1" applyProtection="1">
      <alignment horizontal="right" vertical="center"/>
    </xf>
    <xf numFmtId="183" fontId="20" fillId="0" borderId="39" xfId="33" applyNumberFormat="1" applyFont="1" applyFill="1" applyBorder="1" applyAlignment="1" applyProtection="1">
      <alignment horizontal="center" vertical="center"/>
    </xf>
    <xf numFmtId="213" fontId="20" fillId="0" borderId="10" xfId="0" applyNumberFormat="1" applyFont="1" applyFill="1" applyBorder="1" applyAlignment="1">
      <alignment horizontal="right" vertical="center"/>
    </xf>
    <xf numFmtId="213" fontId="20" fillId="0" borderId="27" xfId="0" applyNumberFormat="1" applyFont="1" applyFill="1" applyBorder="1" applyAlignment="1">
      <alignment horizontal="right" vertical="center"/>
    </xf>
    <xf numFmtId="195" fontId="20" fillId="0" borderId="39"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177" fontId="20" fillId="0" borderId="0" xfId="33" applyNumberFormat="1" applyFont="1" applyFill="1" applyBorder="1" applyAlignment="1" applyProtection="1">
      <alignment horizontal="center" vertical="center"/>
    </xf>
    <xf numFmtId="189" fontId="20" fillId="0" borderId="115" xfId="0" applyNumberFormat="1" applyFont="1" applyFill="1" applyBorder="1" applyAlignment="1">
      <alignment horizontal="right" vertical="center"/>
    </xf>
    <xf numFmtId="189" fontId="20" fillId="0" borderId="119" xfId="0" applyNumberFormat="1" applyFont="1" applyFill="1" applyBorder="1" applyAlignment="1">
      <alignment horizontal="right" vertical="center"/>
    </xf>
    <xf numFmtId="177" fontId="20" fillId="0" borderId="29" xfId="33" applyNumberFormat="1" applyFont="1" applyFill="1" applyBorder="1" applyAlignment="1" applyProtection="1">
      <alignment horizontal="center" vertical="center"/>
    </xf>
    <xf numFmtId="195" fontId="20" fillId="0" borderId="35" xfId="33" applyNumberFormat="1" applyFont="1" applyFill="1" applyBorder="1" applyAlignment="1" applyProtection="1">
      <alignment horizontal="center" vertical="center"/>
    </xf>
    <xf numFmtId="195" fontId="20" fillId="0" borderId="29" xfId="33" applyNumberFormat="1" applyFont="1" applyFill="1" applyBorder="1" applyAlignment="1" applyProtection="1">
      <alignment horizontal="center" vertical="center"/>
    </xf>
    <xf numFmtId="189" fontId="20" fillId="0" borderId="29" xfId="0" applyNumberFormat="1" applyFont="1" applyFill="1" applyBorder="1" applyAlignment="1">
      <alignment horizontal="right" vertical="center"/>
    </xf>
    <xf numFmtId="189" fontId="20" fillId="0" borderId="30" xfId="0" applyNumberFormat="1" applyFont="1" applyFill="1" applyBorder="1" applyAlignment="1">
      <alignment horizontal="right" vertical="center"/>
    </xf>
    <xf numFmtId="195" fontId="20" fillId="0" borderId="18" xfId="33" applyNumberFormat="1" applyFont="1" applyFill="1" applyBorder="1" applyAlignment="1" applyProtection="1">
      <alignment horizontal="center" vertical="center"/>
    </xf>
    <xf numFmtId="0" fontId="20" fillId="0" borderId="21" xfId="0" applyFont="1" applyFill="1" applyBorder="1" applyAlignment="1">
      <alignment horizontal="left" vertical="center"/>
    </xf>
    <xf numFmtId="198" fontId="20" fillId="0" borderId="0" xfId="0" applyNumberFormat="1" applyFont="1" applyFill="1" applyBorder="1" applyAlignment="1">
      <alignment horizontal="right" vertical="center"/>
    </xf>
    <xf numFmtId="198" fontId="20" fillId="0" borderId="115" xfId="0" applyNumberFormat="1" applyFont="1" applyFill="1" applyBorder="1" applyAlignment="1">
      <alignment horizontal="righ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29" fillId="0" borderId="21" xfId="0" applyNumberFormat="1" applyFont="1" applyFill="1" applyBorder="1" applyAlignment="1">
      <alignment horizontal="right" vertical="center"/>
    </xf>
    <xf numFmtId="189" fontId="29" fillId="0" borderId="22" xfId="0" applyNumberFormat="1" applyFont="1" applyFill="1" applyBorder="1" applyAlignment="1">
      <alignment horizontal="right" vertical="center"/>
    </xf>
    <xf numFmtId="0" fontId="20" fillId="0" borderId="95" xfId="0" applyFont="1" applyFill="1" applyBorder="1" applyAlignment="1">
      <alignment horizontal="center" vertical="center"/>
    </xf>
    <xf numFmtId="198" fontId="20" fillId="0" borderId="13" xfId="0" applyNumberFormat="1" applyFont="1" applyFill="1" applyBorder="1" applyAlignment="1">
      <alignment horizontal="right" vertical="center"/>
    </xf>
    <xf numFmtId="198" fontId="20" fillId="0" borderId="14" xfId="0" applyNumberFormat="1" applyFont="1" applyFill="1" applyBorder="1" applyAlignment="1">
      <alignment horizontal="right" vertical="center"/>
    </xf>
    <xf numFmtId="198" fontId="29" fillId="0" borderId="22" xfId="0" applyNumberFormat="1" applyFont="1" applyFill="1" applyBorder="1" applyAlignment="1">
      <alignment horizontal="right" vertical="center"/>
    </xf>
    <xf numFmtId="0" fontId="23" fillId="0" borderId="0" xfId="0" applyFont="1" applyFill="1" applyBorder="1" applyAlignment="1">
      <alignment horizontal="center" vertical="center"/>
    </xf>
    <xf numFmtId="208" fontId="20" fillId="0" borderId="38" xfId="0" applyNumberFormat="1" applyFont="1" applyFill="1" applyBorder="1" applyAlignment="1">
      <alignment horizontal="center" vertical="center"/>
    </xf>
    <xf numFmtId="191" fontId="20" fillId="0" borderId="14" xfId="0" applyNumberFormat="1" applyFont="1" applyFill="1" applyBorder="1" applyAlignment="1">
      <alignment vertical="center"/>
    </xf>
    <xf numFmtId="191" fontId="20" fillId="0" borderId="115" xfId="0" applyNumberFormat="1" applyFont="1" applyFill="1" applyBorder="1" applyAlignment="1">
      <alignment vertical="center"/>
    </xf>
    <xf numFmtId="206" fontId="20" fillId="0" borderId="115" xfId="0" applyNumberFormat="1" applyFont="1" applyFill="1" applyBorder="1" applyAlignment="1">
      <alignment vertical="center"/>
    </xf>
    <xf numFmtId="208" fontId="20" fillId="0" borderId="22" xfId="0" applyNumberFormat="1"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0" xr:uid="{AE1FFA90-8386-4CA3-9C23-92578BFA3492}"/>
    <cellStyle name="桁区切り_Sheet1"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7" xr:uid="{F9066706-7D56-4DCC-85A3-4807311C6E9D}"/>
    <cellStyle name="標準 3" xfId="48" xr:uid="{0C24FECC-BF88-4540-A29B-68E5A01FAD4C}"/>
    <cellStyle name="標準 4" xfId="49" xr:uid="{BA1CD0E6-BA77-4F7F-A2D2-400A2C5FFD0F}"/>
    <cellStyle name="標準_Sheet1" xfId="43" xr:uid="{00000000-0005-0000-0000-00002C000000}"/>
    <cellStyle name="標準_XIV．物価・消費及び金融" xfId="44" xr:uid="{00000000-0005-0000-0000-00002D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6427528268412895E-17"/>
                  <c:y val="5.7595392368610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7A-4F2D-97E9-ABC7CFBD6CAB}"/>
                </c:ext>
              </c:extLst>
            </c:dLbl>
            <c:dLbl>
              <c:idx val="1"/>
              <c:layout>
                <c:manualLayout>
                  <c:x val="0"/>
                  <c:y val="5.7595392368609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7A-4F2D-97E9-ABC7CFBD6CAB}"/>
                </c:ext>
              </c:extLst>
            </c:dLbl>
            <c:dLbl>
              <c:idx val="2"/>
              <c:layout>
                <c:manualLayout>
                  <c:x val="-6.5710113073651581E-17"/>
                  <c:y val="1.15190784737221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7A-4F2D-97E9-ABC7CFBD6CAB}"/>
                </c:ext>
              </c:extLst>
            </c:dLbl>
            <c:dLbl>
              <c:idx val="3"/>
              <c:layout>
                <c:manualLayout>
                  <c:x val="0"/>
                  <c:y val="8.63930885529152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7A-4F2D-97E9-ABC7CFBD6CAB}"/>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グラフ!$I$5:$L$5</c:f>
              <c:numCache>
                <c:formatCode>0.0_);[Red]\(0.0\)</c:formatCode>
                <c:ptCount val="4"/>
                <c:pt idx="0">
                  <c:v>101.8</c:v>
                </c:pt>
                <c:pt idx="1">
                  <c:v>103.8</c:v>
                </c:pt>
                <c:pt idx="2">
                  <c:v>104.4</c:v>
                </c:pt>
                <c:pt idx="3">
                  <c:v>106.1</c:v>
                </c:pt>
              </c:numCache>
            </c:numRef>
          </c:val>
          <c:extLst>
            <c:ext xmlns:c16="http://schemas.microsoft.com/office/drawing/2014/chart" uri="{C3380CC4-5D6E-409C-BE32-E72D297353CC}">
              <c16:uniqueId val="{00000000-11E3-4BA1-8E38-09478CE6FA2D}"/>
            </c:ext>
          </c:extLst>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0"/>
              <c:layout>
                <c:manualLayout>
                  <c:x val="7.1684587813620072E-3"/>
                  <c:y val="-5.279516644362502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7A-4F2D-97E9-ABC7CFBD6CAB}"/>
                </c:ext>
              </c:extLst>
            </c:dLbl>
            <c:dLbl>
              <c:idx val="1"/>
              <c:layout>
                <c:manualLayout>
                  <c:x val="7.16845878136194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7A-4F2D-97E9-ABC7CFBD6CAB}"/>
                </c:ext>
              </c:extLst>
            </c:dLbl>
            <c:dLbl>
              <c:idx val="3"/>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B872-4BD4-B72F-EDE49C0E8AF0}"/>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グラフ!$I$6:$L$6</c:f>
              <c:numCache>
                <c:formatCode>0.0_);[Red]\(0.0\)</c:formatCode>
                <c:ptCount val="4"/>
                <c:pt idx="0">
                  <c:v>100</c:v>
                </c:pt>
                <c:pt idx="1">
                  <c:v>100</c:v>
                </c:pt>
                <c:pt idx="2">
                  <c:v>100.1</c:v>
                </c:pt>
                <c:pt idx="3">
                  <c:v>100.4</c:v>
                </c:pt>
              </c:numCache>
            </c:numRef>
          </c:val>
          <c:extLst>
            <c:ext xmlns:c16="http://schemas.microsoft.com/office/drawing/2014/chart" uri="{C3380CC4-5D6E-409C-BE32-E72D297353CC}">
              <c16:uniqueId val="{00000002-11E3-4BA1-8E38-09478CE6FA2D}"/>
            </c:ext>
          </c:extLst>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2"/>
              <c:layout>
                <c:manualLayout>
                  <c:x val="0"/>
                  <c:y val="8.63930885529157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E3-4BA1-8E38-09478CE6FA2D}"/>
                </c:ext>
              </c:extLst>
            </c:dLbl>
            <c:dLbl>
              <c:idx val="3"/>
              <c:layout>
                <c:manualLayout>
                  <c:x val="0"/>
                  <c:y val="5.7595392368610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7A-4F2D-97E9-ABC7CFBD6CAB}"/>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グラフ!$I$7:$L$7</c:f>
              <c:numCache>
                <c:formatCode>0.0_);[Red]\(0.0\)</c:formatCode>
                <c:ptCount val="4"/>
                <c:pt idx="0">
                  <c:v>99.2</c:v>
                </c:pt>
                <c:pt idx="1">
                  <c:v>103.9</c:v>
                </c:pt>
                <c:pt idx="2">
                  <c:v>106.1</c:v>
                </c:pt>
                <c:pt idx="3">
                  <c:v>102.5</c:v>
                </c:pt>
              </c:numCache>
            </c:numRef>
          </c:val>
          <c:extLst>
            <c:ext xmlns:c16="http://schemas.microsoft.com/office/drawing/2014/chart" uri="{C3380CC4-5D6E-409C-BE32-E72D297353CC}">
              <c16:uniqueId val="{00000004-11E3-4BA1-8E38-09478CE6FA2D}"/>
            </c:ext>
          </c:extLst>
        </c:ser>
        <c:dLbls>
          <c:showLegendKey val="0"/>
          <c:showVal val="0"/>
          <c:showCatName val="0"/>
          <c:showSerName val="0"/>
          <c:showPercent val="0"/>
          <c:showBubbleSize val="0"/>
        </c:dLbls>
        <c:gapWidth val="150"/>
        <c:axId val="419389872"/>
        <c:axId val="419391832"/>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9.6612762114413123E-2"/>
                  <c:y val="1.9910999246044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E3-4BA1-8E38-09478CE6FA2D}"/>
                </c:ext>
              </c:extLst>
            </c:dLbl>
            <c:dLbl>
              <c:idx val="1"/>
              <c:layout>
                <c:manualLayout>
                  <c:x val="-1.7898102629836744E-2"/>
                  <c:y val="1.7431523606781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E3-4BA1-8E38-09478CE6FA2D}"/>
                </c:ext>
              </c:extLst>
            </c:dLbl>
            <c:dLbl>
              <c:idx val="2"/>
              <c:layout>
                <c:manualLayout>
                  <c:x val="-9.3181779696892855E-2"/>
                  <c:y val="-2.0088547246928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E3-4BA1-8E38-09478CE6FA2D}"/>
                </c:ext>
              </c:extLst>
            </c:dLbl>
            <c:dLbl>
              <c:idx val="3"/>
              <c:layout>
                <c:manualLayout>
                  <c:x val="-3.2214161959629825E-2"/>
                  <c:y val="-2.632397720251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グラフ!$I$8:$L$8</c:f>
              <c:numCache>
                <c:formatCode>0.0_);[Red]\(0.0\)</c:formatCode>
                <c:ptCount val="4"/>
                <c:pt idx="0">
                  <c:v>102.2</c:v>
                </c:pt>
                <c:pt idx="1">
                  <c:v>102.3</c:v>
                </c:pt>
                <c:pt idx="2">
                  <c:v>103</c:v>
                </c:pt>
                <c:pt idx="3">
                  <c:v>103.2</c:v>
                </c:pt>
              </c:numCache>
            </c:numRef>
          </c:val>
          <c:smooth val="0"/>
          <c:extLst>
            <c:ext xmlns:c16="http://schemas.microsoft.com/office/drawing/2014/chart" uri="{C3380CC4-5D6E-409C-BE32-E72D297353CC}">
              <c16:uniqueId val="{00000009-11E3-4BA1-8E38-09478CE6FA2D}"/>
            </c:ext>
          </c:extLst>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8.6688962266813427E-2"/>
                  <c:y val="1.7182474220959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E3-4BA1-8E38-09478CE6FA2D}"/>
                </c:ext>
              </c:extLst>
            </c:dLbl>
            <c:dLbl>
              <c:idx val="1"/>
              <c:layout>
                <c:manualLayout>
                  <c:x val="-6.8836113227782075E-2"/>
                  <c:y val="2.6245358639025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1E3-4BA1-8E38-09478CE6FA2D}"/>
                </c:ext>
              </c:extLst>
            </c:dLbl>
            <c:dLbl>
              <c:idx val="2"/>
              <c:layout>
                <c:manualLayout>
                  <c:x val="-8.6712386758106788E-2"/>
                  <c:y val="2.6354653832417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1E3-4BA1-8E38-09478CE6FA2D}"/>
                </c:ext>
              </c:extLst>
            </c:dLbl>
            <c:dLbl>
              <c:idx val="3"/>
              <c:layout>
                <c:manualLayout>
                  <c:x val="-3.6661868879293312E-2"/>
                  <c:y val="-2.8678197082816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グラフ!$I$9:$L$9</c:f>
              <c:numCache>
                <c:formatCode>0.0_);[Red]\(0.0\)</c:formatCode>
                <c:ptCount val="4"/>
                <c:pt idx="0">
                  <c:v>99.3</c:v>
                </c:pt>
                <c:pt idx="1">
                  <c:v>100.3</c:v>
                </c:pt>
                <c:pt idx="2">
                  <c:v>99.4</c:v>
                </c:pt>
                <c:pt idx="3">
                  <c:v>99</c:v>
                </c:pt>
              </c:numCache>
            </c:numRef>
          </c:val>
          <c:smooth val="0"/>
          <c:extLst>
            <c:ext xmlns:c16="http://schemas.microsoft.com/office/drawing/2014/chart" uri="{C3380CC4-5D6E-409C-BE32-E72D297353CC}">
              <c16:uniqueId val="{0000000E-11E3-4BA1-8E38-09478CE6FA2D}"/>
            </c:ext>
          </c:extLst>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0.10780515338808457"/>
                  <c:y val="1.457571583249691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E3-4BA1-8E38-09478CE6FA2D}"/>
                </c:ext>
              </c:extLst>
            </c:dLbl>
            <c:dLbl>
              <c:idx val="1"/>
              <c:layout>
                <c:manualLayout>
                  <c:x val="-0.10243840487680982"/>
                  <c:y val="-1.6548924904905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E3-4BA1-8E38-09478CE6FA2D}"/>
                </c:ext>
              </c:extLst>
            </c:dLbl>
            <c:dLbl>
              <c:idx val="2"/>
              <c:layout>
                <c:manualLayout>
                  <c:x val="-1.4731182795699056E-2"/>
                  <c:y val="1.5550755939524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E3-4BA1-8E38-09478CE6FA2D}"/>
                </c:ext>
              </c:extLst>
            </c:dLbl>
            <c:dLbl>
              <c:idx val="3"/>
              <c:layout>
                <c:manualLayout>
                  <c:x val="-1.6510597465639376E-2"/>
                  <c:y val="1.330136108796309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グラフ!$I$10:$L$10</c:f>
              <c:numCache>
                <c:formatCode>0.0_);[Red]\(0.0\)</c:formatCode>
                <c:ptCount val="4"/>
                <c:pt idx="0">
                  <c:v>102.4</c:v>
                </c:pt>
                <c:pt idx="1">
                  <c:v>102.1</c:v>
                </c:pt>
                <c:pt idx="2">
                  <c:v>102.5</c:v>
                </c:pt>
                <c:pt idx="3">
                  <c:v>94.6</c:v>
                </c:pt>
              </c:numCache>
            </c:numRef>
          </c:val>
          <c:smooth val="0"/>
          <c:extLst>
            <c:ext xmlns:c16="http://schemas.microsoft.com/office/drawing/2014/chart" uri="{C3380CC4-5D6E-409C-BE32-E72D297353CC}">
              <c16:uniqueId val="{00000013-11E3-4BA1-8E38-09478CE6FA2D}"/>
            </c:ext>
          </c:extLst>
        </c:ser>
        <c:dLbls>
          <c:showLegendKey val="0"/>
          <c:showVal val="0"/>
          <c:showCatName val="0"/>
          <c:showSerName val="0"/>
          <c:showPercent val="0"/>
          <c:showBubbleSize val="0"/>
        </c:dLbls>
        <c:marker val="1"/>
        <c:smooth val="0"/>
        <c:axId val="419388304"/>
        <c:axId val="419385560"/>
      </c:lineChart>
      <c:catAx>
        <c:axId val="4193898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91832"/>
        <c:crossesAt val="100"/>
        <c:auto val="0"/>
        <c:lblAlgn val="ctr"/>
        <c:lblOffset val="100"/>
        <c:tickLblSkip val="1"/>
        <c:tickMarkSkip val="1"/>
        <c:noMultiLvlLbl val="0"/>
      </c:catAx>
      <c:valAx>
        <c:axId val="419391832"/>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9872"/>
        <c:crosses val="autoZero"/>
        <c:crossBetween val="between"/>
        <c:majorUnit val="5"/>
      </c:valAx>
      <c:catAx>
        <c:axId val="419388304"/>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419385560"/>
        <c:crossesAt val="80"/>
        <c:auto val="0"/>
        <c:lblAlgn val="ctr"/>
        <c:lblOffset val="100"/>
        <c:noMultiLvlLbl val="0"/>
      </c:catAx>
      <c:valAx>
        <c:axId val="419385560"/>
        <c:scaling>
          <c:orientation val="minMax"/>
          <c:max val="105"/>
          <c:min val="8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8304"/>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平成29年度</c:v>
                </c:pt>
                <c:pt idx="1">
                  <c:v>30年度</c:v>
                </c:pt>
                <c:pt idx="2">
                  <c:v>令和元年度</c:v>
                </c:pt>
              </c:strCache>
            </c:strRef>
          </c:cat>
          <c:val>
            <c:numRef>
              <c:f>グラフ!$I$14:$K$14</c:f>
              <c:numCache>
                <c:formatCode>#,##0_ </c:formatCode>
                <c:ptCount val="3"/>
                <c:pt idx="0">
                  <c:v>100229860</c:v>
                </c:pt>
                <c:pt idx="1">
                  <c:v>103917998</c:v>
                </c:pt>
                <c:pt idx="2">
                  <c:v>109365022</c:v>
                </c:pt>
              </c:numCache>
            </c:numRef>
          </c:val>
          <c:extLst>
            <c:ext xmlns:c16="http://schemas.microsoft.com/office/drawing/2014/chart" uri="{C3380CC4-5D6E-409C-BE32-E72D297353CC}">
              <c16:uniqueId val="{00000000-7212-4CE8-8D38-E415A2C38A1E}"/>
            </c:ext>
          </c:extLst>
        </c:ser>
        <c:ser>
          <c:idx val="1"/>
          <c:order val="1"/>
          <c:tx>
            <c:strRef>
              <c:f>グラフ!$H$15</c:f>
              <c:strCache>
                <c:ptCount val="1"/>
                <c:pt idx="0">
                  <c:v>営業所得</c:v>
                </c:pt>
              </c:strCache>
            </c:strRef>
          </c:tx>
          <c:spPr>
            <a:pattFill prst="pct50">
              <a:fgClr>
                <a:sysClr val="windowText" lastClr="000000"/>
              </a:fgClr>
              <a:bgClr>
                <a:sysClr val="window" lastClr="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平成29年度</c:v>
                </c:pt>
                <c:pt idx="1">
                  <c:v>30年度</c:v>
                </c:pt>
                <c:pt idx="2">
                  <c:v>令和元年度</c:v>
                </c:pt>
              </c:strCache>
            </c:strRef>
          </c:cat>
          <c:val>
            <c:numRef>
              <c:f>グラフ!$I$15:$K$15</c:f>
              <c:numCache>
                <c:formatCode>#,##0_ </c:formatCode>
                <c:ptCount val="3"/>
                <c:pt idx="0">
                  <c:v>4659031</c:v>
                </c:pt>
                <c:pt idx="1">
                  <c:v>4965065</c:v>
                </c:pt>
                <c:pt idx="2">
                  <c:v>4816559</c:v>
                </c:pt>
              </c:numCache>
            </c:numRef>
          </c:val>
          <c:extLst>
            <c:ext xmlns:c16="http://schemas.microsoft.com/office/drawing/2014/chart" uri="{C3380CC4-5D6E-409C-BE32-E72D297353CC}">
              <c16:uniqueId val="{00000001-7212-4CE8-8D38-E415A2C38A1E}"/>
            </c:ext>
          </c:extLst>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12-4CE8-8D38-E415A2C38A1E}"/>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平成29年度</c:v>
                </c:pt>
                <c:pt idx="1">
                  <c:v>30年度</c:v>
                </c:pt>
                <c:pt idx="2">
                  <c:v>令和元年度</c:v>
                </c:pt>
              </c:strCache>
            </c:strRef>
          </c:cat>
          <c:val>
            <c:numRef>
              <c:f>グラフ!$I$16:$K$16</c:f>
              <c:numCache>
                <c:formatCode>#,##0;[Red]#,##0</c:formatCode>
                <c:ptCount val="3"/>
                <c:pt idx="0">
                  <c:v>15435696</c:v>
                </c:pt>
                <c:pt idx="1">
                  <c:v>17143624</c:v>
                </c:pt>
                <c:pt idx="2">
                  <c:v>16802142</c:v>
                </c:pt>
              </c:numCache>
            </c:numRef>
          </c:val>
          <c:extLst>
            <c:ext xmlns:c16="http://schemas.microsoft.com/office/drawing/2014/chart" uri="{C3380CC4-5D6E-409C-BE32-E72D297353CC}">
              <c16:uniqueId val="{00000003-7212-4CE8-8D38-E415A2C38A1E}"/>
            </c:ext>
          </c:extLst>
        </c:ser>
        <c:dLbls>
          <c:showLegendKey val="0"/>
          <c:showVal val="0"/>
          <c:showCatName val="0"/>
          <c:showSerName val="0"/>
          <c:showPercent val="0"/>
          <c:showBubbleSize val="0"/>
        </c:dLbls>
        <c:gapWidth val="30"/>
        <c:overlap val="100"/>
        <c:axId val="419386344"/>
        <c:axId val="419389088"/>
      </c:barChart>
      <c:catAx>
        <c:axId val="419386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9088"/>
        <c:crossesAt val="0"/>
        <c:auto val="1"/>
        <c:lblAlgn val="ctr"/>
        <c:lblOffset val="100"/>
        <c:tickLblSkip val="1"/>
        <c:tickMarkSkip val="1"/>
        <c:noMultiLvlLbl val="0"/>
      </c:catAx>
      <c:valAx>
        <c:axId val="419389088"/>
        <c:scaling>
          <c:orientation val="minMax"/>
          <c:min val="8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6344"/>
        <c:crosses val="autoZero"/>
        <c:crossBetween val="between"/>
      </c:valAx>
      <c:spPr>
        <a:noFill/>
        <a:ln w="12700">
          <a:solidFill>
            <a:srgbClr val="000000">
              <a:alpha val="89000"/>
            </a:srgbClr>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10928179432116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E-418C-8041-49BB1A2E6C0B}"/>
                </c:ext>
              </c:extLst>
            </c:dLbl>
            <c:dLbl>
              <c:idx val="1"/>
              <c:layout>
                <c:manualLayout>
                  <c:x val="0"/>
                  <c:y val="7.37986160820806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3E-418C-8041-49BB1A2E6C0B}"/>
                </c:ext>
              </c:extLst>
            </c:dLbl>
            <c:dLbl>
              <c:idx val="2"/>
              <c:layout>
                <c:manualLayout>
                  <c:x val="3.714020427112213E-3"/>
                  <c:y val="2.26079694583631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平成27年度</c:v>
                </c:pt>
                <c:pt idx="1">
                  <c:v>28年度</c:v>
                </c:pt>
                <c:pt idx="2">
                  <c:v>29年度</c:v>
                </c:pt>
              </c:strCache>
            </c:strRef>
          </c:cat>
          <c:val>
            <c:numRef>
              <c:f>グラフ!$I$36:$K$36</c:f>
              <c:numCache>
                <c:formatCode>#,##0;[Red]#,##0</c:formatCode>
                <c:ptCount val="3"/>
                <c:pt idx="0">
                  <c:v>2348</c:v>
                </c:pt>
                <c:pt idx="1">
                  <c:v>2481</c:v>
                </c:pt>
                <c:pt idx="2">
                  <c:v>2544</c:v>
                </c:pt>
              </c:numCache>
            </c:numRef>
          </c:val>
          <c:extLst>
            <c:ext xmlns:c16="http://schemas.microsoft.com/office/drawing/2014/chart" uri="{C3380CC4-5D6E-409C-BE32-E72D297353CC}">
              <c16:uniqueId val="{00000000-AFCD-406B-A7FF-98041C38BCBF}"/>
            </c:ext>
          </c:extLst>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3.75757575757575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E-418C-8041-49BB1A2E6C0B}"/>
                </c:ext>
              </c:extLst>
            </c:dLbl>
            <c:dLbl>
              <c:idx val="1"/>
              <c:layout>
                <c:manualLayout>
                  <c:x val="6.8089587920329768E-17"/>
                  <c:y val="3.5573848723453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E-418C-8041-49BB1A2E6C0B}"/>
                </c:ext>
              </c:extLst>
            </c:dLbl>
            <c:dLbl>
              <c:idx val="2"/>
              <c:layout>
                <c:manualLayout>
                  <c:x val="0"/>
                  <c:y val="5.59198282032927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平成27年度</c:v>
                </c:pt>
                <c:pt idx="1">
                  <c:v>28年度</c:v>
                </c:pt>
                <c:pt idx="2">
                  <c:v>29年度</c:v>
                </c:pt>
              </c:strCache>
            </c:strRef>
          </c:cat>
          <c:val>
            <c:numRef>
              <c:f>グラフ!$I$37:$K$37</c:f>
              <c:numCache>
                <c:formatCode>#,##0;[Red]#,##0</c:formatCode>
                <c:ptCount val="3"/>
                <c:pt idx="0">
                  <c:v>2192</c:v>
                </c:pt>
                <c:pt idx="1">
                  <c:v>2315</c:v>
                </c:pt>
                <c:pt idx="2">
                  <c:v>2349</c:v>
                </c:pt>
              </c:numCache>
            </c:numRef>
          </c:val>
          <c:extLst>
            <c:ext xmlns:c16="http://schemas.microsoft.com/office/drawing/2014/chart" uri="{C3380CC4-5D6E-409C-BE32-E72D297353CC}">
              <c16:uniqueId val="{00000001-AFCD-406B-A7FF-98041C38BCBF}"/>
            </c:ext>
          </c:extLst>
        </c:ser>
        <c:dLbls>
          <c:showLegendKey val="0"/>
          <c:showVal val="0"/>
          <c:showCatName val="0"/>
          <c:showSerName val="0"/>
          <c:showPercent val="0"/>
          <c:showBubbleSize val="0"/>
        </c:dLbls>
        <c:gapWidth val="30"/>
        <c:axId val="419390264"/>
        <c:axId val="419387128"/>
      </c:barChart>
      <c:catAx>
        <c:axId val="419390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128"/>
        <c:crossesAt val="0"/>
        <c:auto val="1"/>
        <c:lblAlgn val="ctr"/>
        <c:lblOffset val="100"/>
        <c:tickLblSkip val="1"/>
        <c:tickMarkSkip val="1"/>
        <c:noMultiLvlLbl val="0"/>
      </c:catAx>
      <c:valAx>
        <c:axId val="419387128"/>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90264"/>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平成27年度</c:v>
                </c:pt>
                <c:pt idx="1">
                  <c:v>28年度</c:v>
                </c:pt>
                <c:pt idx="2">
                  <c:v>29年度</c:v>
                </c:pt>
              </c:strCache>
            </c:strRef>
          </c:cat>
          <c:val>
            <c:numRef>
              <c:f>グラフ!$I$45:$K$45</c:f>
              <c:numCache>
                <c:formatCode>#,##0;[Red]#,##0</c:formatCode>
                <c:ptCount val="3"/>
                <c:pt idx="0">
                  <c:v>372875</c:v>
                </c:pt>
                <c:pt idx="1">
                  <c:v>382239</c:v>
                </c:pt>
                <c:pt idx="2">
                  <c:v>388328</c:v>
                </c:pt>
              </c:numCache>
            </c:numRef>
          </c:val>
          <c:extLst>
            <c:ext xmlns:c16="http://schemas.microsoft.com/office/drawing/2014/chart" uri="{C3380CC4-5D6E-409C-BE32-E72D297353CC}">
              <c16:uniqueId val="{00000000-0C50-4324-97CC-7D0F81A4603B}"/>
            </c:ext>
          </c:extLst>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03720577069090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A1-4A0D-A123-FC5D3B74E696}"/>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平成27年度</c:v>
                </c:pt>
                <c:pt idx="1">
                  <c:v>28年度</c:v>
                </c:pt>
                <c:pt idx="2">
                  <c:v>29年度</c:v>
                </c:pt>
              </c:strCache>
            </c:strRef>
          </c:cat>
          <c:val>
            <c:numRef>
              <c:f>グラフ!$I$44:$K$44</c:f>
              <c:numCache>
                <c:formatCode>#,##0;[Red]#,##0</c:formatCode>
                <c:ptCount val="3"/>
                <c:pt idx="0">
                  <c:v>56520</c:v>
                </c:pt>
                <c:pt idx="1">
                  <c:v>53946</c:v>
                </c:pt>
                <c:pt idx="2">
                  <c:v>60941</c:v>
                </c:pt>
              </c:numCache>
            </c:numRef>
          </c:val>
          <c:extLst>
            <c:ext xmlns:c16="http://schemas.microsoft.com/office/drawing/2014/chart" uri="{C3380CC4-5D6E-409C-BE32-E72D297353CC}">
              <c16:uniqueId val="{00000001-0C50-4324-97CC-7D0F81A4603B}"/>
            </c:ext>
          </c:extLst>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8.3065734101672711E-3"/>
                  <c:y val="-1.59752240537131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50-4324-97CC-7D0F81A4603B}"/>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50-4324-97CC-7D0F81A4603B}"/>
                </c:ext>
              </c:extLst>
            </c:dLbl>
            <c:dLbl>
              <c:idx val="2"/>
              <c:layout>
                <c:manualLayout>
                  <c:x val="-8.5778383847270488E-4"/>
                  <c:y val="-1.4938030240525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50-4324-97CC-7D0F81A4603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平成27年度</c:v>
                </c:pt>
                <c:pt idx="1">
                  <c:v>28年度</c:v>
                </c:pt>
                <c:pt idx="2">
                  <c:v>29年度</c:v>
                </c:pt>
              </c:strCache>
            </c:strRef>
          </c:cat>
          <c:val>
            <c:numRef>
              <c:f>グラフ!$I$43:$K$43</c:f>
              <c:numCache>
                <c:formatCode>#,##0;[Red]#,##0</c:formatCode>
                <c:ptCount val="3"/>
                <c:pt idx="0">
                  <c:v>298</c:v>
                </c:pt>
                <c:pt idx="1">
                  <c:v>363</c:v>
                </c:pt>
                <c:pt idx="2">
                  <c:v>365</c:v>
                </c:pt>
              </c:numCache>
            </c:numRef>
          </c:val>
          <c:extLst>
            <c:ext xmlns:c16="http://schemas.microsoft.com/office/drawing/2014/chart" uri="{C3380CC4-5D6E-409C-BE32-E72D297353CC}">
              <c16:uniqueId val="{00000005-0C50-4324-97CC-7D0F81A4603B}"/>
            </c:ext>
          </c:extLst>
        </c:ser>
        <c:dLbls>
          <c:showLegendKey val="0"/>
          <c:showVal val="0"/>
          <c:showCatName val="0"/>
          <c:showSerName val="0"/>
          <c:showPercent val="0"/>
          <c:showBubbleSize val="0"/>
        </c:dLbls>
        <c:gapWidth val="30"/>
        <c:overlap val="100"/>
        <c:axId val="419388696"/>
        <c:axId val="419387520"/>
      </c:barChart>
      <c:catAx>
        <c:axId val="419388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520"/>
        <c:crossesAt val="0"/>
        <c:auto val="1"/>
        <c:lblAlgn val="ctr"/>
        <c:lblOffset val="100"/>
        <c:tickLblSkip val="1"/>
        <c:tickMarkSkip val="1"/>
        <c:noMultiLvlLbl val="0"/>
      </c:catAx>
      <c:valAx>
        <c:axId val="41938752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8696"/>
        <c:crosses val="autoZero"/>
        <c:crossBetween val="between"/>
        <c:majorUnit val="10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a:extLst>
            <a:ext uri="{FF2B5EF4-FFF2-40B4-BE49-F238E27FC236}">
              <a16:creationId xmlns:a16="http://schemas.microsoft.com/office/drawing/2014/main" id="{00000000-0008-0000-0000-000010050000}"/>
            </a:ext>
          </a:extLst>
        </xdr:cNvPr>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a:extLst>
            <a:ext uri="{FF2B5EF4-FFF2-40B4-BE49-F238E27FC236}">
              <a16:creationId xmlns:a16="http://schemas.microsoft.com/office/drawing/2014/main" id="{00000000-0008-0000-0000-000033040000}"/>
            </a:ext>
          </a:extLst>
        </xdr:cNvPr>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a:extLst>
            <a:ext uri="{FF2B5EF4-FFF2-40B4-BE49-F238E27FC236}">
              <a16:creationId xmlns:a16="http://schemas.microsoft.com/office/drawing/2014/main" id="{00000000-0008-0000-0000-000034040000}"/>
            </a:ext>
          </a:extLst>
        </xdr:cNvPr>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a:extLst>
            <a:ext uri="{FF2B5EF4-FFF2-40B4-BE49-F238E27FC236}">
              <a16:creationId xmlns:a16="http://schemas.microsoft.com/office/drawing/2014/main" id="{00000000-0008-0000-0000-000035040000}"/>
            </a:ext>
          </a:extLst>
        </xdr:cNvPr>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a:extLst>
            <a:ext uri="{FF2B5EF4-FFF2-40B4-BE49-F238E27FC236}">
              <a16:creationId xmlns:a16="http://schemas.microsoft.com/office/drawing/2014/main" id="{00000000-0008-0000-0000-000036040000}"/>
            </a:ext>
          </a:extLst>
        </xdr:cNvPr>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a:extLst>
            <a:ext uri="{FF2B5EF4-FFF2-40B4-BE49-F238E27FC236}">
              <a16:creationId xmlns:a16="http://schemas.microsoft.com/office/drawing/2014/main" id="{00000000-0008-0000-0000-000015050000}"/>
            </a:ext>
          </a:extLst>
        </xdr:cNvPr>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a:extLst>
            <a:ext uri="{FF2B5EF4-FFF2-40B4-BE49-F238E27FC236}">
              <a16:creationId xmlns:a16="http://schemas.microsoft.com/office/drawing/2014/main" id="{00000000-0008-0000-0000-00003A040000}"/>
            </a:ext>
          </a:extLst>
        </xdr:cNvPr>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a:extLst>
            <a:ext uri="{FF2B5EF4-FFF2-40B4-BE49-F238E27FC236}">
              <a16:creationId xmlns:a16="http://schemas.microsoft.com/office/drawing/2014/main" id="{00000000-0008-0000-0000-00003B040000}"/>
            </a:ext>
          </a:extLst>
        </xdr:cNvPr>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a:extLst>
            <a:ext uri="{FF2B5EF4-FFF2-40B4-BE49-F238E27FC236}">
              <a16:creationId xmlns:a16="http://schemas.microsoft.com/office/drawing/2014/main" id="{00000000-0008-0000-0100-00002E090000}"/>
            </a:ext>
          </a:extLst>
        </xdr:cNvPr>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a:extLst>
            <a:ext uri="{FF2B5EF4-FFF2-40B4-BE49-F238E27FC236}">
              <a16:creationId xmlns:a16="http://schemas.microsoft.com/office/drawing/2014/main" id="{00000000-0008-0000-0100-00002F090000}"/>
            </a:ext>
          </a:extLst>
        </xdr:cNvPr>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a:extLst>
            <a:ext uri="{FF2B5EF4-FFF2-40B4-BE49-F238E27FC236}">
              <a16:creationId xmlns:a16="http://schemas.microsoft.com/office/drawing/2014/main" id="{00000000-0008-0000-0100-000080080000}"/>
            </a:ext>
          </a:extLst>
        </xdr:cNvPr>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a:extLst>
            <a:ext uri="{FF2B5EF4-FFF2-40B4-BE49-F238E27FC236}">
              <a16:creationId xmlns:a16="http://schemas.microsoft.com/office/drawing/2014/main" id="{00000000-0008-0000-0100-000031090000}"/>
            </a:ext>
          </a:extLst>
        </xdr:cNvPr>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a:extLst>
            <a:ext uri="{FF2B5EF4-FFF2-40B4-BE49-F238E27FC236}">
              <a16:creationId xmlns:a16="http://schemas.microsoft.com/office/drawing/2014/main" id="{00000000-0008-0000-0100-000032090000}"/>
            </a:ext>
          </a:extLst>
        </xdr:cNvPr>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a:extLst>
            <a:ext uri="{FF2B5EF4-FFF2-40B4-BE49-F238E27FC236}">
              <a16:creationId xmlns:a16="http://schemas.microsoft.com/office/drawing/2014/main" id="{00000000-0008-0000-0100-000083080000}"/>
            </a:ext>
          </a:extLst>
        </xdr:cNvPr>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a:extLst>
            <a:ext uri="{FF2B5EF4-FFF2-40B4-BE49-F238E27FC236}">
              <a16:creationId xmlns:a16="http://schemas.microsoft.com/office/drawing/2014/main" id="{00000000-0008-0000-0100-000084080000}"/>
            </a:ext>
          </a:extLst>
        </xdr:cNvPr>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a:extLst>
            <a:ext uri="{FF2B5EF4-FFF2-40B4-BE49-F238E27FC236}">
              <a16:creationId xmlns:a16="http://schemas.microsoft.com/office/drawing/2014/main" id="{00000000-0008-0000-0100-000085080000}"/>
            </a:ext>
          </a:extLst>
        </xdr:cNvPr>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a:extLst>
            <a:ext uri="{FF2B5EF4-FFF2-40B4-BE49-F238E27FC236}">
              <a16:creationId xmlns:a16="http://schemas.microsoft.com/office/drawing/2014/main" id="{00000000-0008-0000-0700-0000AA200000}"/>
            </a:ext>
          </a:extLst>
        </xdr:cNvPr>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29</xdr:row>
      <xdr:rowOff>190500</xdr:rowOff>
    </xdr:from>
    <xdr:to>
      <xdr:col>4</xdr:col>
      <xdr:colOff>0</xdr:colOff>
      <xdr:row>32</xdr:row>
      <xdr:rowOff>0</xdr:rowOff>
    </xdr:to>
    <xdr:sp macro="" textlink="">
      <xdr:nvSpPr>
        <xdr:cNvPr id="8363" name="Line 3">
          <a:extLst>
            <a:ext uri="{FF2B5EF4-FFF2-40B4-BE49-F238E27FC236}">
              <a16:creationId xmlns:a16="http://schemas.microsoft.com/office/drawing/2014/main" id="{00000000-0008-0000-0700-0000AB200000}"/>
            </a:ext>
          </a:extLst>
        </xdr:cNvPr>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42</xdr:row>
      <xdr:rowOff>19050</xdr:rowOff>
    </xdr:from>
    <xdr:to>
      <xdr:col>6</xdr:col>
      <xdr:colOff>0</xdr:colOff>
      <xdr:row>44</xdr:row>
      <xdr:rowOff>0</xdr:rowOff>
    </xdr:to>
    <xdr:sp macro="" textlink="">
      <xdr:nvSpPr>
        <xdr:cNvPr id="8364" name="Line 4">
          <a:extLst>
            <a:ext uri="{FF2B5EF4-FFF2-40B4-BE49-F238E27FC236}">
              <a16:creationId xmlns:a16="http://schemas.microsoft.com/office/drawing/2014/main" id="{00000000-0008-0000-0700-0000AC200000}"/>
            </a:ext>
          </a:extLst>
        </xdr:cNvPr>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a:extLst>
            <a:ext uri="{FF2B5EF4-FFF2-40B4-BE49-F238E27FC236}">
              <a16:creationId xmlns:a16="http://schemas.microsoft.com/office/drawing/2014/main" id="{00000000-0008-0000-0A00-000059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a:extLst>
            <a:ext uri="{FF2B5EF4-FFF2-40B4-BE49-F238E27FC236}">
              <a16:creationId xmlns:a16="http://schemas.microsoft.com/office/drawing/2014/main" id="{00000000-0008-0000-0A00-00005A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a:extLst>
            <a:ext uri="{FF2B5EF4-FFF2-40B4-BE49-F238E27FC236}">
              <a16:creationId xmlns:a16="http://schemas.microsoft.com/office/drawing/2014/main" id="{00000000-0008-0000-0A00-00005B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a:extLst>
            <a:ext uri="{FF2B5EF4-FFF2-40B4-BE49-F238E27FC236}">
              <a16:creationId xmlns:a16="http://schemas.microsoft.com/office/drawing/2014/main" id="{00000000-0008-0000-0A00-00005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867641</xdr:colOff>
      <xdr:row>11</xdr:row>
      <xdr:rowOff>57727</xdr:rowOff>
    </xdr:from>
    <xdr:to>
      <xdr:col>4</xdr:col>
      <xdr:colOff>409575</xdr:colOff>
      <xdr:row>12</xdr:row>
      <xdr:rowOff>68262</xdr:rowOff>
    </xdr:to>
    <xdr:sp macro="" textlink="" fLocksText="0">
      <xdr:nvSpPr>
        <xdr:cNvPr id="11616" name="Text Box 6">
          <a:extLst>
            <a:ext uri="{FF2B5EF4-FFF2-40B4-BE49-F238E27FC236}">
              <a16:creationId xmlns:a16="http://schemas.microsoft.com/office/drawing/2014/main" id="{00000000-0008-0000-0A00-0000602D0000}"/>
            </a:ext>
          </a:extLst>
        </xdr:cNvPr>
        <xdr:cNvSpPr txBox="1">
          <a:spLocks noChangeArrowheads="1"/>
        </xdr:cNvSpPr>
      </xdr:nvSpPr>
      <xdr:spPr bwMode="auto">
        <a:xfrm>
          <a:off x="4353791" y="1991302"/>
          <a:ext cx="703984" cy="18198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j-ea"/>
              <a:ea typeface="+mj-ea"/>
              <a:cs typeface="+mn-cs"/>
            </a:rPr>
            <a:t>120,324,587</a:t>
          </a:r>
          <a:r>
            <a:rPr lang="ja-JP" altLang="en-US" sz="600">
              <a:latin typeface="+mj-ea"/>
              <a:ea typeface="+mj-ea"/>
            </a:rPr>
            <a:t> </a:t>
          </a:r>
          <a:endParaRPr lang="en-US" altLang="ja-JP" sz="600" b="0" i="0" u="none" strike="noStrike" baseline="0">
            <a:solidFill>
              <a:sysClr val="windowText" lastClr="000000"/>
            </a:solidFill>
            <a:latin typeface="+mj-ea"/>
            <a:ea typeface="+mj-ea"/>
          </a:endParaRPr>
        </a:p>
      </xdr:txBody>
    </xdr:sp>
    <xdr:clientData/>
  </xdr:twoCellAnchor>
  <xdr:twoCellAnchor>
    <xdr:from>
      <xdr:col>4</xdr:col>
      <xdr:colOff>593725</xdr:colOff>
      <xdr:row>9</xdr:row>
      <xdr:rowOff>100013</xdr:rowOff>
    </xdr:from>
    <xdr:to>
      <xdr:col>5</xdr:col>
      <xdr:colOff>134937</xdr:colOff>
      <xdr:row>10</xdr:row>
      <xdr:rowOff>100013</xdr:rowOff>
    </xdr:to>
    <xdr:sp macro="" textlink="" fLocksText="0">
      <xdr:nvSpPr>
        <xdr:cNvPr id="10" name="Text Box 6">
          <a:extLst>
            <a:ext uri="{FF2B5EF4-FFF2-40B4-BE49-F238E27FC236}">
              <a16:creationId xmlns:a16="http://schemas.microsoft.com/office/drawing/2014/main" id="{00000000-0008-0000-0A00-00000A000000}"/>
            </a:ext>
          </a:extLst>
        </xdr:cNvPr>
        <xdr:cNvSpPr txBox="1">
          <a:spLocks noChangeArrowheads="1"/>
        </xdr:cNvSpPr>
      </xdr:nvSpPr>
      <xdr:spPr bwMode="auto">
        <a:xfrm>
          <a:off x="5241925" y="1690688"/>
          <a:ext cx="703262"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j-ea"/>
              <a:ea typeface="+mj-ea"/>
              <a:cs typeface="+mn-cs"/>
            </a:rPr>
            <a:t>126,026,687</a:t>
          </a:r>
          <a:r>
            <a:rPr lang="ja-JP" altLang="en-US" sz="600">
              <a:latin typeface="+mj-ea"/>
              <a:ea typeface="+mj-ea"/>
            </a:rPr>
            <a:t> </a:t>
          </a:r>
          <a:endParaRPr lang="en-US" altLang="ja-JP" sz="600" b="0" i="0" u="none" strike="noStrike" baseline="0">
            <a:solidFill>
              <a:sysClr val="windowText" lastClr="000000"/>
            </a:solidFill>
            <a:latin typeface="+mj-ea"/>
            <a:ea typeface="+mj-ea"/>
          </a:endParaRPr>
        </a:p>
      </xdr:txBody>
    </xdr:sp>
    <xdr:clientData/>
  </xdr:twoCellAnchor>
  <xdr:oneCellAnchor>
    <xdr:from>
      <xdr:col>10</xdr:col>
      <xdr:colOff>660400</xdr:colOff>
      <xdr:row>10</xdr:row>
      <xdr:rowOff>50800</xdr:rowOff>
    </xdr:from>
    <xdr:ext cx="514350" cy="264560"/>
    <xdr:sp macro="" textlink="">
      <xdr:nvSpPr>
        <xdr:cNvPr id="2" name="テキスト ボックス 1">
          <a:extLst>
            <a:ext uri="{FF2B5EF4-FFF2-40B4-BE49-F238E27FC236}">
              <a16:creationId xmlns:a16="http://schemas.microsoft.com/office/drawing/2014/main" id="{6B5E9DFF-D1B4-48B4-97AF-5D32319A7067}"/>
            </a:ext>
          </a:extLst>
        </xdr:cNvPr>
        <xdr:cNvSpPr txBox="1"/>
      </xdr:nvSpPr>
      <xdr:spPr>
        <a:xfrm>
          <a:off x="10337800" y="1816100"/>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5</xdr:col>
      <xdr:colOff>346075</xdr:colOff>
      <xdr:row>8</xdr:row>
      <xdr:rowOff>42863</xdr:rowOff>
    </xdr:from>
    <xdr:to>
      <xdr:col>5</xdr:col>
      <xdr:colOff>1049337</xdr:colOff>
      <xdr:row>9</xdr:row>
      <xdr:rowOff>42863</xdr:rowOff>
    </xdr:to>
    <xdr:sp macro="" textlink="" fLocksText="0">
      <xdr:nvSpPr>
        <xdr:cNvPr id="9" name="Text Box 6">
          <a:extLst>
            <a:ext uri="{FF2B5EF4-FFF2-40B4-BE49-F238E27FC236}">
              <a16:creationId xmlns:a16="http://schemas.microsoft.com/office/drawing/2014/main" id="{20D9C124-3318-4B12-B676-FA011C113160}"/>
            </a:ext>
          </a:extLst>
        </xdr:cNvPr>
        <xdr:cNvSpPr txBox="1">
          <a:spLocks noChangeArrowheads="1"/>
        </xdr:cNvSpPr>
      </xdr:nvSpPr>
      <xdr:spPr bwMode="auto">
        <a:xfrm>
          <a:off x="6156325" y="1462088"/>
          <a:ext cx="703262"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mj-ea"/>
              <a:ea typeface="+mj-ea"/>
            </a:rPr>
            <a:t>130,983,723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0\&#20225;&#12288;&#12288;&#32113;\Documents%20and%20Settings\furugenf\My%20Documents\&#26032;&#28040;&#36027;&#32773;&#29289;&#20385;&#25351;&#25968;TST\CPI&#33258;&#21205;200812\CPI&#33258;&#21205;&#20837;&#21147;&#27798;&#32260;&#30476;2008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チェック"/>
      <sheetName val="フィルタ"/>
      <sheetName val="00txt"/>
      <sheetName val="中分類"/>
      <sheetName val="表－３"/>
      <sheetName val="表－４"/>
      <sheetName val="表－８"/>
      <sheetName val="Graph"/>
      <sheetName val="Graphデータ"/>
    </sheetNames>
    <sheetDataSet>
      <sheetData sheetId="0" refreshError="1"/>
      <sheetData sheetId="1" refreshError="1"/>
      <sheetData sheetId="2" refreshError="1"/>
      <sheetData sheetId="3" refreshError="1">
        <row r="4">
          <cell r="L4" t="str">
            <v>11月</v>
          </cell>
          <cell r="M4" t="str">
            <v>10月</v>
          </cell>
          <cell r="N4" t="str">
            <v>9月</v>
          </cell>
          <cell r="O4" t="str">
            <v>8月</v>
          </cell>
          <cell r="P4" t="str">
            <v>7月</v>
          </cell>
          <cell r="Q4" t="str">
            <v>6月</v>
          </cell>
          <cell r="R4" t="str">
            <v>5月</v>
          </cell>
          <cell r="S4" t="str">
            <v>4月</v>
          </cell>
          <cell r="T4" t="str">
            <v>3月</v>
          </cell>
          <cell r="U4" t="str">
            <v>2月</v>
          </cell>
          <cell r="V4" t="str">
            <v>1月</v>
          </cell>
          <cell r="W4" t="str">
            <v>12月</v>
          </cell>
        </row>
        <row r="5">
          <cell r="A5">
            <v>1</v>
          </cell>
          <cell r="B5" t="str">
            <v>総                     合</v>
          </cell>
          <cell r="C5">
            <v>102.7</v>
          </cell>
          <cell r="D5">
            <v>-0.5</v>
          </cell>
          <cell r="E5">
            <v>1.7000000000000002</v>
          </cell>
          <cell r="F5">
            <v>-0.5</v>
          </cell>
          <cell r="G5">
            <v>1.7000000000000002</v>
          </cell>
          <cell r="H5">
            <v>10000</v>
          </cell>
          <cell r="I5">
            <v>592</v>
          </cell>
          <cell r="J5">
            <v>102.7</v>
          </cell>
          <cell r="K5">
            <v>103.2</v>
          </cell>
          <cell r="L5">
            <v>103.5</v>
          </cell>
          <cell r="M5">
            <v>103.5</v>
          </cell>
          <cell r="N5">
            <v>103.4</v>
          </cell>
          <cell r="O5">
            <v>102.6</v>
          </cell>
          <cell r="P5">
            <v>102.2</v>
          </cell>
          <cell r="Q5">
            <v>101.3</v>
          </cell>
          <cell r="R5">
            <v>101.8</v>
          </cell>
          <cell r="S5">
            <v>101.1</v>
          </cell>
          <cell r="T5">
            <v>101</v>
          </cell>
          <cell r="U5">
            <v>101.1</v>
          </cell>
          <cell r="V5">
            <v>101</v>
          </cell>
          <cell r="W5">
            <v>101.1</v>
          </cell>
        </row>
        <row r="6">
          <cell r="A6">
            <v>745</v>
          </cell>
          <cell r="B6" t="str">
            <v xml:space="preserve">   生鮮食品を除く総合</v>
          </cell>
          <cell r="C6">
            <v>102.30000000000001</v>
          </cell>
          <cell r="D6">
            <v>-0.30000000000000004</v>
          </cell>
          <cell r="E6">
            <v>1.6</v>
          </cell>
          <cell r="F6">
            <v>-0.28000000000000003</v>
          </cell>
          <cell r="G6">
            <v>1.51</v>
          </cell>
          <cell r="H6">
            <v>9557</v>
          </cell>
          <cell r="I6">
            <v>527</v>
          </cell>
          <cell r="J6">
            <v>102.3</v>
          </cell>
          <cell r="K6">
            <v>102.6</v>
          </cell>
          <cell r="L6">
            <v>103.1</v>
          </cell>
          <cell r="M6">
            <v>103.3</v>
          </cell>
          <cell r="N6">
            <v>103.3</v>
          </cell>
          <cell r="O6">
            <v>102.6</v>
          </cell>
          <cell r="P6">
            <v>102.2</v>
          </cell>
          <cell r="Q6">
            <v>101.3</v>
          </cell>
          <cell r="R6">
            <v>101.6</v>
          </cell>
          <cell r="S6">
            <v>101</v>
          </cell>
          <cell r="T6">
            <v>101</v>
          </cell>
          <cell r="U6">
            <v>100.9</v>
          </cell>
          <cell r="V6">
            <v>101</v>
          </cell>
          <cell r="W6">
            <v>100.9</v>
          </cell>
        </row>
        <row r="7">
          <cell r="A7">
            <v>747</v>
          </cell>
          <cell r="B7" t="str">
            <v xml:space="preserve">   持家の帰属家賃を除く総合</v>
          </cell>
          <cell r="C7">
            <v>102.9</v>
          </cell>
          <cell r="D7">
            <v>-0.70000000000000007</v>
          </cell>
          <cell r="E7">
            <v>1.7000000000000002</v>
          </cell>
          <cell r="F7">
            <v>-0.6</v>
          </cell>
          <cell r="G7">
            <v>1.5</v>
          </cell>
          <cell r="H7">
            <v>8909</v>
          </cell>
          <cell r="I7">
            <v>588</v>
          </cell>
          <cell r="J7">
            <v>102.9</v>
          </cell>
          <cell r="K7">
            <v>103.6</v>
          </cell>
          <cell r="L7">
            <v>103.8</v>
          </cell>
          <cell r="M7">
            <v>103.9</v>
          </cell>
          <cell r="N7">
            <v>103.8</v>
          </cell>
          <cell r="O7">
            <v>102.9</v>
          </cell>
          <cell r="P7">
            <v>102.5</v>
          </cell>
          <cell r="Q7">
            <v>101.4</v>
          </cell>
          <cell r="R7">
            <v>102</v>
          </cell>
          <cell r="S7">
            <v>101.3</v>
          </cell>
          <cell r="T7">
            <v>101.2</v>
          </cell>
          <cell r="U7">
            <v>101.3</v>
          </cell>
          <cell r="V7">
            <v>101.2</v>
          </cell>
          <cell r="W7">
            <v>101.3</v>
          </cell>
        </row>
        <row r="8">
          <cell r="A8">
            <v>750</v>
          </cell>
          <cell r="B8" t="str">
            <v xml:space="preserve">   持家の帰属家賃及び
　　　生鮮食品を除く総合　　　　　</v>
          </cell>
          <cell r="C8">
            <v>102.5</v>
          </cell>
          <cell r="D8">
            <v>-0.4</v>
          </cell>
          <cell r="E8">
            <v>1.7000000000000002</v>
          </cell>
          <cell r="F8">
            <v>-0.33</v>
          </cell>
          <cell r="G8">
            <v>1.42</v>
          </cell>
          <cell r="H8">
            <v>8466</v>
          </cell>
          <cell r="I8">
            <v>523</v>
          </cell>
          <cell r="J8">
            <v>102.5</v>
          </cell>
          <cell r="K8">
            <v>102.9</v>
          </cell>
          <cell r="L8">
            <v>103.5</v>
          </cell>
          <cell r="M8">
            <v>103.7</v>
          </cell>
          <cell r="N8">
            <v>103.7</v>
          </cell>
          <cell r="O8">
            <v>102.9</v>
          </cell>
          <cell r="P8">
            <v>102.5</v>
          </cell>
          <cell r="Q8">
            <v>101.5</v>
          </cell>
          <cell r="R8">
            <v>101.9</v>
          </cell>
          <cell r="S8">
            <v>101.1</v>
          </cell>
          <cell r="T8">
            <v>101.1</v>
          </cell>
          <cell r="U8">
            <v>101.1</v>
          </cell>
          <cell r="V8">
            <v>101.1</v>
          </cell>
          <cell r="W8">
            <v>101.1</v>
          </cell>
        </row>
        <row r="9">
          <cell r="A9">
            <v>752</v>
          </cell>
          <cell r="B9" t="str">
            <v xml:space="preserve">  食料（酒類を除く）及び
　　　　エネルギーを除く総合　　　</v>
          </cell>
          <cell r="C9">
            <v>99.600000000000009</v>
          </cell>
          <cell r="D9">
            <v>-0.1</v>
          </cell>
          <cell r="E9">
            <v>0.30000000000000004</v>
          </cell>
          <cell r="F9">
            <v>-0.06</v>
          </cell>
          <cell r="G9">
            <v>0.19</v>
          </cell>
          <cell r="H9">
            <v>6471</v>
          </cell>
          <cell r="I9">
            <v>366</v>
          </cell>
          <cell r="J9">
            <v>99.6</v>
          </cell>
          <cell r="K9">
            <v>99.7</v>
          </cell>
          <cell r="L9">
            <v>99.8</v>
          </cell>
          <cell r="M9">
            <v>99.9</v>
          </cell>
          <cell r="N9">
            <v>99.6</v>
          </cell>
          <cell r="O9">
            <v>99.5</v>
          </cell>
          <cell r="P9">
            <v>99.4</v>
          </cell>
          <cell r="Q9">
            <v>99.2</v>
          </cell>
          <cell r="R9">
            <v>99.3</v>
          </cell>
          <cell r="S9">
            <v>98.9</v>
          </cell>
          <cell r="T9">
            <v>98.9</v>
          </cell>
          <cell r="U9">
            <v>99.2</v>
          </cell>
          <cell r="V9">
            <v>98.9</v>
          </cell>
          <cell r="W9">
            <v>99.2</v>
          </cell>
        </row>
        <row r="10">
          <cell r="A10">
            <v>2</v>
          </cell>
          <cell r="B10" t="str">
            <v>食                     料</v>
          </cell>
          <cell r="C10">
            <v>106.7</v>
          </cell>
          <cell r="D10">
            <v>-0.70000000000000007</v>
          </cell>
          <cell r="E10">
            <v>5</v>
          </cell>
          <cell r="F10">
            <v>-0.19</v>
          </cell>
          <cell r="G10">
            <v>1.42</v>
          </cell>
          <cell r="H10">
            <v>2812</v>
          </cell>
          <cell r="I10">
            <v>229</v>
          </cell>
          <cell r="J10">
            <v>106.7</v>
          </cell>
          <cell r="K10">
            <v>107.4</v>
          </cell>
          <cell r="L10">
            <v>106</v>
          </cell>
          <cell r="M10">
            <v>105.5</v>
          </cell>
          <cell r="N10">
            <v>105.3</v>
          </cell>
          <cell r="O10">
            <v>104.1</v>
          </cell>
          <cell r="P10">
            <v>103.7</v>
          </cell>
          <cell r="Q10">
            <v>102.6</v>
          </cell>
          <cell r="R10">
            <v>103</v>
          </cell>
          <cell r="S10">
            <v>101.9</v>
          </cell>
          <cell r="T10">
            <v>101.4</v>
          </cell>
          <cell r="U10">
            <v>101.5</v>
          </cell>
          <cell r="V10">
            <v>101.4</v>
          </cell>
          <cell r="W10">
            <v>101.5</v>
          </cell>
        </row>
        <row r="11">
          <cell r="A11">
            <v>741</v>
          </cell>
          <cell r="B11" t="str">
            <v xml:space="preserve">   生    鮮    食    品</v>
          </cell>
          <cell r="C11">
            <v>110.2</v>
          </cell>
          <cell r="D11">
            <v>-5</v>
          </cell>
          <cell r="E11">
            <v>0.8</v>
          </cell>
          <cell r="F11">
            <v>-0.25</v>
          </cell>
          <cell r="G11">
            <v>0.04</v>
          </cell>
          <cell r="H11">
            <v>443</v>
          </cell>
          <cell r="I11">
            <v>65</v>
          </cell>
          <cell r="J11">
            <v>110.2</v>
          </cell>
          <cell r="K11">
            <v>116</v>
          </cell>
          <cell r="L11">
            <v>110.5</v>
          </cell>
          <cell r="M11">
            <v>107.9</v>
          </cell>
          <cell r="N11">
            <v>105.8</v>
          </cell>
          <cell r="O11">
            <v>102.2</v>
          </cell>
          <cell r="P11">
            <v>102.3</v>
          </cell>
          <cell r="Q11">
            <v>99.9</v>
          </cell>
          <cell r="R11">
            <v>104.6</v>
          </cell>
          <cell r="S11">
            <v>104</v>
          </cell>
          <cell r="T11">
            <v>102</v>
          </cell>
          <cell r="U11">
            <v>105</v>
          </cell>
          <cell r="V11">
            <v>102</v>
          </cell>
          <cell r="W11">
            <v>105</v>
          </cell>
        </row>
        <row r="12">
          <cell r="A12">
            <v>746</v>
          </cell>
          <cell r="B12" t="str">
            <v xml:space="preserve">   生鮮食品を除く食料</v>
          </cell>
          <cell r="C12">
            <v>106.10000000000001</v>
          </cell>
          <cell r="D12">
            <v>0.30000000000000004</v>
          </cell>
          <cell r="E12">
            <v>5.9</v>
          </cell>
          <cell r="F12">
            <v>7.0000000000000007E-2</v>
          </cell>
          <cell r="G12">
            <v>1.38</v>
          </cell>
          <cell r="H12">
            <v>2369</v>
          </cell>
          <cell r="I12">
            <v>164</v>
          </cell>
          <cell r="J12">
            <v>106.1</v>
          </cell>
          <cell r="K12">
            <v>105.8</v>
          </cell>
          <cell r="L12">
            <v>105.1</v>
          </cell>
          <cell r="M12">
            <v>105</v>
          </cell>
          <cell r="N12">
            <v>105.3</v>
          </cell>
          <cell r="O12">
            <v>104.4</v>
          </cell>
          <cell r="P12">
            <v>104</v>
          </cell>
          <cell r="Q12">
            <v>103.1</v>
          </cell>
          <cell r="R12">
            <v>102.7</v>
          </cell>
          <cell r="S12">
            <v>101.5</v>
          </cell>
          <cell r="T12">
            <v>101.3</v>
          </cell>
          <cell r="U12">
            <v>100.8</v>
          </cell>
          <cell r="V12">
            <v>101.3</v>
          </cell>
          <cell r="W12">
            <v>100.8</v>
          </cell>
        </row>
        <row r="13">
          <cell r="A13">
            <v>3</v>
          </cell>
          <cell r="B13" t="str">
            <v>穀                 類</v>
          </cell>
          <cell r="C13">
            <v>105.2</v>
          </cell>
          <cell r="D13">
            <v>0.5</v>
          </cell>
          <cell r="E13">
            <v>9.2000000000000011</v>
          </cell>
          <cell r="F13">
            <v>0.01</v>
          </cell>
          <cell r="G13">
            <v>0.26</v>
          </cell>
          <cell r="H13">
            <v>291</v>
          </cell>
          <cell r="I13">
            <v>15</v>
          </cell>
          <cell r="J13">
            <v>105.2</v>
          </cell>
          <cell r="K13">
            <v>104.7</v>
          </cell>
          <cell r="L13">
            <v>102.8</v>
          </cell>
          <cell r="M13">
            <v>102.4</v>
          </cell>
          <cell r="N13">
            <v>102.8</v>
          </cell>
          <cell r="O13">
            <v>103.1</v>
          </cell>
          <cell r="P13">
            <v>103.2</v>
          </cell>
          <cell r="Q13">
            <v>100.7</v>
          </cell>
          <cell r="R13">
            <v>101.3</v>
          </cell>
          <cell r="S13">
            <v>100.6</v>
          </cell>
          <cell r="T13">
            <v>99.5</v>
          </cell>
          <cell r="U13">
            <v>98.3</v>
          </cell>
          <cell r="V13">
            <v>99.5</v>
          </cell>
          <cell r="W13">
            <v>98.3</v>
          </cell>
        </row>
        <row r="14">
          <cell r="A14">
            <v>24</v>
          </cell>
          <cell r="B14" t="str">
            <v>魚       介       類</v>
          </cell>
          <cell r="C14">
            <v>109.4</v>
          </cell>
          <cell r="D14">
            <v>-0.8</v>
          </cell>
          <cell r="E14">
            <v>5.7</v>
          </cell>
          <cell r="F14">
            <v>-0.02</v>
          </cell>
          <cell r="G14">
            <v>0.13</v>
          </cell>
          <cell r="H14">
            <v>215</v>
          </cell>
          <cell r="I14">
            <v>33</v>
          </cell>
          <cell r="J14">
            <v>109.4</v>
          </cell>
          <cell r="K14">
            <v>110.3</v>
          </cell>
          <cell r="L14">
            <v>109.4</v>
          </cell>
          <cell r="M14">
            <v>109.5</v>
          </cell>
          <cell r="N14">
            <v>108.2</v>
          </cell>
          <cell r="O14">
            <v>106.1</v>
          </cell>
          <cell r="P14">
            <v>106.4</v>
          </cell>
          <cell r="Q14">
            <v>103.6</v>
          </cell>
          <cell r="R14">
            <v>103.4</v>
          </cell>
          <cell r="S14">
            <v>103.6</v>
          </cell>
          <cell r="T14">
            <v>103.8</v>
          </cell>
          <cell r="U14">
            <v>102.9</v>
          </cell>
          <cell r="V14">
            <v>103.8</v>
          </cell>
          <cell r="W14">
            <v>102.9</v>
          </cell>
        </row>
        <row r="15">
          <cell r="A15">
            <v>25</v>
          </cell>
          <cell r="B15" t="str">
            <v>　　生  鮮  魚  介</v>
          </cell>
          <cell r="C15">
            <v>106.9</v>
          </cell>
          <cell r="D15">
            <v>-1.7000000000000002</v>
          </cell>
          <cell r="E15">
            <v>6.1000000000000005</v>
          </cell>
          <cell r="F15">
            <v>-0.02</v>
          </cell>
          <cell r="G15">
            <v>0.08</v>
          </cell>
          <cell r="H15">
            <v>135</v>
          </cell>
          <cell r="I15">
            <v>18</v>
          </cell>
          <cell r="J15">
            <v>106.9</v>
          </cell>
          <cell r="K15">
            <v>108.7</v>
          </cell>
          <cell r="L15">
            <v>107.5</v>
          </cell>
          <cell r="M15">
            <v>107.6</v>
          </cell>
          <cell r="N15">
            <v>106.9</v>
          </cell>
          <cell r="O15">
            <v>104.5</v>
          </cell>
          <cell r="P15">
            <v>105.3</v>
          </cell>
          <cell r="Q15">
            <v>101.6</v>
          </cell>
          <cell r="R15">
            <v>101.4</v>
          </cell>
          <cell r="S15">
            <v>101.7</v>
          </cell>
          <cell r="T15">
            <v>103.2</v>
          </cell>
          <cell r="U15">
            <v>101.4</v>
          </cell>
          <cell r="V15">
            <v>103.2</v>
          </cell>
          <cell r="W15">
            <v>101.4</v>
          </cell>
        </row>
        <row r="16">
          <cell r="A16">
            <v>62</v>
          </cell>
          <cell r="B16" t="str">
            <v>肉                 類</v>
          </cell>
          <cell r="C16">
            <v>115</v>
          </cell>
          <cell r="D16">
            <v>-0.1</v>
          </cell>
          <cell r="E16">
            <v>5.8000000000000007</v>
          </cell>
          <cell r="F16">
            <v>0</v>
          </cell>
          <cell r="G16">
            <v>0.15</v>
          </cell>
          <cell r="H16">
            <v>237</v>
          </cell>
          <cell r="I16">
            <v>10</v>
          </cell>
          <cell r="J16">
            <v>115</v>
          </cell>
          <cell r="K16">
            <v>115.1</v>
          </cell>
          <cell r="L16">
            <v>113.5</v>
          </cell>
          <cell r="M16">
            <v>111.8</v>
          </cell>
          <cell r="N16">
            <v>112.2</v>
          </cell>
          <cell r="O16">
            <v>112.3</v>
          </cell>
          <cell r="P16">
            <v>111.6</v>
          </cell>
          <cell r="Q16">
            <v>111.5</v>
          </cell>
          <cell r="R16">
            <v>111.4</v>
          </cell>
          <cell r="S16">
            <v>109.6</v>
          </cell>
          <cell r="T16">
            <v>109.5</v>
          </cell>
          <cell r="U16">
            <v>109.8</v>
          </cell>
          <cell r="V16">
            <v>109.5</v>
          </cell>
          <cell r="W16">
            <v>109.8</v>
          </cell>
        </row>
        <row r="17">
          <cell r="A17">
            <v>75</v>
          </cell>
          <cell r="B17" t="str">
            <v>乳       卵       類</v>
          </cell>
          <cell r="C17">
            <v>109.80000000000001</v>
          </cell>
          <cell r="D17">
            <v>2.2000000000000002</v>
          </cell>
          <cell r="E17">
            <v>11.700000000000001</v>
          </cell>
          <cell r="F17">
            <v>0.03</v>
          </cell>
          <cell r="G17">
            <v>0.15</v>
          </cell>
          <cell r="H17">
            <v>128</v>
          </cell>
          <cell r="I17">
            <v>8</v>
          </cell>
          <cell r="J17">
            <v>109.8</v>
          </cell>
          <cell r="K17">
            <v>107.4</v>
          </cell>
          <cell r="L17">
            <v>108.7</v>
          </cell>
          <cell r="M17">
            <v>108.3</v>
          </cell>
          <cell r="N17">
            <v>107.2</v>
          </cell>
          <cell r="O17">
            <v>104.4</v>
          </cell>
          <cell r="P17">
            <v>104.8</v>
          </cell>
          <cell r="Q17">
            <v>105</v>
          </cell>
          <cell r="R17">
            <v>102.3</v>
          </cell>
          <cell r="S17">
            <v>98.3</v>
          </cell>
          <cell r="T17">
            <v>98.2</v>
          </cell>
          <cell r="U17">
            <v>97.8</v>
          </cell>
          <cell r="V17">
            <v>98.2</v>
          </cell>
          <cell r="W17">
            <v>97.8</v>
          </cell>
        </row>
        <row r="18">
          <cell r="A18">
            <v>88</v>
          </cell>
          <cell r="B18" t="str">
            <v>野   菜 ・ 海    藻</v>
          </cell>
          <cell r="C18">
            <v>112.4</v>
          </cell>
          <cell r="D18">
            <v>-5.9</v>
          </cell>
          <cell r="E18">
            <v>2.8000000000000003</v>
          </cell>
          <cell r="F18">
            <v>-0.22</v>
          </cell>
          <cell r="G18">
            <v>0.1</v>
          </cell>
          <cell r="H18">
            <v>327</v>
          </cell>
          <cell r="I18">
            <v>46</v>
          </cell>
          <cell r="J18">
            <v>112.4</v>
          </cell>
          <cell r="K18">
            <v>119.5</v>
          </cell>
          <cell r="L18">
            <v>112.3</v>
          </cell>
          <cell r="M18">
            <v>107.9</v>
          </cell>
          <cell r="N18">
            <v>106.3</v>
          </cell>
          <cell r="O18">
            <v>100.8</v>
          </cell>
          <cell r="P18">
            <v>101.7</v>
          </cell>
          <cell r="Q18">
            <v>101.7</v>
          </cell>
          <cell r="R18">
            <v>106.5</v>
          </cell>
          <cell r="S18">
            <v>104.4</v>
          </cell>
          <cell r="T18">
            <v>100.1</v>
          </cell>
          <cell r="U18">
            <v>104.8</v>
          </cell>
          <cell r="V18">
            <v>100.1</v>
          </cell>
          <cell r="W18">
            <v>104.8</v>
          </cell>
        </row>
        <row r="19">
          <cell r="A19">
            <v>89</v>
          </cell>
          <cell r="B19" t="str">
            <v>　　生  鮮  野  菜</v>
          </cell>
          <cell r="C19">
            <v>117.10000000000001</v>
          </cell>
          <cell r="D19">
            <v>-8.7000000000000011</v>
          </cell>
          <cell r="E19">
            <v>0.70000000000000007</v>
          </cell>
          <cell r="F19">
            <v>-0.23</v>
          </cell>
          <cell r="G19">
            <v>0.02</v>
          </cell>
          <cell r="H19">
            <v>211</v>
          </cell>
          <cell r="I19">
            <v>29</v>
          </cell>
          <cell r="J19">
            <v>117.1</v>
          </cell>
          <cell r="K19">
            <v>128.30000000000001</v>
          </cell>
          <cell r="L19">
            <v>117.2</v>
          </cell>
          <cell r="M19">
            <v>110.9</v>
          </cell>
          <cell r="N19">
            <v>108.4</v>
          </cell>
          <cell r="O19">
            <v>100.3</v>
          </cell>
          <cell r="P19">
            <v>101.6</v>
          </cell>
          <cell r="Q19">
            <v>101.8</v>
          </cell>
          <cell r="R19">
            <v>109.9</v>
          </cell>
          <cell r="S19">
            <v>107</v>
          </cell>
          <cell r="T19">
            <v>101</v>
          </cell>
          <cell r="U19">
            <v>109.4</v>
          </cell>
          <cell r="V19">
            <v>101</v>
          </cell>
          <cell r="W19">
            <v>109.4</v>
          </cell>
        </row>
        <row r="20">
          <cell r="A20">
            <v>140</v>
          </cell>
          <cell r="B20" t="str">
            <v>果                 物</v>
          </cell>
          <cell r="C20">
            <v>100</v>
          </cell>
          <cell r="D20">
            <v>0.5</v>
          </cell>
          <cell r="E20">
            <v>-5.2</v>
          </cell>
          <cell r="F20">
            <v>0</v>
          </cell>
          <cell r="G20">
            <v>-0.06</v>
          </cell>
          <cell r="H20">
            <v>102</v>
          </cell>
          <cell r="I20">
            <v>19</v>
          </cell>
          <cell r="J20">
            <v>100</v>
          </cell>
          <cell r="K20">
            <v>99.5</v>
          </cell>
          <cell r="L20">
            <v>100.3</v>
          </cell>
          <cell r="M20">
            <v>102.1</v>
          </cell>
          <cell r="N20">
            <v>99.5</v>
          </cell>
          <cell r="O20">
            <v>103.7</v>
          </cell>
          <cell r="P20">
            <v>100.1</v>
          </cell>
          <cell r="Q20">
            <v>94.3</v>
          </cell>
          <cell r="R20">
            <v>98</v>
          </cell>
          <cell r="S20">
            <v>100.8</v>
          </cell>
          <cell r="T20">
            <v>102.6</v>
          </cell>
          <cell r="U20">
            <v>100.6</v>
          </cell>
          <cell r="V20">
            <v>102.6</v>
          </cell>
          <cell r="W20">
            <v>100.6</v>
          </cell>
        </row>
        <row r="21">
          <cell r="A21">
            <v>141</v>
          </cell>
          <cell r="B21" t="str">
            <v>　　生  鮮  果　物</v>
          </cell>
          <cell r="C21">
            <v>99.800000000000011</v>
          </cell>
          <cell r="D21">
            <v>0.2</v>
          </cell>
          <cell r="E21">
            <v>-5.5</v>
          </cell>
          <cell r="F21">
            <v>0</v>
          </cell>
          <cell r="G21">
            <v>-0.06</v>
          </cell>
          <cell r="H21">
            <v>98</v>
          </cell>
          <cell r="I21">
            <v>18</v>
          </cell>
          <cell r="J21">
            <v>99.8</v>
          </cell>
          <cell r="K21">
            <v>99.6</v>
          </cell>
          <cell r="L21">
            <v>100.3</v>
          </cell>
          <cell r="M21">
            <v>101.9</v>
          </cell>
          <cell r="N21">
            <v>99</v>
          </cell>
          <cell r="O21">
            <v>103.4</v>
          </cell>
          <cell r="P21">
            <v>99.6</v>
          </cell>
          <cell r="Q21">
            <v>93.4</v>
          </cell>
          <cell r="R21">
            <v>97.5</v>
          </cell>
          <cell r="S21">
            <v>100.5</v>
          </cell>
          <cell r="T21">
            <v>102.5</v>
          </cell>
          <cell r="U21">
            <v>100.4</v>
          </cell>
          <cell r="V21">
            <v>102.5</v>
          </cell>
          <cell r="W21">
            <v>100.4</v>
          </cell>
        </row>
        <row r="22">
          <cell r="A22">
            <v>162</v>
          </cell>
          <cell r="B22" t="str">
            <v>油  脂・調  味  料</v>
          </cell>
          <cell r="C22">
            <v>111.5</v>
          </cell>
          <cell r="D22">
            <v>-0.8</v>
          </cell>
          <cell r="E22">
            <v>10.5</v>
          </cell>
          <cell r="F22">
            <v>-0.01</v>
          </cell>
          <cell r="G22">
            <v>0.13</v>
          </cell>
          <cell r="H22">
            <v>121</v>
          </cell>
          <cell r="I22">
            <v>17</v>
          </cell>
          <cell r="J22">
            <v>111.5</v>
          </cell>
          <cell r="K22">
            <v>112.4</v>
          </cell>
          <cell r="L22">
            <v>111.7</v>
          </cell>
          <cell r="M22">
            <v>111.6</v>
          </cell>
          <cell r="N22">
            <v>110.8</v>
          </cell>
          <cell r="O22">
            <v>110.4</v>
          </cell>
          <cell r="P22">
            <v>107.3</v>
          </cell>
          <cell r="Q22">
            <v>106.7</v>
          </cell>
          <cell r="R22">
            <v>105</v>
          </cell>
          <cell r="S22">
            <v>104.5</v>
          </cell>
          <cell r="T22">
            <v>103.9</v>
          </cell>
          <cell r="U22">
            <v>102.7</v>
          </cell>
          <cell r="V22">
            <v>103.9</v>
          </cell>
          <cell r="W22">
            <v>102.7</v>
          </cell>
        </row>
        <row r="23">
          <cell r="A23">
            <v>182</v>
          </cell>
          <cell r="B23" t="str">
            <v>菓       子       類</v>
          </cell>
          <cell r="C23">
            <v>109.10000000000001</v>
          </cell>
          <cell r="D23">
            <v>0.1</v>
          </cell>
          <cell r="E23">
            <v>8</v>
          </cell>
          <cell r="F23">
            <v>0</v>
          </cell>
          <cell r="G23">
            <v>0.17</v>
          </cell>
          <cell r="H23">
            <v>206</v>
          </cell>
          <cell r="I23">
            <v>17</v>
          </cell>
          <cell r="J23">
            <v>109.1</v>
          </cell>
          <cell r="K23">
            <v>109</v>
          </cell>
          <cell r="L23">
            <v>109</v>
          </cell>
          <cell r="M23">
            <v>109</v>
          </cell>
          <cell r="N23">
            <v>108.2</v>
          </cell>
          <cell r="O23">
            <v>106.9</v>
          </cell>
          <cell r="P23">
            <v>105.3</v>
          </cell>
          <cell r="Q23">
            <v>101.7</v>
          </cell>
          <cell r="R23">
            <v>100.9</v>
          </cell>
          <cell r="S23">
            <v>99.9</v>
          </cell>
          <cell r="T23">
            <v>100.8</v>
          </cell>
          <cell r="U23">
            <v>100.8</v>
          </cell>
          <cell r="V23">
            <v>100.8</v>
          </cell>
          <cell r="W23">
            <v>100.8</v>
          </cell>
        </row>
        <row r="24">
          <cell r="A24">
            <v>200</v>
          </cell>
          <cell r="B24" t="str">
            <v>調    理    食   品</v>
          </cell>
          <cell r="C24">
            <v>104.60000000000001</v>
          </cell>
          <cell r="D24">
            <v>0.1</v>
          </cell>
          <cell r="E24">
            <v>3.6</v>
          </cell>
          <cell r="F24">
            <v>0</v>
          </cell>
          <cell r="G24">
            <v>0.12</v>
          </cell>
          <cell r="H24">
            <v>336</v>
          </cell>
          <cell r="I24">
            <v>17</v>
          </cell>
          <cell r="J24">
            <v>104.6</v>
          </cell>
          <cell r="K24">
            <v>104.5</v>
          </cell>
          <cell r="L24">
            <v>104.7</v>
          </cell>
          <cell r="M24">
            <v>104.8</v>
          </cell>
          <cell r="N24">
            <v>105.8</v>
          </cell>
          <cell r="O24">
            <v>105</v>
          </cell>
          <cell r="P24">
            <v>104.9</v>
          </cell>
          <cell r="Q24">
            <v>104.7</v>
          </cell>
          <cell r="R24">
            <v>103.1</v>
          </cell>
          <cell r="S24">
            <v>101.6</v>
          </cell>
          <cell r="T24">
            <v>101.9</v>
          </cell>
          <cell r="U24">
            <v>102.2</v>
          </cell>
          <cell r="V24">
            <v>101.9</v>
          </cell>
          <cell r="W24">
            <v>102.2</v>
          </cell>
        </row>
        <row r="25">
          <cell r="A25">
            <v>220</v>
          </cell>
          <cell r="B25" t="str">
            <v>飲                 料</v>
          </cell>
          <cell r="C25">
            <v>98.7</v>
          </cell>
          <cell r="D25">
            <v>-0.2</v>
          </cell>
          <cell r="E25">
            <v>4.9000000000000004</v>
          </cell>
          <cell r="F25">
            <v>0</v>
          </cell>
          <cell r="G25">
            <v>0.09</v>
          </cell>
          <cell r="H25">
            <v>188</v>
          </cell>
          <cell r="I25">
            <v>14</v>
          </cell>
          <cell r="J25">
            <v>98.7</v>
          </cell>
          <cell r="K25">
            <v>98.9</v>
          </cell>
          <cell r="L25">
            <v>95.6</v>
          </cell>
          <cell r="M25">
            <v>97.4</v>
          </cell>
          <cell r="N25">
            <v>99.8</v>
          </cell>
          <cell r="O25">
            <v>95.4</v>
          </cell>
          <cell r="P25">
            <v>95.5</v>
          </cell>
          <cell r="Q25">
            <v>94.6</v>
          </cell>
          <cell r="R25">
            <v>97.9</v>
          </cell>
          <cell r="S25">
            <v>97.4</v>
          </cell>
          <cell r="T25">
            <v>97.2</v>
          </cell>
          <cell r="U25">
            <v>95.4</v>
          </cell>
          <cell r="V25">
            <v>97.2</v>
          </cell>
          <cell r="W25">
            <v>95.4</v>
          </cell>
        </row>
        <row r="26">
          <cell r="A26">
            <v>238</v>
          </cell>
          <cell r="B26" t="str">
            <v>酒                 類</v>
          </cell>
          <cell r="C26">
            <v>104.9</v>
          </cell>
          <cell r="D26">
            <v>0.60000000000000009</v>
          </cell>
          <cell r="E26">
            <v>6.9</v>
          </cell>
          <cell r="F26">
            <v>0.01</v>
          </cell>
          <cell r="G26">
            <v>0.08</v>
          </cell>
          <cell r="H26">
            <v>123</v>
          </cell>
          <cell r="I26">
            <v>8</v>
          </cell>
          <cell r="J26">
            <v>104.9</v>
          </cell>
          <cell r="K26">
            <v>104.3</v>
          </cell>
          <cell r="L26">
            <v>104.1</v>
          </cell>
          <cell r="M26">
            <v>104</v>
          </cell>
          <cell r="N26">
            <v>104.4</v>
          </cell>
          <cell r="O26">
            <v>104.1</v>
          </cell>
          <cell r="P26">
            <v>103.5</v>
          </cell>
          <cell r="Q26">
            <v>103.4</v>
          </cell>
          <cell r="R26">
            <v>101.2</v>
          </cell>
          <cell r="S26">
            <v>98.1</v>
          </cell>
          <cell r="T26">
            <v>98.1</v>
          </cell>
          <cell r="U26">
            <v>98</v>
          </cell>
          <cell r="V26">
            <v>98.1</v>
          </cell>
          <cell r="W26">
            <v>98</v>
          </cell>
        </row>
        <row r="27">
          <cell r="A27">
            <v>247</v>
          </cell>
          <cell r="B27" t="str">
            <v>外                 食</v>
          </cell>
          <cell r="C27">
            <v>102.30000000000001</v>
          </cell>
          <cell r="D27">
            <v>0.1</v>
          </cell>
          <cell r="E27">
            <v>1.3</v>
          </cell>
          <cell r="F27">
            <v>0.01</v>
          </cell>
          <cell r="G27">
            <v>7.0000000000000007E-2</v>
          </cell>
          <cell r="H27">
            <v>539</v>
          </cell>
          <cell r="I27">
            <v>25</v>
          </cell>
          <cell r="J27">
            <v>102.3</v>
          </cell>
          <cell r="K27">
            <v>102.2</v>
          </cell>
          <cell r="L27">
            <v>102.1</v>
          </cell>
          <cell r="M27">
            <v>102.1</v>
          </cell>
          <cell r="N27">
            <v>102.1</v>
          </cell>
          <cell r="O27">
            <v>102</v>
          </cell>
          <cell r="P27">
            <v>102</v>
          </cell>
          <cell r="Q27">
            <v>101.7</v>
          </cell>
          <cell r="R27">
            <v>101.7</v>
          </cell>
          <cell r="S27">
            <v>101.2</v>
          </cell>
          <cell r="T27">
            <v>101.2</v>
          </cell>
          <cell r="U27">
            <v>101</v>
          </cell>
          <cell r="V27">
            <v>101.2</v>
          </cell>
          <cell r="W27">
            <v>101</v>
          </cell>
        </row>
        <row r="28">
          <cell r="A28">
            <v>275</v>
          </cell>
          <cell r="B28" t="str">
            <v>住                     居</v>
          </cell>
          <cell r="C28">
            <v>101</v>
          </cell>
          <cell r="D28">
            <v>0.2</v>
          </cell>
          <cell r="E28">
            <v>0.9</v>
          </cell>
          <cell r="F28">
            <v>0.04</v>
          </cell>
          <cell r="G28">
            <v>0.19</v>
          </cell>
          <cell r="H28">
            <v>2090</v>
          </cell>
          <cell r="I28">
            <v>27</v>
          </cell>
          <cell r="J28">
            <v>101</v>
          </cell>
          <cell r="K28">
            <v>100.8</v>
          </cell>
          <cell r="L28">
            <v>100.8</v>
          </cell>
          <cell r="M28">
            <v>100.9</v>
          </cell>
          <cell r="N28">
            <v>100.9</v>
          </cell>
          <cell r="O28">
            <v>100.7</v>
          </cell>
          <cell r="P28">
            <v>100.3</v>
          </cell>
          <cell r="Q28">
            <v>100.2</v>
          </cell>
          <cell r="R28">
            <v>100.1</v>
          </cell>
          <cell r="S28">
            <v>100.1</v>
          </cell>
          <cell r="T28">
            <v>100.1</v>
          </cell>
          <cell r="U28">
            <v>100.1</v>
          </cell>
          <cell r="V28">
            <v>100.1</v>
          </cell>
          <cell r="W28">
            <v>100.1</v>
          </cell>
        </row>
        <row r="29">
          <cell r="A29">
            <v>748</v>
          </cell>
          <cell r="B29" t="str">
            <v xml:space="preserve">   持家の帰属家賃を除く住居</v>
          </cell>
          <cell r="C29">
            <v>101</v>
          </cell>
          <cell r="D29">
            <v>0.1</v>
          </cell>
          <cell r="E29">
            <v>0.70000000000000007</v>
          </cell>
          <cell r="F29">
            <v>0.01</v>
          </cell>
          <cell r="G29">
            <v>7.0000000000000007E-2</v>
          </cell>
          <cell r="H29">
            <v>999</v>
          </cell>
          <cell r="I29">
            <v>23</v>
          </cell>
          <cell r="J29">
            <v>101</v>
          </cell>
          <cell r="K29">
            <v>100.9</v>
          </cell>
          <cell r="L29">
            <v>100.8</v>
          </cell>
          <cell r="M29">
            <v>100.9</v>
          </cell>
          <cell r="N29">
            <v>100.9</v>
          </cell>
          <cell r="O29">
            <v>100.7</v>
          </cell>
          <cell r="P29">
            <v>100.4</v>
          </cell>
          <cell r="Q29">
            <v>100.4</v>
          </cell>
          <cell r="R29">
            <v>100.3</v>
          </cell>
          <cell r="S29">
            <v>100.3</v>
          </cell>
          <cell r="T29">
            <v>100.3</v>
          </cell>
          <cell r="U29">
            <v>100.2</v>
          </cell>
          <cell r="V29">
            <v>100.3</v>
          </cell>
          <cell r="W29">
            <v>100.2</v>
          </cell>
        </row>
        <row r="30">
          <cell r="A30">
            <v>276</v>
          </cell>
          <cell r="B30" t="str">
            <v>家                 賃</v>
          </cell>
          <cell r="C30">
            <v>100.80000000000001</v>
          </cell>
          <cell r="D30">
            <v>0.1</v>
          </cell>
          <cell r="E30">
            <v>0.8</v>
          </cell>
          <cell r="F30">
            <v>0.02</v>
          </cell>
          <cell r="G30">
            <v>0.16</v>
          </cell>
          <cell r="H30">
            <v>1978</v>
          </cell>
          <cell r="I30">
            <v>10</v>
          </cell>
          <cell r="J30">
            <v>100.8</v>
          </cell>
          <cell r="K30">
            <v>100.7</v>
          </cell>
          <cell r="L30">
            <v>100.6</v>
          </cell>
          <cell r="M30">
            <v>100.8</v>
          </cell>
          <cell r="N30">
            <v>100.8</v>
          </cell>
          <cell r="O30">
            <v>100.5</v>
          </cell>
          <cell r="P30">
            <v>100.1</v>
          </cell>
          <cell r="Q30">
            <v>100</v>
          </cell>
          <cell r="R30">
            <v>99.9</v>
          </cell>
          <cell r="S30">
            <v>100</v>
          </cell>
          <cell r="T30">
            <v>100</v>
          </cell>
          <cell r="U30">
            <v>100</v>
          </cell>
          <cell r="V30">
            <v>100</v>
          </cell>
          <cell r="W30">
            <v>100</v>
          </cell>
        </row>
        <row r="31">
          <cell r="A31">
            <v>749</v>
          </cell>
          <cell r="B31" t="str">
            <v xml:space="preserve">            持家の帰属家賃を除く家賃</v>
          </cell>
          <cell r="C31" t="str">
            <v xml:space="preserve">    持家の帰属家賃を除く家賃</v>
          </cell>
          <cell r="D31">
            <v>100.60000000000001</v>
          </cell>
          <cell r="E31">
            <v>0.2</v>
          </cell>
          <cell r="F31">
            <v>0.60000000000000009</v>
          </cell>
          <cell r="G31">
            <v>0.02</v>
          </cell>
          <cell r="H31">
            <v>0.05</v>
          </cell>
          <cell r="I31">
            <v>887</v>
          </cell>
          <cell r="J31">
            <v>6</v>
          </cell>
          <cell r="K31">
            <v>100.6</v>
          </cell>
          <cell r="L31">
            <v>100.4</v>
          </cell>
          <cell r="M31">
            <v>100.4</v>
          </cell>
          <cell r="N31">
            <v>100.5</v>
          </cell>
          <cell r="O31">
            <v>100.5</v>
          </cell>
          <cell r="P31">
            <v>100.4</v>
          </cell>
          <cell r="Q31">
            <v>100.2</v>
          </cell>
          <cell r="R31">
            <v>100</v>
          </cell>
          <cell r="S31">
            <v>99.9</v>
          </cell>
          <cell r="T31">
            <v>100</v>
          </cell>
          <cell r="U31">
            <v>100</v>
          </cell>
          <cell r="V31">
            <v>99.9</v>
          </cell>
          <cell r="W31">
            <v>99.9</v>
          </cell>
        </row>
        <row r="32">
          <cell r="A32">
            <v>290</v>
          </cell>
          <cell r="B32" t="str">
            <v>設 備 修 繕・維 持</v>
          </cell>
          <cell r="C32">
            <v>105.60000000000001</v>
          </cell>
          <cell r="D32">
            <v>0.2</v>
          </cell>
          <cell r="E32">
            <v>2</v>
          </cell>
          <cell r="F32">
            <v>0</v>
          </cell>
          <cell r="G32">
            <v>0.02</v>
          </cell>
          <cell r="H32">
            <v>112</v>
          </cell>
          <cell r="I32">
            <v>17</v>
          </cell>
          <cell r="J32">
            <v>105.6</v>
          </cell>
          <cell r="K32">
            <v>105.4</v>
          </cell>
          <cell r="L32">
            <v>105.4</v>
          </cell>
          <cell r="M32">
            <v>104.7</v>
          </cell>
          <cell r="N32">
            <v>104.7</v>
          </cell>
          <cell r="O32">
            <v>104.6</v>
          </cell>
          <cell r="P32">
            <v>103.5</v>
          </cell>
          <cell r="Q32">
            <v>104.6</v>
          </cell>
          <cell r="R32">
            <v>104.6</v>
          </cell>
          <cell r="S32">
            <v>102.7</v>
          </cell>
          <cell r="T32">
            <v>103.5</v>
          </cell>
          <cell r="U32">
            <v>103.5</v>
          </cell>
          <cell r="V32">
            <v>103.5</v>
          </cell>
          <cell r="W32">
            <v>103.5</v>
          </cell>
        </row>
        <row r="33">
          <cell r="A33">
            <v>310</v>
          </cell>
          <cell r="B33" t="str">
            <v>光     熱  ・  水    道</v>
          </cell>
          <cell r="C33">
            <v>109.60000000000001</v>
          </cell>
          <cell r="D33">
            <v>-0.70000000000000007</v>
          </cell>
          <cell r="E33">
            <v>3.8000000000000003</v>
          </cell>
          <cell r="F33">
            <v>-7.0000000000000007E-2</v>
          </cell>
          <cell r="G33">
            <v>0.34</v>
          </cell>
          <cell r="H33">
            <v>869</v>
          </cell>
          <cell r="I33">
            <v>6</v>
          </cell>
          <cell r="J33">
            <v>109.6</v>
          </cell>
          <cell r="K33">
            <v>110.4</v>
          </cell>
          <cell r="L33">
            <v>110.9</v>
          </cell>
          <cell r="M33">
            <v>111.6</v>
          </cell>
          <cell r="N33">
            <v>111.3</v>
          </cell>
          <cell r="O33">
            <v>110.1</v>
          </cell>
          <cell r="P33">
            <v>109.5</v>
          </cell>
          <cell r="Q33">
            <v>109</v>
          </cell>
          <cell r="R33">
            <v>108.2</v>
          </cell>
          <cell r="S33">
            <v>107.8</v>
          </cell>
          <cell r="T33">
            <v>107.7</v>
          </cell>
          <cell r="U33">
            <v>106.1</v>
          </cell>
          <cell r="V33">
            <v>107.7</v>
          </cell>
          <cell r="W33">
            <v>106.1</v>
          </cell>
        </row>
        <row r="34">
          <cell r="A34">
            <v>311</v>
          </cell>
          <cell r="B34" t="str">
            <v xml:space="preserve">電 　　気　 　代 </v>
          </cell>
          <cell r="C34">
            <v>110.60000000000001</v>
          </cell>
          <cell r="D34">
            <v>0</v>
          </cell>
          <cell r="E34">
            <v>5</v>
          </cell>
          <cell r="F34">
            <v>0</v>
          </cell>
          <cell r="G34">
            <v>0.2</v>
          </cell>
          <cell r="H34">
            <v>386</v>
          </cell>
          <cell r="I34">
            <v>1</v>
          </cell>
          <cell r="J34">
            <v>110.6</v>
          </cell>
          <cell r="K34">
            <v>110.6</v>
          </cell>
          <cell r="L34">
            <v>110.6</v>
          </cell>
          <cell r="M34">
            <v>111.1</v>
          </cell>
          <cell r="N34">
            <v>111.1</v>
          </cell>
          <cell r="O34">
            <v>109.3</v>
          </cell>
          <cell r="P34">
            <v>109.3</v>
          </cell>
          <cell r="Q34">
            <v>109.3</v>
          </cell>
          <cell r="R34">
            <v>107.5</v>
          </cell>
          <cell r="S34">
            <v>107.5</v>
          </cell>
          <cell r="T34">
            <v>107.5</v>
          </cell>
          <cell r="U34">
            <v>105.3</v>
          </cell>
          <cell r="V34">
            <v>107.5</v>
          </cell>
          <cell r="W34">
            <v>105.3</v>
          </cell>
        </row>
        <row r="35">
          <cell r="A35">
            <v>313</v>
          </cell>
          <cell r="B35" t="str">
            <v>ガ      ス     代</v>
          </cell>
          <cell r="C35">
            <v>113.60000000000001</v>
          </cell>
          <cell r="D35">
            <v>0</v>
          </cell>
          <cell r="E35">
            <v>5.6000000000000005</v>
          </cell>
          <cell r="F35">
            <v>0</v>
          </cell>
          <cell r="G35">
            <v>0.12</v>
          </cell>
          <cell r="H35">
            <v>210</v>
          </cell>
          <cell r="I35">
            <v>2</v>
          </cell>
          <cell r="J35">
            <v>113.6</v>
          </cell>
          <cell r="K35">
            <v>113.6</v>
          </cell>
          <cell r="L35">
            <v>113.6</v>
          </cell>
          <cell r="M35">
            <v>113.8</v>
          </cell>
          <cell r="N35">
            <v>113.1</v>
          </cell>
          <cell r="O35">
            <v>113</v>
          </cell>
          <cell r="P35">
            <v>113</v>
          </cell>
          <cell r="Q35">
            <v>112.5</v>
          </cell>
          <cell r="R35">
            <v>112.6</v>
          </cell>
          <cell r="S35">
            <v>111.5</v>
          </cell>
          <cell r="T35">
            <v>110.2</v>
          </cell>
          <cell r="U35">
            <v>108.1</v>
          </cell>
          <cell r="V35">
            <v>110.2</v>
          </cell>
          <cell r="W35">
            <v>108.1</v>
          </cell>
        </row>
        <row r="36">
          <cell r="A36">
            <v>316</v>
          </cell>
          <cell r="B36" t="str">
            <v>他   の    光    熱</v>
          </cell>
          <cell r="C36">
            <v>143.30000000000001</v>
          </cell>
          <cell r="D36">
            <v>-14.5</v>
          </cell>
          <cell r="E36">
            <v>3.5</v>
          </cell>
          <cell r="F36">
            <v>-0.04</v>
          </cell>
          <cell r="G36">
            <v>0.01</v>
          </cell>
          <cell r="H36">
            <v>18</v>
          </cell>
          <cell r="I36">
            <v>1</v>
          </cell>
          <cell r="J36">
            <v>143.30000000000001</v>
          </cell>
          <cell r="K36">
            <v>167.7</v>
          </cell>
          <cell r="L36">
            <v>183.5</v>
          </cell>
          <cell r="M36">
            <v>196.4</v>
          </cell>
          <cell r="N36">
            <v>192.6</v>
          </cell>
          <cell r="O36">
            <v>183.5</v>
          </cell>
          <cell r="P36">
            <v>162.69999999999999</v>
          </cell>
          <cell r="Q36">
            <v>152.9</v>
          </cell>
          <cell r="R36">
            <v>152.6</v>
          </cell>
          <cell r="S36">
            <v>149.9</v>
          </cell>
          <cell r="T36">
            <v>152.69999999999999</v>
          </cell>
          <cell r="U36">
            <v>152.69999999999999</v>
          </cell>
          <cell r="V36">
            <v>152.69999999999999</v>
          </cell>
          <cell r="W36">
            <v>152.69999999999999</v>
          </cell>
        </row>
        <row r="37">
          <cell r="A37">
            <v>318</v>
          </cell>
          <cell r="B37" t="str">
            <v>上  下  水  道  料</v>
          </cell>
          <cell r="C37">
            <v>100.4</v>
          </cell>
          <cell r="D37">
            <v>0</v>
          </cell>
          <cell r="E37">
            <v>0</v>
          </cell>
          <cell r="F37">
            <v>0</v>
          </cell>
          <cell r="G37">
            <v>0</v>
          </cell>
          <cell r="H37">
            <v>255</v>
          </cell>
          <cell r="I37">
            <v>2</v>
          </cell>
          <cell r="J37">
            <v>100.4</v>
          </cell>
          <cell r="K37">
            <v>100.4</v>
          </cell>
          <cell r="L37">
            <v>100.4</v>
          </cell>
          <cell r="M37">
            <v>100.4</v>
          </cell>
          <cell r="N37">
            <v>100.4</v>
          </cell>
          <cell r="O37">
            <v>100.4</v>
          </cell>
          <cell r="P37">
            <v>100.4</v>
          </cell>
          <cell r="Q37">
            <v>100.4</v>
          </cell>
          <cell r="R37">
            <v>100.4</v>
          </cell>
          <cell r="S37">
            <v>100.4</v>
          </cell>
          <cell r="T37">
            <v>100.4</v>
          </cell>
          <cell r="U37">
            <v>100.4</v>
          </cell>
          <cell r="V37">
            <v>100.4</v>
          </cell>
          <cell r="W37">
            <v>100.4</v>
          </cell>
        </row>
        <row r="38">
          <cell r="A38">
            <v>321</v>
          </cell>
          <cell r="B38" t="str">
            <v>家 具・ 家  事  用  品</v>
          </cell>
          <cell r="C38">
            <v>96.2</v>
          </cell>
          <cell r="D38">
            <v>0.70000000000000007</v>
          </cell>
          <cell r="E38">
            <v>-0.5</v>
          </cell>
          <cell r="F38">
            <v>0.02</v>
          </cell>
          <cell r="G38">
            <v>-0.02</v>
          </cell>
          <cell r="H38">
            <v>312</v>
          </cell>
          <cell r="I38">
            <v>52</v>
          </cell>
          <cell r="J38">
            <v>96.2</v>
          </cell>
          <cell r="K38">
            <v>95.5</v>
          </cell>
          <cell r="L38">
            <v>95.5</v>
          </cell>
          <cell r="M38">
            <v>95.2</v>
          </cell>
          <cell r="N38">
            <v>95.2</v>
          </cell>
          <cell r="O38">
            <v>95</v>
          </cell>
          <cell r="P38">
            <v>95.8</v>
          </cell>
          <cell r="Q38">
            <v>95.1</v>
          </cell>
          <cell r="R38">
            <v>95</v>
          </cell>
          <cell r="S38">
            <v>95.6</v>
          </cell>
          <cell r="T38">
            <v>96.6</v>
          </cell>
          <cell r="U38">
            <v>97.3</v>
          </cell>
          <cell r="V38">
            <v>96.6</v>
          </cell>
          <cell r="W38">
            <v>97.3</v>
          </cell>
        </row>
        <row r="39">
          <cell r="A39">
            <v>322</v>
          </cell>
          <cell r="B39" t="str">
            <v>家 庭 用 耐 久 財</v>
          </cell>
          <cell r="C39">
            <v>73.8</v>
          </cell>
          <cell r="D39">
            <v>2.4000000000000004</v>
          </cell>
          <cell r="E39">
            <v>-11.600000000000001</v>
          </cell>
          <cell r="F39">
            <v>0.01</v>
          </cell>
          <cell r="G39">
            <v>-0.08</v>
          </cell>
          <cell r="H39">
            <v>84</v>
          </cell>
          <cell r="I39">
            <v>14</v>
          </cell>
          <cell r="J39">
            <v>73.8</v>
          </cell>
          <cell r="K39">
            <v>72.099999999999994</v>
          </cell>
          <cell r="L39">
            <v>73.3</v>
          </cell>
          <cell r="M39">
            <v>73.3</v>
          </cell>
          <cell r="N39">
            <v>74.599999999999994</v>
          </cell>
          <cell r="O39">
            <v>74.900000000000006</v>
          </cell>
          <cell r="P39">
            <v>78.2</v>
          </cell>
          <cell r="Q39">
            <v>78.400000000000006</v>
          </cell>
          <cell r="R39">
            <v>80.400000000000006</v>
          </cell>
          <cell r="S39">
            <v>81.3</v>
          </cell>
          <cell r="T39">
            <v>83.2</v>
          </cell>
          <cell r="U39">
            <v>83.3</v>
          </cell>
          <cell r="V39">
            <v>83.2</v>
          </cell>
          <cell r="W39">
            <v>83.3</v>
          </cell>
        </row>
        <row r="40">
          <cell r="A40">
            <v>340</v>
          </cell>
          <cell r="B40" t="str">
            <v>室  内  装  備  品</v>
          </cell>
          <cell r="C40">
            <v>92.800000000000011</v>
          </cell>
          <cell r="D40">
            <v>-3.4000000000000004</v>
          </cell>
          <cell r="E40">
            <v>1</v>
          </cell>
          <cell r="F40">
            <v>-0.01</v>
          </cell>
          <cell r="G40">
            <v>0</v>
          </cell>
          <cell r="H40">
            <v>22</v>
          </cell>
          <cell r="I40">
            <v>4</v>
          </cell>
          <cell r="J40">
            <v>92.8</v>
          </cell>
          <cell r="K40">
            <v>96.1</v>
          </cell>
          <cell r="L40">
            <v>94.7</v>
          </cell>
          <cell r="M40">
            <v>94.5</v>
          </cell>
          <cell r="N40">
            <v>94.5</v>
          </cell>
          <cell r="O40">
            <v>94.3</v>
          </cell>
          <cell r="P40">
            <v>94.1</v>
          </cell>
          <cell r="Q40">
            <v>94.1</v>
          </cell>
          <cell r="R40">
            <v>91.7</v>
          </cell>
          <cell r="S40">
            <v>85.4</v>
          </cell>
          <cell r="T40">
            <v>91.3</v>
          </cell>
          <cell r="U40">
            <v>91.9</v>
          </cell>
          <cell r="V40">
            <v>91.3</v>
          </cell>
          <cell r="W40">
            <v>91.9</v>
          </cell>
        </row>
        <row r="41">
          <cell r="A41">
            <v>345</v>
          </cell>
          <cell r="B41" t="str">
            <v>寝　 　  具 　    類</v>
          </cell>
          <cell r="C41">
            <v>113</v>
          </cell>
          <cell r="D41">
            <v>1.7000000000000002</v>
          </cell>
          <cell r="E41">
            <v>9.5</v>
          </cell>
          <cell r="F41">
            <v>0</v>
          </cell>
          <cell r="G41">
            <v>0.02</v>
          </cell>
          <cell r="H41">
            <v>18</v>
          </cell>
          <cell r="I41">
            <v>5</v>
          </cell>
          <cell r="J41">
            <v>113</v>
          </cell>
          <cell r="K41">
            <v>111.1</v>
          </cell>
          <cell r="L41">
            <v>114.1</v>
          </cell>
          <cell r="M41">
            <v>113.9</v>
          </cell>
          <cell r="N41">
            <v>113.9</v>
          </cell>
          <cell r="O41">
            <v>114</v>
          </cell>
          <cell r="P41">
            <v>114</v>
          </cell>
          <cell r="Q41">
            <v>112.7</v>
          </cell>
          <cell r="R41">
            <v>110.5</v>
          </cell>
          <cell r="S41">
            <v>110.4</v>
          </cell>
          <cell r="T41">
            <v>110.8</v>
          </cell>
          <cell r="U41">
            <v>113.8</v>
          </cell>
          <cell r="V41">
            <v>110.8</v>
          </cell>
          <cell r="W41">
            <v>113.8</v>
          </cell>
        </row>
        <row r="42">
          <cell r="A42">
            <v>351</v>
          </cell>
          <cell r="B42" t="str">
            <v>家   事    雑    貨</v>
          </cell>
          <cell r="C42">
            <v>107.4</v>
          </cell>
          <cell r="D42">
            <v>0.5</v>
          </cell>
          <cell r="E42">
            <v>4.5</v>
          </cell>
          <cell r="F42">
            <v>0</v>
          </cell>
          <cell r="G42">
            <v>0.03</v>
          </cell>
          <cell r="H42">
            <v>61</v>
          </cell>
          <cell r="I42">
            <v>14</v>
          </cell>
          <cell r="J42">
            <v>107.4</v>
          </cell>
          <cell r="K42">
            <v>106.9</v>
          </cell>
          <cell r="L42">
            <v>106.5</v>
          </cell>
          <cell r="M42">
            <v>105.9</v>
          </cell>
          <cell r="N42">
            <v>105.5</v>
          </cell>
          <cell r="O42">
            <v>105.3</v>
          </cell>
          <cell r="P42">
            <v>105.4</v>
          </cell>
          <cell r="Q42">
            <v>102.5</v>
          </cell>
          <cell r="R42">
            <v>102.9</v>
          </cell>
          <cell r="S42">
            <v>102.6</v>
          </cell>
          <cell r="T42">
            <v>102.5</v>
          </cell>
          <cell r="U42">
            <v>102.3</v>
          </cell>
          <cell r="V42">
            <v>102.5</v>
          </cell>
          <cell r="W42">
            <v>102.3</v>
          </cell>
        </row>
        <row r="43">
          <cell r="A43">
            <v>369</v>
          </cell>
          <cell r="B43" t="str">
            <v>家 事 用 消 耗 品</v>
          </cell>
          <cell r="C43">
            <v>103.30000000000001</v>
          </cell>
          <cell r="D43">
            <v>0.5</v>
          </cell>
          <cell r="E43">
            <v>0.9</v>
          </cell>
          <cell r="F43">
            <v>0.01</v>
          </cell>
          <cell r="G43">
            <v>0.01</v>
          </cell>
          <cell r="H43">
            <v>107</v>
          </cell>
          <cell r="I43">
            <v>11</v>
          </cell>
          <cell r="J43">
            <v>103.3</v>
          </cell>
          <cell r="K43">
            <v>102.8</v>
          </cell>
          <cell r="L43">
            <v>101.4</v>
          </cell>
          <cell r="M43">
            <v>100.8</v>
          </cell>
          <cell r="N43">
            <v>100.1</v>
          </cell>
          <cell r="O43">
            <v>99.3</v>
          </cell>
          <cell r="P43">
            <v>98.9</v>
          </cell>
          <cell r="Q43">
            <v>98.8</v>
          </cell>
          <cell r="R43">
            <v>97.7</v>
          </cell>
          <cell r="S43">
            <v>99.8</v>
          </cell>
          <cell r="T43">
            <v>100.4</v>
          </cell>
          <cell r="U43">
            <v>101.7</v>
          </cell>
          <cell r="V43">
            <v>100.4</v>
          </cell>
          <cell r="W43">
            <v>101.7</v>
          </cell>
        </row>
        <row r="44">
          <cell r="A44">
            <v>384</v>
          </cell>
          <cell r="B44" t="str">
            <v>家 事 サ ー ビ ス</v>
          </cell>
          <cell r="C44">
            <v>99.5</v>
          </cell>
          <cell r="D44">
            <v>-0.4</v>
          </cell>
          <cell r="E44">
            <v>-0.4</v>
          </cell>
          <cell r="F44">
            <v>0</v>
          </cell>
          <cell r="G44">
            <v>0</v>
          </cell>
          <cell r="H44">
            <v>18</v>
          </cell>
          <cell r="I44">
            <v>4</v>
          </cell>
          <cell r="J44">
            <v>99.5</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row>
        <row r="45">
          <cell r="A45">
            <v>392</v>
          </cell>
          <cell r="B45" t="str">
            <v>被  服  及  び  履  物</v>
          </cell>
          <cell r="C45">
            <v>103.30000000000001</v>
          </cell>
          <cell r="D45">
            <v>-0.30000000000000004</v>
          </cell>
          <cell r="E45">
            <v>1.3</v>
          </cell>
          <cell r="F45">
            <v>-0.01</v>
          </cell>
          <cell r="G45">
            <v>0.05</v>
          </cell>
          <cell r="H45">
            <v>362</v>
          </cell>
          <cell r="I45">
            <v>63</v>
          </cell>
          <cell r="J45">
            <v>103.3</v>
          </cell>
          <cell r="K45">
            <v>103.6</v>
          </cell>
          <cell r="L45">
            <v>104.2</v>
          </cell>
          <cell r="M45">
            <v>101.1</v>
          </cell>
          <cell r="N45">
            <v>101.2</v>
          </cell>
          <cell r="O45">
            <v>103.4</v>
          </cell>
          <cell r="P45">
            <v>103.7</v>
          </cell>
          <cell r="Q45">
            <v>104.9</v>
          </cell>
          <cell r="R45">
            <v>105.3</v>
          </cell>
          <cell r="S45">
            <v>100.3</v>
          </cell>
          <cell r="T45">
            <v>96.8</v>
          </cell>
          <cell r="U45">
            <v>101.4</v>
          </cell>
          <cell r="V45">
            <v>96.8</v>
          </cell>
          <cell r="W45">
            <v>101.4</v>
          </cell>
        </row>
        <row r="46">
          <cell r="A46">
            <v>393</v>
          </cell>
          <cell r="B46" t="str">
            <v>衣             料</v>
          </cell>
          <cell r="C46">
            <v>103.2</v>
          </cell>
          <cell r="D46">
            <v>-0.1</v>
          </cell>
          <cell r="E46">
            <v>1.6</v>
          </cell>
          <cell r="F46">
            <v>0</v>
          </cell>
          <cell r="G46">
            <v>0.03</v>
          </cell>
          <cell r="H46">
            <v>164</v>
          </cell>
          <cell r="I46">
            <v>25</v>
          </cell>
          <cell r="J46">
            <v>103.2</v>
          </cell>
          <cell r="K46">
            <v>103.3</v>
          </cell>
          <cell r="L46">
            <v>104.6</v>
          </cell>
          <cell r="M46">
            <v>100.3</v>
          </cell>
          <cell r="N46">
            <v>100.5</v>
          </cell>
          <cell r="O46">
            <v>103.1</v>
          </cell>
          <cell r="P46">
            <v>103.5</v>
          </cell>
          <cell r="Q46">
            <v>106.7</v>
          </cell>
          <cell r="R46">
            <v>106.3</v>
          </cell>
          <cell r="S46">
            <v>96.9</v>
          </cell>
          <cell r="T46">
            <v>93.9</v>
          </cell>
          <cell r="U46">
            <v>101.2</v>
          </cell>
          <cell r="V46">
            <v>93.9</v>
          </cell>
          <cell r="W46">
            <v>101.2</v>
          </cell>
        </row>
        <row r="47">
          <cell r="A47">
            <v>394</v>
          </cell>
          <cell r="B47" t="str">
            <v>和           服</v>
          </cell>
          <cell r="C47">
            <v>109.30000000000001</v>
          </cell>
          <cell r="D47">
            <v>0</v>
          </cell>
          <cell r="E47">
            <v>9.3000000000000007</v>
          </cell>
          <cell r="F47">
            <v>0</v>
          </cell>
          <cell r="G47">
            <v>0.01</v>
          </cell>
          <cell r="H47">
            <v>11</v>
          </cell>
          <cell r="I47">
            <v>2</v>
          </cell>
          <cell r="J47">
            <v>109.3</v>
          </cell>
          <cell r="K47">
            <v>109.3</v>
          </cell>
          <cell r="L47">
            <v>109.3</v>
          </cell>
          <cell r="M47">
            <v>109.3</v>
          </cell>
          <cell r="N47">
            <v>109.3</v>
          </cell>
          <cell r="O47">
            <v>109.3</v>
          </cell>
          <cell r="P47">
            <v>109.3</v>
          </cell>
          <cell r="Q47">
            <v>109.3</v>
          </cell>
          <cell r="R47">
            <v>109.3</v>
          </cell>
          <cell r="S47">
            <v>100</v>
          </cell>
          <cell r="T47">
            <v>100</v>
          </cell>
          <cell r="U47">
            <v>100</v>
          </cell>
          <cell r="V47">
            <v>100</v>
          </cell>
          <cell r="W47">
            <v>100</v>
          </cell>
        </row>
        <row r="48">
          <cell r="A48">
            <v>397</v>
          </cell>
          <cell r="B48" t="str">
            <v>洋           服</v>
          </cell>
          <cell r="C48">
            <v>102.7</v>
          </cell>
          <cell r="D48">
            <v>-0.2</v>
          </cell>
          <cell r="E48">
            <v>1</v>
          </cell>
          <cell r="F48">
            <v>0</v>
          </cell>
          <cell r="G48">
            <v>0.02</v>
          </cell>
          <cell r="H48">
            <v>153</v>
          </cell>
          <cell r="I48">
            <v>23</v>
          </cell>
          <cell r="J48">
            <v>102.7</v>
          </cell>
          <cell r="K48">
            <v>102.9</v>
          </cell>
          <cell r="L48">
            <v>104.2</v>
          </cell>
          <cell r="M48">
            <v>99.6</v>
          </cell>
          <cell r="N48">
            <v>99.9</v>
          </cell>
          <cell r="O48">
            <v>102.6</v>
          </cell>
          <cell r="P48">
            <v>103.1</v>
          </cell>
          <cell r="Q48">
            <v>106.5</v>
          </cell>
          <cell r="R48">
            <v>106.1</v>
          </cell>
          <cell r="S48">
            <v>96.7</v>
          </cell>
          <cell r="T48">
            <v>93.5</v>
          </cell>
          <cell r="U48">
            <v>101.3</v>
          </cell>
          <cell r="V48">
            <v>93.5</v>
          </cell>
          <cell r="W48">
            <v>101.3</v>
          </cell>
        </row>
        <row r="49">
          <cell r="A49">
            <v>424</v>
          </cell>
          <cell r="B49" t="str">
            <v>ｼｬﾂ・ｾ-ﾀ-・下着類　</v>
          </cell>
          <cell r="C49">
            <v>101.80000000000001</v>
          </cell>
          <cell r="D49">
            <v>-1.7000000000000002</v>
          </cell>
          <cell r="E49">
            <v>-1</v>
          </cell>
          <cell r="F49">
            <v>-0.02</v>
          </cell>
          <cell r="G49">
            <v>-0.01</v>
          </cell>
          <cell r="H49">
            <v>114</v>
          </cell>
          <cell r="I49">
            <v>20</v>
          </cell>
          <cell r="J49">
            <v>101.8</v>
          </cell>
          <cell r="K49">
            <v>103.6</v>
          </cell>
          <cell r="L49">
            <v>104.6</v>
          </cell>
          <cell r="M49">
            <v>101.2</v>
          </cell>
          <cell r="N49">
            <v>101.7</v>
          </cell>
          <cell r="O49">
            <v>104.8</v>
          </cell>
          <cell r="P49">
            <v>105.5</v>
          </cell>
          <cell r="Q49">
            <v>104.1</v>
          </cell>
          <cell r="R49">
            <v>106.9</v>
          </cell>
          <cell r="S49">
            <v>103.4</v>
          </cell>
          <cell r="T49">
            <v>97.6</v>
          </cell>
          <cell r="U49">
            <v>102</v>
          </cell>
          <cell r="V49">
            <v>97.6</v>
          </cell>
          <cell r="W49">
            <v>102</v>
          </cell>
        </row>
        <row r="50">
          <cell r="A50">
            <v>425</v>
          </cell>
          <cell r="B50" t="str">
            <v>ｼｬﾂ･ｾｰﾀｰ類</v>
          </cell>
          <cell r="C50">
            <v>101.9</v>
          </cell>
          <cell r="D50">
            <v>-2.7</v>
          </cell>
          <cell r="E50">
            <v>-1.8</v>
          </cell>
          <cell r="F50">
            <v>-0.02</v>
          </cell>
          <cell r="G50">
            <v>-0.02</v>
          </cell>
          <cell r="H50">
            <v>80</v>
          </cell>
          <cell r="I50">
            <v>13</v>
          </cell>
          <cell r="J50">
            <v>101.9</v>
          </cell>
          <cell r="K50">
            <v>104.7</v>
          </cell>
          <cell r="L50">
            <v>106.4</v>
          </cell>
          <cell r="M50">
            <v>101.1</v>
          </cell>
          <cell r="N50">
            <v>101.8</v>
          </cell>
          <cell r="O50">
            <v>106.5</v>
          </cell>
          <cell r="P50">
            <v>107.4</v>
          </cell>
          <cell r="Q50">
            <v>105.4</v>
          </cell>
          <cell r="R50">
            <v>109.7</v>
          </cell>
          <cell r="S50">
            <v>104.4</v>
          </cell>
          <cell r="T50">
            <v>95.5</v>
          </cell>
          <cell r="U50">
            <v>102.2</v>
          </cell>
          <cell r="V50">
            <v>95.5</v>
          </cell>
          <cell r="W50">
            <v>102.2</v>
          </cell>
        </row>
        <row r="51">
          <cell r="A51">
            <v>442</v>
          </cell>
          <cell r="B51" t="str">
            <v>下    着    類</v>
          </cell>
          <cell r="C51">
            <v>101.60000000000001</v>
          </cell>
          <cell r="D51">
            <v>0.4</v>
          </cell>
          <cell r="E51">
            <v>0.70000000000000007</v>
          </cell>
          <cell r="F51">
            <v>0</v>
          </cell>
          <cell r="G51">
            <v>0</v>
          </cell>
          <cell r="H51">
            <v>35</v>
          </cell>
          <cell r="I51">
            <v>7</v>
          </cell>
          <cell r="J51">
            <v>101.6</v>
          </cell>
          <cell r="K51">
            <v>101.2</v>
          </cell>
          <cell r="L51">
            <v>101.1</v>
          </cell>
          <cell r="M51">
            <v>101.5</v>
          </cell>
          <cell r="N51">
            <v>101.5</v>
          </cell>
          <cell r="O51">
            <v>101.4</v>
          </cell>
          <cell r="P51">
            <v>101.4</v>
          </cell>
          <cell r="Q51">
            <v>101.4</v>
          </cell>
          <cell r="R51">
            <v>100.9</v>
          </cell>
          <cell r="S51">
            <v>101.3</v>
          </cell>
          <cell r="T51">
            <v>101.7</v>
          </cell>
          <cell r="U51">
            <v>101.6</v>
          </cell>
          <cell r="V51">
            <v>101.7</v>
          </cell>
          <cell r="W51">
            <v>101.6</v>
          </cell>
        </row>
        <row r="52">
          <cell r="A52">
            <v>453</v>
          </cell>
          <cell r="B52" t="str">
            <v>履     物     類</v>
          </cell>
          <cell r="C52">
            <v>106.30000000000001</v>
          </cell>
          <cell r="D52">
            <v>0.60000000000000009</v>
          </cell>
          <cell r="E52">
            <v>5.6000000000000005</v>
          </cell>
          <cell r="F52">
            <v>0</v>
          </cell>
          <cell r="G52">
            <v>0.02</v>
          </cell>
          <cell r="H52">
            <v>43</v>
          </cell>
          <cell r="I52">
            <v>7</v>
          </cell>
          <cell r="J52">
            <v>106.3</v>
          </cell>
          <cell r="K52">
            <v>105.7</v>
          </cell>
          <cell r="L52">
            <v>103.3</v>
          </cell>
          <cell r="M52">
            <v>101.6</v>
          </cell>
          <cell r="N52">
            <v>100.5</v>
          </cell>
          <cell r="O52">
            <v>101</v>
          </cell>
          <cell r="P52">
            <v>101</v>
          </cell>
          <cell r="Q52">
            <v>102.7</v>
          </cell>
          <cell r="R52">
            <v>100.6</v>
          </cell>
          <cell r="S52">
            <v>104.7</v>
          </cell>
          <cell r="T52">
            <v>101.9</v>
          </cell>
          <cell r="U52">
            <v>100.7</v>
          </cell>
          <cell r="V52">
            <v>101.9</v>
          </cell>
          <cell r="W52">
            <v>100.7</v>
          </cell>
        </row>
        <row r="53">
          <cell r="A53">
            <v>461</v>
          </cell>
          <cell r="B53" t="str">
            <v>他 の 被 服 類</v>
          </cell>
          <cell r="C53">
            <v>102.4</v>
          </cell>
          <cell r="D53">
            <v>3.2</v>
          </cell>
          <cell r="E53">
            <v>0.8</v>
          </cell>
          <cell r="F53">
            <v>0.01</v>
          </cell>
          <cell r="G53">
            <v>0</v>
          </cell>
          <cell r="H53">
            <v>25</v>
          </cell>
          <cell r="I53">
            <v>7</v>
          </cell>
          <cell r="J53">
            <v>102.4</v>
          </cell>
          <cell r="K53">
            <v>99.2</v>
          </cell>
          <cell r="L53">
            <v>99.6</v>
          </cell>
          <cell r="M53">
            <v>100.3</v>
          </cell>
          <cell r="N53">
            <v>101.2</v>
          </cell>
          <cell r="O53">
            <v>100.7</v>
          </cell>
          <cell r="P53">
            <v>100.3</v>
          </cell>
          <cell r="Q53">
            <v>100.1</v>
          </cell>
          <cell r="R53">
            <v>100.5</v>
          </cell>
          <cell r="S53">
            <v>97</v>
          </cell>
          <cell r="T53">
            <v>97.2</v>
          </cell>
          <cell r="U53">
            <v>99.8</v>
          </cell>
          <cell r="V53">
            <v>97.2</v>
          </cell>
          <cell r="W53">
            <v>99.8</v>
          </cell>
        </row>
        <row r="54">
          <cell r="A54">
            <v>469</v>
          </cell>
          <cell r="B54" t="str">
            <v>被服関連ｻｰﾋﾞｽ</v>
          </cell>
          <cell r="C54">
            <v>108</v>
          </cell>
          <cell r="D54">
            <v>0</v>
          </cell>
          <cell r="E54">
            <v>3.3000000000000003</v>
          </cell>
          <cell r="F54">
            <v>0</v>
          </cell>
          <cell r="G54">
            <v>0.01</v>
          </cell>
          <cell r="H54">
            <v>16</v>
          </cell>
          <cell r="I54">
            <v>4</v>
          </cell>
          <cell r="J54">
            <v>108</v>
          </cell>
          <cell r="K54">
            <v>108</v>
          </cell>
          <cell r="L54">
            <v>108</v>
          </cell>
          <cell r="M54">
            <v>107.9</v>
          </cell>
          <cell r="N54">
            <v>107.9</v>
          </cell>
          <cell r="O54">
            <v>107.7</v>
          </cell>
          <cell r="P54">
            <v>106.3</v>
          </cell>
          <cell r="Q54">
            <v>106.3</v>
          </cell>
          <cell r="R54">
            <v>106.3</v>
          </cell>
          <cell r="S54">
            <v>104.6</v>
          </cell>
          <cell r="T54">
            <v>104.6</v>
          </cell>
          <cell r="U54">
            <v>104.6</v>
          </cell>
          <cell r="V54">
            <v>104.6</v>
          </cell>
          <cell r="W54">
            <v>104.6</v>
          </cell>
        </row>
        <row r="55">
          <cell r="A55">
            <v>474</v>
          </cell>
          <cell r="B55" t="str">
            <v>保    健     医     療</v>
          </cell>
          <cell r="C55">
            <v>100.30000000000001</v>
          </cell>
          <cell r="D55">
            <v>0.1</v>
          </cell>
          <cell r="E55">
            <v>-0.30000000000000004</v>
          </cell>
          <cell r="F55">
            <v>0</v>
          </cell>
          <cell r="G55">
            <v>-0.01</v>
          </cell>
          <cell r="H55">
            <v>424</v>
          </cell>
          <cell r="I55">
            <v>26</v>
          </cell>
          <cell r="J55">
            <v>100.3</v>
          </cell>
          <cell r="K55">
            <v>100.2</v>
          </cell>
          <cell r="L55">
            <v>99.6</v>
          </cell>
          <cell r="M55">
            <v>100</v>
          </cell>
          <cell r="N55">
            <v>100.1</v>
          </cell>
          <cell r="O55">
            <v>100.2</v>
          </cell>
          <cell r="P55">
            <v>100.1</v>
          </cell>
          <cell r="Q55">
            <v>100.1</v>
          </cell>
          <cell r="R55">
            <v>100.6</v>
          </cell>
          <cell r="S55">
            <v>100.4</v>
          </cell>
          <cell r="T55">
            <v>100.7</v>
          </cell>
          <cell r="U55">
            <v>100.7</v>
          </cell>
          <cell r="V55">
            <v>100.7</v>
          </cell>
          <cell r="W55">
            <v>100.7</v>
          </cell>
        </row>
        <row r="56">
          <cell r="A56">
            <v>475</v>
          </cell>
          <cell r="B56" t="str">
            <v>医薬品・健康保持用摂取品</v>
          </cell>
          <cell r="C56">
            <v>98.7</v>
          </cell>
          <cell r="D56">
            <v>-0.30000000000000004</v>
          </cell>
          <cell r="E56">
            <v>-2.2000000000000002</v>
          </cell>
          <cell r="F56">
            <v>0</v>
          </cell>
          <cell r="G56">
            <v>-0.02</v>
          </cell>
          <cell r="H56">
            <v>114</v>
          </cell>
          <cell r="I56">
            <v>12</v>
          </cell>
          <cell r="J56">
            <v>98.7</v>
          </cell>
          <cell r="K56">
            <v>99</v>
          </cell>
          <cell r="L56">
            <v>99.2</v>
          </cell>
          <cell r="M56">
            <v>99.2</v>
          </cell>
          <cell r="N56">
            <v>100</v>
          </cell>
          <cell r="O56">
            <v>100.3</v>
          </cell>
          <cell r="P56">
            <v>100.3</v>
          </cell>
          <cell r="Q56">
            <v>99.6</v>
          </cell>
          <cell r="R56">
            <v>99.5</v>
          </cell>
          <cell r="S56">
            <v>99.5</v>
          </cell>
          <cell r="T56">
            <v>100.8</v>
          </cell>
          <cell r="U56">
            <v>100.5</v>
          </cell>
          <cell r="V56">
            <v>100.8</v>
          </cell>
          <cell r="W56">
            <v>100.5</v>
          </cell>
        </row>
        <row r="57">
          <cell r="A57">
            <v>488</v>
          </cell>
          <cell r="B57" t="str">
            <v xml:space="preserve">保健医療用品・器 具 </v>
          </cell>
          <cell r="C57">
            <v>97.9</v>
          </cell>
          <cell r="D57">
            <v>0.70000000000000007</v>
          </cell>
          <cell r="E57">
            <v>1.1000000000000001</v>
          </cell>
          <cell r="F57">
            <v>0.01</v>
          </cell>
          <cell r="G57">
            <v>0.01</v>
          </cell>
          <cell r="H57">
            <v>83</v>
          </cell>
          <cell r="I57">
            <v>9</v>
          </cell>
          <cell r="J57">
            <v>97.9</v>
          </cell>
          <cell r="K57">
            <v>97.2</v>
          </cell>
          <cell r="L57">
            <v>94</v>
          </cell>
          <cell r="M57">
            <v>95.8</v>
          </cell>
          <cell r="N57">
            <v>95.5</v>
          </cell>
          <cell r="O57">
            <v>95.6</v>
          </cell>
          <cell r="P57">
            <v>95.1</v>
          </cell>
          <cell r="Q57">
            <v>95.9</v>
          </cell>
          <cell r="R57">
            <v>98.2</v>
          </cell>
          <cell r="S57">
            <v>97.1</v>
          </cell>
          <cell r="T57">
            <v>97</v>
          </cell>
          <cell r="U57">
            <v>97.7</v>
          </cell>
          <cell r="V57">
            <v>97</v>
          </cell>
          <cell r="W57">
            <v>97.7</v>
          </cell>
        </row>
        <row r="58">
          <cell r="A58">
            <v>498</v>
          </cell>
          <cell r="B58" t="str">
            <v xml:space="preserve">保 健 医 療 ｻ ｰ ﾋﾞ ｽ </v>
          </cell>
          <cell r="C58">
            <v>101.80000000000001</v>
          </cell>
          <cell r="D58">
            <v>0</v>
          </cell>
          <cell r="E58">
            <v>-0.2</v>
          </cell>
          <cell r="F58">
            <v>0</v>
          </cell>
          <cell r="G58">
            <v>0</v>
          </cell>
          <cell r="H58">
            <v>227</v>
          </cell>
          <cell r="I58">
            <v>5</v>
          </cell>
          <cell r="J58">
            <v>101.8</v>
          </cell>
          <cell r="K58">
            <v>101.8</v>
          </cell>
          <cell r="L58">
            <v>101.8</v>
          </cell>
          <cell r="M58">
            <v>101.8</v>
          </cell>
          <cell r="N58">
            <v>101.8</v>
          </cell>
          <cell r="O58">
            <v>101.8</v>
          </cell>
          <cell r="P58">
            <v>101.8</v>
          </cell>
          <cell r="Q58">
            <v>101.8</v>
          </cell>
          <cell r="R58">
            <v>102</v>
          </cell>
          <cell r="S58">
            <v>102</v>
          </cell>
          <cell r="T58">
            <v>102</v>
          </cell>
          <cell r="U58">
            <v>102</v>
          </cell>
          <cell r="V58">
            <v>102</v>
          </cell>
          <cell r="W58">
            <v>102</v>
          </cell>
        </row>
        <row r="59">
          <cell r="A59">
            <v>504</v>
          </cell>
          <cell r="B59" t="str">
            <v>交    通　・ 通     信</v>
          </cell>
          <cell r="C59">
            <v>99.2</v>
          </cell>
          <cell r="D59">
            <v>-2.3000000000000003</v>
          </cell>
          <cell r="E59">
            <v>-2.3000000000000003</v>
          </cell>
          <cell r="F59">
            <v>-0.28999999999999998</v>
          </cell>
          <cell r="G59">
            <v>-0.28999999999999998</v>
          </cell>
          <cell r="H59">
            <v>1279</v>
          </cell>
          <cell r="I59">
            <v>45</v>
          </cell>
          <cell r="J59">
            <v>99.2</v>
          </cell>
          <cell r="K59">
            <v>101.5</v>
          </cell>
          <cell r="L59">
            <v>105.9</v>
          </cell>
          <cell r="M59">
            <v>107.5</v>
          </cell>
          <cell r="N59">
            <v>107.9</v>
          </cell>
          <cell r="O59">
            <v>104.9</v>
          </cell>
          <cell r="P59">
            <v>103.8</v>
          </cell>
          <cell r="Q59">
            <v>99.1</v>
          </cell>
          <cell r="R59">
            <v>102.8</v>
          </cell>
          <cell r="S59">
            <v>102</v>
          </cell>
          <cell r="T59">
            <v>102.6</v>
          </cell>
          <cell r="U59">
            <v>102.9</v>
          </cell>
          <cell r="V59">
            <v>102.6</v>
          </cell>
          <cell r="W59">
            <v>102.9</v>
          </cell>
        </row>
        <row r="60">
          <cell r="A60">
            <v>505</v>
          </cell>
          <cell r="B60" t="str">
            <v xml:space="preserve">交                  通 </v>
          </cell>
          <cell r="C60">
            <v>102.4</v>
          </cell>
          <cell r="D60">
            <v>-0.5</v>
          </cell>
          <cell r="E60">
            <v>2.7</v>
          </cell>
          <cell r="F60">
            <v>-0.01</v>
          </cell>
          <cell r="G60">
            <v>0.05</v>
          </cell>
          <cell r="H60">
            <v>192</v>
          </cell>
          <cell r="I60">
            <v>14</v>
          </cell>
          <cell r="J60">
            <v>102.4</v>
          </cell>
          <cell r="K60">
            <v>102.9</v>
          </cell>
          <cell r="L60">
            <v>103.8</v>
          </cell>
          <cell r="M60">
            <v>112.3</v>
          </cell>
          <cell r="N60">
            <v>106.6</v>
          </cell>
          <cell r="O60">
            <v>102.7</v>
          </cell>
          <cell r="P60">
            <v>102.6</v>
          </cell>
          <cell r="Q60">
            <v>101.5</v>
          </cell>
          <cell r="R60">
            <v>102.3</v>
          </cell>
          <cell r="S60">
            <v>99.7</v>
          </cell>
          <cell r="T60">
            <v>103.6</v>
          </cell>
          <cell r="U60">
            <v>103.1</v>
          </cell>
          <cell r="V60">
            <v>103.6</v>
          </cell>
          <cell r="W60">
            <v>103.1</v>
          </cell>
        </row>
        <row r="61">
          <cell r="A61">
            <v>523</v>
          </cell>
          <cell r="B61" t="str">
            <v xml:space="preserve">自 動 車 等 関 係 費 </v>
          </cell>
          <cell r="C61">
            <v>102.5</v>
          </cell>
          <cell r="D61">
            <v>-4.2</v>
          </cell>
          <cell r="E61">
            <v>-5.2</v>
          </cell>
          <cell r="F61">
            <v>-0.27</v>
          </cell>
          <cell r="G61">
            <v>-0.35</v>
          </cell>
          <cell r="H61">
            <v>627</v>
          </cell>
          <cell r="I61">
            <v>21</v>
          </cell>
          <cell r="J61">
            <v>102.5</v>
          </cell>
          <cell r="K61">
            <v>107</v>
          </cell>
          <cell r="L61">
            <v>115.8</v>
          </cell>
          <cell r="M61">
            <v>116.9</v>
          </cell>
          <cell r="N61">
            <v>119</v>
          </cell>
          <cell r="O61">
            <v>113.9</v>
          </cell>
          <cell r="P61">
            <v>112</v>
          </cell>
          <cell r="Q61">
            <v>102.7</v>
          </cell>
          <cell r="R61">
            <v>110</v>
          </cell>
          <cell r="S61">
            <v>109.2</v>
          </cell>
          <cell r="T61">
            <v>109.3</v>
          </cell>
          <cell r="U61">
            <v>110.1</v>
          </cell>
          <cell r="V61">
            <v>109.3</v>
          </cell>
          <cell r="W61">
            <v>110.1</v>
          </cell>
        </row>
        <row r="62">
          <cell r="A62">
            <v>548</v>
          </cell>
          <cell r="B62" t="str">
            <v xml:space="preserve">通                  信 </v>
          </cell>
          <cell r="C62">
            <v>94</v>
          </cell>
          <cell r="D62">
            <v>-0.1</v>
          </cell>
          <cell r="E62">
            <v>0.30000000000000004</v>
          </cell>
          <cell r="F62">
            <v>0</v>
          </cell>
          <cell r="G62">
            <v>0.01</v>
          </cell>
          <cell r="H62">
            <v>459</v>
          </cell>
          <cell r="I62">
            <v>10</v>
          </cell>
          <cell r="J62">
            <v>94</v>
          </cell>
          <cell r="K62">
            <v>94.1</v>
          </cell>
          <cell r="L62">
            <v>94.1</v>
          </cell>
          <cell r="M62">
            <v>94.1</v>
          </cell>
          <cell r="N62">
            <v>94.1</v>
          </cell>
          <cell r="O62">
            <v>94.1</v>
          </cell>
          <cell r="P62">
            <v>93.7</v>
          </cell>
          <cell r="Q62">
            <v>93.7</v>
          </cell>
          <cell r="R62">
            <v>93.7</v>
          </cell>
          <cell r="S62">
            <v>93.7</v>
          </cell>
          <cell r="T62">
            <v>93.8</v>
          </cell>
          <cell r="U62">
            <v>93.7</v>
          </cell>
          <cell r="V62">
            <v>93.8</v>
          </cell>
          <cell r="W62">
            <v>93.7</v>
          </cell>
        </row>
        <row r="63">
          <cell r="A63">
            <v>560</v>
          </cell>
          <cell r="B63" t="str">
            <v>教                     育</v>
          </cell>
          <cell r="C63">
            <v>102.80000000000001</v>
          </cell>
          <cell r="D63">
            <v>0</v>
          </cell>
          <cell r="E63">
            <v>0.8</v>
          </cell>
          <cell r="F63">
            <v>0</v>
          </cell>
          <cell r="G63">
            <v>0.03</v>
          </cell>
          <cell r="H63">
            <v>440</v>
          </cell>
          <cell r="I63">
            <v>16</v>
          </cell>
          <cell r="J63">
            <v>102.8</v>
          </cell>
          <cell r="K63">
            <v>102.8</v>
          </cell>
          <cell r="L63">
            <v>102.8</v>
          </cell>
          <cell r="M63">
            <v>102.8</v>
          </cell>
          <cell r="N63">
            <v>102.8</v>
          </cell>
          <cell r="O63">
            <v>102.8</v>
          </cell>
          <cell r="P63">
            <v>102.8</v>
          </cell>
          <cell r="Q63">
            <v>102.8</v>
          </cell>
          <cell r="R63">
            <v>102</v>
          </cell>
          <cell r="S63">
            <v>102</v>
          </cell>
          <cell r="T63">
            <v>102</v>
          </cell>
          <cell r="U63">
            <v>102</v>
          </cell>
          <cell r="V63">
            <v>102</v>
          </cell>
          <cell r="W63">
            <v>102</v>
          </cell>
        </row>
        <row r="64">
          <cell r="A64">
            <v>561</v>
          </cell>
          <cell r="B64" t="str">
            <v xml:space="preserve">授     業     料     等 </v>
          </cell>
          <cell r="C64">
            <v>102.7</v>
          </cell>
          <cell r="D64">
            <v>0</v>
          </cell>
          <cell r="E64">
            <v>1.1000000000000001</v>
          </cell>
          <cell r="F64">
            <v>0</v>
          </cell>
          <cell r="G64">
            <v>0.03</v>
          </cell>
          <cell r="H64">
            <v>314</v>
          </cell>
          <cell r="I64">
            <v>11</v>
          </cell>
          <cell r="J64">
            <v>102.7</v>
          </cell>
          <cell r="K64">
            <v>102.7</v>
          </cell>
          <cell r="L64">
            <v>102.7</v>
          </cell>
          <cell r="M64">
            <v>102.7</v>
          </cell>
          <cell r="N64">
            <v>102.7</v>
          </cell>
          <cell r="O64">
            <v>102.7</v>
          </cell>
          <cell r="P64">
            <v>102.7</v>
          </cell>
          <cell r="Q64">
            <v>102.7</v>
          </cell>
          <cell r="R64">
            <v>101.6</v>
          </cell>
          <cell r="S64">
            <v>101.6</v>
          </cell>
          <cell r="T64">
            <v>101.6</v>
          </cell>
          <cell r="U64">
            <v>101.6</v>
          </cell>
          <cell r="V64">
            <v>101.6</v>
          </cell>
          <cell r="W64">
            <v>101.6</v>
          </cell>
        </row>
        <row r="65">
          <cell r="A65">
            <v>573</v>
          </cell>
          <cell r="B65" t="str">
            <v>教科書・学習参考教材</v>
          </cell>
          <cell r="C65">
            <v>101.60000000000001</v>
          </cell>
          <cell r="D65">
            <v>0</v>
          </cell>
          <cell r="E65">
            <v>0</v>
          </cell>
          <cell r="F65">
            <v>0</v>
          </cell>
          <cell r="G65">
            <v>0</v>
          </cell>
          <cell r="H65">
            <v>10</v>
          </cell>
          <cell r="I65">
            <v>2</v>
          </cell>
          <cell r="J65">
            <v>101.6</v>
          </cell>
          <cell r="K65">
            <v>101.6</v>
          </cell>
          <cell r="L65">
            <v>101.6</v>
          </cell>
          <cell r="M65">
            <v>101.6</v>
          </cell>
          <cell r="N65">
            <v>101.6</v>
          </cell>
          <cell r="O65">
            <v>101.6</v>
          </cell>
          <cell r="P65">
            <v>101.6</v>
          </cell>
          <cell r="Q65">
            <v>101.6</v>
          </cell>
          <cell r="R65">
            <v>101.6</v>
          </cell>
          <cell r="S65">
            <v>101.6</v>
          </cell>
          <cell r="T65">
            <v>101.6</v>
          </cell>
          <cell r="U65">
            <v>101.6</v>
          </cell>
          <cell r="V65">
            <v>101.6</v>
          </cell>
          <cell r="W65">
            <v>101.6</v>
          </cell>
        </row>
        <row r="66">
          <cell r="A66">
            <v>576</v>
          </cell>
          <cell r="B66" t="str">
            <v xml:space="preserve">補     習     教     育 </v>
          </cell>
          <cell r="C66">
            <v>103.5</v>
          </cell>
          <cell r="D66">
            <v>0</v>
          </cell>
          <cell r="E66">
            <v>0.4</v>
          </cell>
          <cell r="F66">
            <v>0</v>
          </cell>
          <cell r="G66">
            <v>0</v>
          </cell>
          <cell r="H66">
            <v>116</v>
          </cell>
          <cell r="I66">
            <v>3</v>
          </cell>
          <cell r="J66">
            <v>103.5</v>
          </cell>
          <cell r="K66">
            <v>103.5</v>
          </cell>
          <cell r="L66">
            <v>103.5</v>
          </cell>
          <cell r="M66">
            <v>103.5</v>
          </cell>
          <cell r="N66">
            <v>103.5</v>
          </cell>
          <cell r="O66">
            <v>103.5</v>
          </cell>
          <cell r="P66">
            <v>103.5</v>
          </cell>
          <cell r="Q66">
            <v>103.5</v>
          </cell>
          <cell r="R66">
            <v>103.1</v>
          </cell>
          <cell r="S66">
            <v>103.1</v>
          </cell>
          <cell r="T66">
            <v>103.1</v>
          </cell>
          <cell r="U66">
            <v>103.1</v>
          </cell>
          <cell r="V66">
            <v>103.1</v>
          </cell>
          <cell r="W66">
            <v>103.1</v>
          </cell>
        </row>
        <row r="67">
          <cell r="A67">
            <v>580</v>
          </cell>
          <cell r="B67" t="str">
            <v>教     養     娯     楽</v>
          </cell>
          <cell r="C67">
            <v>95.100000000000009</v>
          </cell>
          <cell r="D67">
            <v>-0.8</v>
          </cell>
          <cell r="E67">
            <v>-1.7000000000000002</v>
          </cell>
          <cell r="F67">
            <v>-7.0000000000000007E-2</v>
          </cell>
          <cell r="G67">
            <v>-0.14000000000000001</v>
          </cell>
          <cell r="H67">
            <v>864</v>
          </cell>
          <cell r="I67">
            <v>85</v>
          </cell>
          <cell r="J67">
            <v>95.1</v>
          </cell>
          <cell r="K67">
            <v>95.9</v>
          </cell>
          <cell r="L67">
            <v>96.3</v>
          </cell>
          <cell r="M67">
            <v>97</v>
          </cell>
          <cell r="N67">
            <v>96.1</v>
          </cell>
          <cell r="O67">
            <v>95.5</v>
          </cell>
          <cell r="P67">
            <v>95.7</v>
          </cell>
          <cell r="Q67">
            <v>95.1</v>
          </cell>
          <cell r="R67">
            <v>95.4</v>
          </cell>
          <cell r="S67">
            <v>95.1</v>
          </cell>
          <cell r="T67">
            <v>95.7</v>
          </cell>
          <cell r="U67">
            <v>95.3</v>
          </cell>
          <cell r="V67">
            <v>95.7</v>
          </cell>
          <cell r="W67">
            <v>95.3</v>
          </cell>
        </row>
        <row r="68">
          <cell r="A68">
            <v>581</v>
          </cell>
          <cell r="B68" t="str">
            <v>教養娯楽用耐久財</v>
          </cell>
          <cell r="C68">
            <v>46.900000000000006</v>
          </cell>
          <cell r="D68">
            <v>-1.3</v>
          </cell>
          <cell r="E68">
            <v>-23.200000000000003</v>
          </cell>
          <cell r="F68">
            <v>0</v>
          </cell>
          <cell r="G68">
            <v>-0.12</v>
          </cell>
          <cell r="H68">
            <v>84</v>
          </cell>
          <cell r="I68">
            <v>13</v>
          </cell>
          <cell r="J68">
            <v>46.9</v>
          </cell>
          <cell r="K68">
            <v>47.5</v>
          </cell>
          <cell r="L68">
            <v>48.7</v>
          </cell>
          <cell r="M68">
            <v>49.5</v>
          </cell>
          <cell r="N68">
            <v>50.3</v>
          </cell>
          <cell r="O68">
            <v>51.7</v>
          </cell>
          <cell r="P68">
            <v>53.3</v>
          </cell>
          <cell r="Q68">
            <v>54.4</v>
          </cell>
          <cell r="R68">
            <v>54.4</v>
          </cell>
          <cell r="S68">
            <v>55.5</v>
          </cell>
          <cell r="T68">
            <v>58.6</v>
          </cell>
          <cell r="U68">
            <v>59.2</v>
          </cell>
          <cell r="V68">
            <v>58.6</v>
          </cell>
          <cell r="W68">
            <v>59.2</v>
          </cell>
        </row>
        <row r="69">
          <cell r="A69">
            <v>595</v>
          </cell>
          <cell r="B69" t="str">
            <v xml:space="preserve">教 養 娯 楽 用 品 </v>
          </cell>
          <cell r="C69">
            <v>96.100000000000009</v>
          </cell>
          <cell r="D69">
            <v>-2</v>
          </cell>
          <cell r="E69">
            <v>-2.8000000000000003</v>
          </cell>
          <cell r="F69">
            <v>-0.03</v>
          </cell>
          <cell r="G69">
            <v>-0.05</v>
          </cell>
          <cell r="H69">
            <v>174</v>
          </cell>
          <cell r="I69">
            <v>32</v>
          </cell>
          <cell r="J69">
            <v>96.1</v>
          </cell>
          <cell r="K69">
            <v>98.1</v>
          </cell>
          <cell r="L69">
            <v>99.5</v>
          </cell>
          <cell r="M69">
            <v>99.3</v>
          </cell>
          <cell r="N69">
            <v>98.6</v>
          </cell>
          <cell r="O69">
            <v>97.5</v>
          </cell>
          <cell r="P69">
            <v>98</v>
          </cell>
          <cell r="Q69">
            <v>94.6</v>
          </cell>
          <cell r="R69">
            <v>96</v>
          </cell>
          <cell r="S69">
            <v>94.8</v>
          </cell>
          <cell r="T69">
            <v>95.5</v>
          </cell>
          <cell r="U69">
            <v>93.5</v>
          </cell>
          <cell r="V69">
            <v>95.5</v>
          </cell>
          <cell r="W69">
            <v>93.5</v>
          </cell>
        </row>
        <row r="70">
          <cell r="A70">
            <v>633</v>
          </cell>
          <cell r="B70" t="str">
            <v xml:space="preserve">書籍 ・ 他の印刷物 </v>
          </cell>
          <cell r="C70">
            <v>100.80000000000001</v>
          </cell>
          <cell r="D70">
            <v>0</v>
          </cell>
          <cell r="E70">
            <v>0.2</v>
          </cell>
          <cell r="F70">
            <v>0</v>
          </cell>
          <cell r="G70">
            <v>0</v>
          </cell>
          <cell r="H70">
            <v>175</v>
          </cell>
          <cell r="I70">
            <v>11</v>
          </cell>
          <cell r="J70">
            <v>100.8</v>
          </cell>
          <cell r="K70">
            <v>100.8</v>
          </cell>
          <cell r="L70">
            <v>100.7</v>
          </cell>
          <cell r="M70">
            <v>100.9</v>
          </cell>
          <cell r="N70">
            <v>100.7</v>
          </cell>
          <cell r="O70">
            <v>100.9</v>
          </cell>
          <cell r="P70">
            <v>100.8</v>
          </cell>
          <cell r="Q70">
            <v>100.9</v>
          </cell>
          <cell r="R70">
            <v>100.5</v>
          </cell>
          <cell r="S70">
            <v>100.5</v>
          </cell>
          <cell r="T70">
            <v>100.6</v>
          </cell>
          <cell r="U70">
            <v>100.7</v>
          </cell>
          <cell r="V70">
            <v>100.6</v>
          </cell>
          <cell r="W70">
            <v>100.7</v>
          </cell>
        </row>
        <row r="71">
          <cell r="A71">
            <v>649</v>
          </cell>
          <cell r="B71" t="str">
            <v xml:space="preserve">教 養 娯 楽 ｻ ｰ ﾋﾞ ｽ </v>
          </cell>
          <cell r="C71">
            <v>101.2</v>
          </cell>
          <cell r="D71">
            <v>-0.70000000000000007</v>
          </cell>
          <cell r="E71">
            <v>0.60000000000000009</v>
          </cell>
          <cell r="F71">
            <v>-0.03</v>
          </cell>
          <cell r="G71">
            <v>0.03</v>
          </cell>
          <cell r="H71">
            <v>432</v>
          </cell>
          <cell r="I71">
            <v>29</v>
          </cell>
          <cell r="J71">
            <v>101.2</v>
          </cell>
          <cell r="K71">
            <v>101.9</v>
          </cell>
          <cell r="L71">
            <v>101.9</v>
          </cell>
          <cell r="M71">
            <v>103.1</v>
          </cell>
          <cell r="N71">
            <v>101.6</v>
          </cell>
          <cell r="O71">
            <v>100.6</v>
          </cell>
          <cell r="P71">
            <v>100.5</v>
          </cell>
          <cell r="Q71">
            <v>100.4</v>
          </cell>
          <cell r="R71">
            <v>100.6</v>
          </cell>
          <cell r="S71">
            <v>100.3</v>
          </cell>
          <cell r="T71">
            <v>100.7</v>
          </cell>
          <cell r="U71">
            <v>100.6</v>
          </cell>
          <cell r="V71">
            <v>100.7</v>
          </cell>
          <cell r="W71">
            <v>100.6</v>
          </cell>
        </row>
        <row r="72">
          <cell r="A72">
            <v>686</v>
          </cell>
          <cell r="B72" t="str">
            <v xml:space="preserve">諸         雑         費 </v>
          </cell>
          <cell r="C72">
            <v>101.60000000000001</v>
          </cell>
          <cell r="D72">
            <v>-0.1</v>
          </cell>
          <cell r="E72">
            <v>0.30000000000000004</v>
          </cell>
          <cell r="F72">
            <v>-0.01</v>
          </cell>
          <cell r="G72">
            <v>0.02</v>
          </cell>
          <cell r="H72">
            <v>548</v>
          </cell>
          <cell r="I72">
            <v>43</v>
          </cell>
          <cell r="J72">
            <v>101.6</v>
          </cell>
          <cell r="K72">
            <v>101.7</v>
          </cell>
          <cell r="L72">
            <v>101.9</v>
          </cell>
          <cell r="M72">
            <v>101.7</v>
          </cell>
          <cell r="N72">
            <v>101.3</v>
          </cell>
          <cell r="O72">
            <v>101.3</v>
          </cell>
          <cell r="P72">
            <v>101.2</v>
          </cell>
          <cell r="Q72">
            <v>101.4</v>
          </cell>
          <cell r="R72">
            <v>101.3</v>
          </cell>
          <cell r="S72">
            <v>101.1</v>
          </cell>
          <cell r="T72">
            <v>101.1</v>
          </cell>
          <cell r="U72">
            <v>101.1</v>
          </cell>
          <cell r="V72">
            <v>101.1</v>
          </cell>
          <cell r="W72">
            <v>101.1</v>
          </cell>
        </row>
        <row r="73">
          <cell r="A73">
            <v>687</v>
          </cell>
          <cell r="B73" t="str">
            <v xml:space="preserve">理 美 容 ｻ ｰ ﾋﾞ ｽ </v>
          </cell>
          <cell r="C73">
            <v>99.600000000000009</v>
          </cell>
          <cell r="D73">
            <v>0</v>
          </cell>
          <cell r="E73">
            <v>-0.4</v>
          </cell>
          <cell r="F73">
            <v>0</v>
          </cell>
          <cell r="G73">
            <v>0</v>
          </cell>
          <cell r="H73">
            <v>77</v>
          </cell>
          <cell r="I73">
            <v>6</v>
          </cell>
          <cell r="J73">
            <v>99.6</v>
          </cell>
          <cell r="K73">
            <v>99.6</v>
          </cell>
          <cell r="L73">
            <v>100</v>
          </cell>
          <cell r="M73">
            <v>100</v>
          </cell>
          <cell r="N73">
            <v>100</v>
          </cell>
          <cell r="O73">
            <v>100</v>
          </cell>
          <cell r="P73">
            <v>100</v>
          </cell>
          <cell r="Q73">
            <v>100</v>
          </cell>
          <cell r="R73">
            <v>100</v>
          </cell>
          <cell r="S73">
            <v>100</v>
          </cell>
          <cell r="T73">
            <v>100</v>
          </cell>
          <cell r="U73">
            <v>100</v>
          </cell>
          <cell r="V73">
            <v>100</v>
          </cell>
          <cell r="W73">
            <v>100</v>
          </cell>
        </row>
        <row r="74">
          <cell r="A74">
            <v>694</v>
          </cell>
          <cell r="B74" t="str">
            <v xml:space="preserve">理  美  容  用  品 </v>
          </cell>
          <cell r="C74">
            <v>98.9</v>
          </cell>
          <cell r="D74">
            <v>-0.2</v>
          </cell>
          <cell r="E74">
            <v>0.4</v>
          </cell>
          <cell r="F74">
            <v>0</v>
          </cell>
          <cell r="G74">
            <v>0</v>
          </cell>
          <cell r="H74">
            <v>126</v>
          </cell>
          <cell r="I74">
            <v>19</v>
          </cell>
          <cell r="J74">
            <v>98.9</v>
          </cell>
          <cell r="K74">
            <v>99.1</v>
          </cell>
          <cell r="L74">
            <v>99.9</v>
          </cell>
          <cell r="M74">
            <v>99.2</v>
          </cell>
          <cell r="N74">
            <v>98.1</v>
          </cell>
          <cell r="O74">
            <v>98.1</v>
          </cell>
          <cell r="P74">
            <v>97.9</v>
          </cell>
          <cell r="Q74">
            <v>98.4</v>
          </cell>
          <cell r="R74">
            <v>98.1</v>
          </cell>
          <cell r="S74">
            <v>97.5</v>
          </cell>
          <cell r="T74">
            <v>97.5</v>
          </cell>
          <cell r="U74">
            <v>97.9</v>
          </cell>
          <cell r="V74">
            <v>97.5</v>
          </cell>
          <cell r="W74">
            <v>97.9</v>
          </cell>
        </row>
        <row r="75">
          <cell r="A75">
            <v>717</v>
          </cell>
          <cell r="B75" t="str">
            <v xml:space="preserve">身 の 回 り 用 品 </v>
          </cell>
          <cell r="C75">
            <v>106.7</v>
          </cell>
          <cell r="D75">
            <v>0.5</v>
          </cell>
          <cell r="E75">
            <v>2.8000000000000003</v>
          </cell>
          <cell r="F75">
            <v>0</v>
          </cell>
          <cell r="G75">
            <v>0.01</v>
          </cell>
          <cell r="H75">
            <v>45</v>
          </cell>
          <cell r="I75">
            <v>9</v>
          </cell>
          <cell r="J75">
            <v>106.7</v>
          </cell>
          <cell r="K75">
            <v>106.2</v>
          </cell>
          <cell r="L75">
            <v>105.8</v>
          </cell>
          <cell r="M75">
            <v>105.9</v>
          </cell>
          <cell r="N75">
            <v>104.3</v>
          </cell>
          <cell r="O75">
            <v>104.8</v>
          </cell>
          <cell r="P75">
            <v>104.4</v>
          </cell>
          <cell r="Q75">
            <v>104.6</v>
          </cell>
          <cell r="R75">
            <v>104.2</v>
          </cell>
          <cell r="S75">
            <v>103.8</v>
          </cell>
          <cell r="T75">
            <v>104.5</v>
          </cell>
          <cell r="U75">
            <v>103.4</v>
          </cell>
          <cell r="V75">
            <v>104.5</v>
          </cell>
          <cell r="W75">
            <v>103.4</v>
          </cell>
        </row>
        <row r="76">
          <cell r="A76">
            <v>730</v>
          </cell>
          <cell r="B76" t="str">
            <v xml:space="preserve">た       ば        こ </v>
          </cell>
          <cell r="C76">
            <v>109.2</v>
          </cell>
          <cell r="D76">
            <v>0</v>
          </cell>
          <cell r="E76">
            <v>0</v>
          </cell>
          <cell r="F76">
            <v>0</v>
          </cell>
          <cell r="G76">
            <v>0</v>
          </cell>
          <cell r="H76">
            <v>66</v>
          </cell>
          <cell r="I76">
            <v>2</v>
          </cell>
          <cell r="J76">
            <v>109.2</v>
          </cell>
          <cell r="K76">
            <v>109.2</v>
          </cell>
          <cell r="L76">
            <v>109.2</v>
          </cell>
          <cell r="M76">
            <v>109.2</v>
          </cell>
          <cell r="N76">
            <v>109.2</v>
          </cell>
          <cell r="O76">
            <v>109.2</v>
          </cell>
          <cell r="P76">
            <v>109.2</v>
          </cell>
          <cell r="Q76">
            <v>109.2</v>
          </cell>
          <cell r="R76">
            <v>109.2</v>
          </cell>
          <cell r="S76">
            <v>109.2</v>
          </cell>
          <cell r="T76">
            <v>109.2</v>
          </cell>
          <cell r="U76">
            <v>109.2</v>
          </cell>
          <cell r="V76">
            <v>109.2</v>
          </cell>
          <cell r="W76">
            <v>109.2</v>
          </cell>
        </row>
        <row r="77">
          <cell r="A77">
            <v>733</v>
          </cell>
          <cell r="B77" t="str">
            <v>他　の　諸　雑　費</v>
          </cell>
          <cell r="C77">
            <v>100.80000000000001</v>
          </cell>
          <cell r="D77">
            <v>0</v>
          </cell>
          <cell r="E77">
            <v>0</v>
          </cell>
          <cell r="F77">
            <v>0</v>
          </cell>
          <cell r="G77">
            <v>0</v>
          </cell>
          <cell r="H77">
            <v>235</v>
          </cell>
          <cell r="I77">
            <v>7</v>
          </cell>
          <cell r="J77">
            <v>100.8</v>
          </cell>
          <cell r="K77">
            <v>100.8</v>
          </cell>
          <cell r="L77">
            <v>100.8</v>
          </cell>
          <cell r="M77">
            <v>100.8</v>
          </cell>
          <cell r="N77">
            <v>100.8</v>
          </cell>
          <cell r="O77">
            <v>100.8</v>
          </cell>
          <cell r="P77">
            <v>100.8</v>
          </cell>
          <cell r="Q77">
            <v>100.8</v>
          </cell>
          <cell r="R77">
            <v>100.8</v>
          </cell>
          <cell r="S77">
            <v>100.8</v>
          </cell>
          <cell r="T77">
            <v>100.8</v>
          </cell>
          <cell r="U77">
            <v>100.8</v>
          </cell>
          <cell r="V77">
            <v>100.8</v>
          </cell>
          <cell r="W77">
            <v>100.8</v>
          </cell>
        </row>
        <row r="79">
          <cell r="B79" t="str">
            <v>＜別掲＞</v>
          </cell>
        </row>
        <row r="80">
          <cell r="A80">
            <v>751</v>
          </cell>
          <cell r="B80" t="str">
            <v>エ ネ ル ギ ー</v>
          </cell>
          <cell r="C80">
            <v>111.5</v>
          </cell>
          <cell r="D80">
            <v>-3.3000000000000003</v>
          </cell>
          <cell r="E80">
            <v>0.5</v>
          </cell>
          <cell r="F80">
            <v>-0.31</v>
          </cell>
          <cell r="G80">
            <v>0.05</v>
          </cell>
          <cell r="H80">
            <v>839</v>
          </cell>
          <cell r="I80">
            <v>5</v>
          </cell>
          <cell r="J80">
            <v>111.5</v>
          </cell>
          <cell r="K80">
            <v>115.3</v>
          </cell>
          <cell r="L80">
            <v>121.5</v>
          </cell>
          <cell r="M80">
            <v>123.1</v>
          </cell>
          <cell r="N80">
            <v>124.1</v>
          </cell>
          <cell r="O80">
            <v>119.9</v>
          </cell>
          <cell r="P80">
            <v>117.9</v>
          </cell>
          <cell r="Q80">
            <v>111.4</v>
          </cell>
          <cell r="R80">
            <v>114.7</v>
          </cell>
          <cell r="S80">
            <v>113.9</v>
          </cell>
          <cell r="T80">
            <v>113.7</v>
          </cell>
          <cell r="U80">
            <v>112.8</v>
          </cell>
          <cell r="V80">
            <v>113.7</v>
          </cell>
          <cell r="W80">
            <v>112.8</v>
          </cell>
        </row>
        <row r="81">
          <cell r="A81">
            <v>753</v>
          </cell>
          <cell r="B81" t="str">
            <v>教 育 関 係 費</v>
          </cell>
          <cell r="C81">
            <v>102.2</v>
          </cell>
          <cell r="D81">
            <v>0</v>
          </cell>
          <cell r="E81">
            <v>0.9</v>
          </cell>
          <cell r="F81">
            <v>0</v>
          </cell>
          <cell r="G81">
            <v>0.05</v>
          </cell>
          <cell r="H81">
            <v>536</v>
          </cell>
          <cell r="I81">
            <v>30</v>
          </cell>
          <cell r="J81">
            <v>102.2</v>
          </cell>
          <cell r="K81">
            <v>102.2</v>
          </cell>
          <cell r="L81">
            <v>102.2</v>
          </cell>
          <cell r="M81">
            <v>102.2</v>
          </cell>
          <cell r="N81">
            <v>102.2</v>
          </cell>
          <cell r="O81">
            <v>102.2</v>
          </cell>
          <cell r="P81">
            <v>102.2</v>
          </cell>
          <cell r="Q81">
            <v>102.2</v>
          </cell>
          <cell r="R81">
            <v>101.5</v>
          </cell>
          <cell r="S81">
            <v>101.5</v>
          </cell>
          <cell r="T81">
            <v>101.5</v>
          </cell>
          <cell r="U81">
            <v>101.3</v>
          </cell>
          <cell r="V81">
            <v>101.5</v>
          </cell>
          <cell r="W81">
            <v>101.3</v>
          </cell>
        </row>
        <row r="82">
          <cell r="A82">
            <v>754</v>
          </cell>
          <cell r="B82" t="str">
            <v>教養娯楽関係費</v>
          </cell>
          <cell r="C82">
            <v>95.7</v>
          </cell>
          <cell r="D82">
            <v>-0.8</v>
          </cell>
          <cell r="E82">
            <v>-0.9</v>
          </cell>
          <cell r="F82">
            <v>-7.0000000000000007E-2</v>
          </cell>
          <cell r="G82">
            <v>-0.09</v>
          </cell>
          <cell r="H82">
            <v>958</v>
          </cell>
          <cell r="I82">
            <v>84</v>
          </cell>
          <cell r="J82">
            <v>95.7</v>
          </cell>
          <cell r="K82">
            <v>96.5</v>
          </cell>
          <cell r="L82">
            <v>96.9</v>
          </cell>
          <cell r="M82">
            <v>99.1</v>
          </cell>
          <cell r="N82">
            <v>97.3</v>
          </cell>
          <cell r="O82">
            <v>96.1</v>
          </cell>
          <cell r="P82">
            <v>96.3</v>
          </cell>
          <cell r="Q82">
            <v>95.5</v>
          </cell>
          <cell r="R82">
            <v>95.9</v>
          </cell>
          <cell r="S82">
            <v>95.2</v>
          </cell>
          <cell r="T82">
            <v>96.4</v>
          </cell>
          <cell r="U82">
            <v>96</v>
          </cell>
          <cell r="V82">
            <v>96.4</v>
          </cell>
          <cell r="W82">
            <v>96</v>
          </cell>
        </row>
        <row r="83">
          <cell r="A83">
            <v>755</v>
          </cell>
          <cell r="B83" t="str">
            <v>情報通信関係費</v>
          </cell>
          <cell r="C83">
            <v>95.100000000000009</v>
          </cell>
          <cell r="D83">
            <v>0</v>
          </cell>
          <cell r="E83">
            <v>0.30000000000000004</v>
          </cell>
          <cell r="F83">
            <v>0</v>
          </cell>
          <cell r="G83">
            <v>0.02</v>
          </cell>
          <cell r="H83">
            <v>537</v>
          </cell>
          <cell r="I83">
            <v>6</v>
          </cell>
          <cell r="J83">
            <v>95.1</v>
          </cell>
          <cell r="K83">
            <v>95.1</v>
          </cell>
          <cell r="L83">
            <v>95.1</v>
          </cell>
          <cell r="M83">
            <v>95.1</v>
          </cell>
          <cell r="N83">
            <v>95.1</v>
          </cell>
          <cell r="O83">
            <v>95.1</v>
          </cell>
          <cell r="P83">
            <v>94.7</v>
          </cell>
          <cell r="Q83">
            <v>94.7</v>
          </cell>
          <cell r="R83">
            <v>94.7</v>
          </cell>
          <cell r="S83">
            <v>94.7</v>
          </cell>
          <cell r="T83">
            <v>94.7</v>
          </cell>
          <cell r="U83">
            <v>94.8</v>
          </cell>
          <cell r="V83">
            <v>94.7</v>
          </cell>
          <cell r="W83">
            <v>94.8</v>
          </cell>
        </row>
      </sheetData>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K54"/>
  <sheetViews>
    <sheetView view="pageBreakPreview" zoomScaleNormal="100" zoomScaleSheetLayoutView="100" workbookViewId="0">
      <selection activeCell="J36" sqref="J36"/>
    </sheetView>
  </sheetViews>
  <sheetFormatPr defaultRowHeight="15.95" customHeight="1" x14ac:dyDescent="0.15"/>
  <cols>
    <col min="1" max="1" width="3.625" style="68" customWidth="1"/>
    <col min="2" max="2" width="22.75" style="68" customWidth="1"/>
    <col min="3" max="5" width="9.375" style="68" customWidth="1"/>
    <col min="6" max="6" width="9.375" style="52" customWidth="1"/>
    <col min="7" max="9" width="9.375" style="68" customWidth="1"/>
    <col min="10" max="10" width="9" style="68"/>
    <col min="11" max="11" width="16.125" style="68" customWidth="1"/>
    <col min="12" max="16384" width="9" style="68"/>
  </cols>
  <sheetData>
    <row r="1" spans="1:11" ht="19.5" customHeight="1" x14ac:dyDescent="0.15">
      <c r="A1" s="417" t="s">
        <v>0</v>
      </c>
      <c r="B1" s="417"/>
      <c r="C1" s="417"/>
      <c r="D1" s="417"/>
      <c r="E1" s="417"/>
      <c r="F1" s="417"/>
      <c r="G1" s="417"/>
      <c r="H1" s="417"/>
      <c r="I1" s="279"/>
    </row>
    <row r="2" spans="1:11" ht="15" customHeight="1" x14ac:dyDescent="0.15">
      <c r="B2" s="7"/>
      <c r="I2" s="69"/>
    </row>
    <row r="3" spans="1:11" ht="15" customHeight="1" thickBot="1" x14ac:dyDescent="0.2">
      <c r="A3" s="420" t="s">
        <v>398</v>
      </c>
      <c r="B3" s="420"/>
      <c r="C3" s="420"/>
      <c r="D3" s="420"/>
      <c r="E3" s="420"/>
      <c r="H3" s="297" t="s">
        <v>346</v>
      </c>
      <c r="I3" s="296"/>
    </row>
    <row r="4" spans="1:11" ht="21.75" customHeight="1" thickBot="1" x14ac:dyDescent="0.2">
      <c r="A4" s="430" t="s">
        <v>1</v>
      </c>
      <c r="B4" s="431"/>
      <c r="C4" s="434" t="s">
        <v>2</v>
      </c>
      <c r="D4" s="435"/>
      <c r="E4" s="415" t="s">
        <v>255</v>
      </c>
      <c r="F4" s="416"/>
      <c r="G4" s="422" t="s">
        <v>3</v>
      </c>
      <c r="H4" s="413" t="s">
        <v>4</v>
      </c>
      <c r="I4" s="70"/>
      <c r="J4" s="293"/>
    </row>
    <row r="5" spans="1:11" ht="21.75" customHeight="1" x14ac:dyDescent="0.15">
      <c r="A5" s="432"/>
      <c r="B5" s="433"/>
      <c r="C5" s="315" t="s">
        <v>396</v>
      </c>
      <c r="D5" s="315" t="s">
        <v>397</v>
      </c>
      <c r="E5" s="174" t="s">
        <v>296</v>
      </c>
      <c r="F5" s="175" t="s">
        <v>5</v>
      </c>
      <c r="G5" s="423"/>
      <c r="H5" s="414"/>
      <c r="I5" s="70"/>
      <c r="J5" s="293"/>
    </row>
    <row r="6" spans="1:11" ht="6" customHeight="1" x14ac:dyDescent="0.15">
      <c r="A6" s="424"/>
      <c r="B6" s="425"/>
      <c r="C6" s="309"/>
      <c r="D6" s="309"/>
      <c r="E6" s="309"/>
      <c r="F6" s="176"/>
      <c r="G6" s="309"/>
      <c r="H6" s="54"/>
      <c r="I6" s="70"/>
      <c r="J6" s="293"/>
    </row>
    <row r="7" spans="1:11" ht="15" customHeight="1" x14ac:dyDescent="0.15">
      <c r="A7" s="426" t="s">
        <v>6</v>
      </c>
      <c r="B7" s="427"/>
      <c r="C7" s="280">
        <v>102.3</v>
      </c>
      <c r="D7" s="280">
        <v>101.6</v>
      </c>
      <c r="E7" s="320">
        <v>-0.60000000000000009</v>
      </c>
      <c r="F7" s="321">
        <v>-0.61</v>
      </c>
      <c r="G7" s="322">
        <v>10000</v>
      </c>
      <c r="H7" s="323">
        <v>585</v>
      </c>
      <c r="I7" s="70"/>
      <c r="J7" s="293"/>
    </row>
    <row r="8" spans="1:11" ht="15" customHeight="1" x14ac:dyDescent="0.15">
      <c r="A8" s="71" t="s">
        <v>297</v>
      </c>
      <c r="B8" s="311" t="s">
        <v>264</v>
      </c>
      <c r="C8" s="316">
        <v>102.6</v>
      </c>
      <c r="D8" s="316">
        <v>101.9</v>
      </c>
      <c r="E8" s="324">
        <v>-0.7</v>
      </c>
      <c r="F8" s="325">
        <v>-0.62</v>
      </c>
      <c r="G8" s="326">
        <v>8803</v>
      </c>
      <c r="H8" s="327">
        <v>584</v>
      </c>
      <c r="I8" s="70"/>
      <c r="J8" s="293"/>
    </row>
    <row r="9" spans="1:11" ht="15" customHeight="1" x14ac:dyDescent="0.15">
      <c r="A9" s="428" t="s">
        <v>298</v>
      </c>
      <c r="B9" s="429"/>
      <c r="C9" s="281">
        <v>104.4</v>
      </c>
      <c r="D9" s="281">
        <v>106.1</v>
      </c>
      <c r="E9" s="328">
        <v>1.6</v>
      </c>
      <c r="F9" s="329">
        <v>0.46</v>
      </c>
      <c r="G9" s="330">
        <v>2760</v>
      </c>
      <c r="H9" s="331">
        <v>235</v>
      </c>
      <c r="I9" s="70"/>
      <c r="J9" s="293"/>
      <c r="K9" s="332"/>
    </row>
    <row r="10" spans="1:11" ht="15" customHeight="1" x14ac:dyDescent="0.15">
      <c r="A10" s="70"/>
      <c r="B10" s="311" t="s">
        <v>7</v>
      </c>
      <c r="C10" s="316">
        <v>109.5</v>
      </c>
      <c r="D10" s="316">
        <v>106.6</v>
      </c>
      <c r="E10" s="324">
        <v>-2.7</v>
      </c>
      <c r="F10" s="333">
        <v>-7.0000000000000007E-2</v>
      </c>
      <c r="G10" s="334">
        <v>240</v>
      </c>
      <c r="H10" s="327">
        <v>14</v>
      </c>
      <c r="I10" s="70"/>
      <c r="J10" s="293"/>
    </row>
    <row r="11" spans="1:11" ht="15" customHeight="1" x14ac:dyDescent="0.15">
      <c r="A11" s="70"/>
      <c r="B11" s="311" t="s">
        <v>8</v>
      </c>
      <c r="C11" s="316">
        <v>104.6</v>
      </c>
      <c r="D11" s="316">
        <v>105.5</v>
      </c>
      <c r="E11" s="324">
        <v>0.9</v>
      </c>
      <c r="F11" s="335">
        <v>0.02</v>
      </c>
      <c r="G11" s="334">
        <v>169</v>
      </c>
      <c r="H11" s="327">
        <v>30</v>
      </c>
      <c r="I11" s="70"/>
      <c r="J11" s="293"/>
    </row>
    <row r="12" spans="1:11" ht="15" customHeight="1" x14ac:dyDescent="0.15">
      <c r="A12" s="70"/>
      <c r="B12" s="43" t="s">
        <v>221</v>
      </c>
      <c r="C12" s="316">
        <v>103.6</v>
      </c>
      <c r="D12" s="316">
        <v>105.5</v>
      </c>
      <c r="E12" s="324">
        <v>1.8</v>
      </c>
      <c r="F12" s="333">
        <v>0.02</v>
      </c>
      <c r="G12" s="334">
        <v>93</v>
      </c>
      <c r="H12" s="327">
        <v>15</v>
      </c>
      <c r="I12" s="70"/>
      <c r="J12" s="293"/>
    </row>
    <row r="13" spans="1:11" ht="15" customHeight="1" x14ac:dyDescent="0.15">
      <c r="A13" s="70"/>
      <c r="B13" s="311" t="s">
        <v>9</v>
      </c>
      <c r="C13" s="316">
        <v>97</v>
      </c>
      <c r="D13" s="316">
        <v>99</v>
      </c>
      <c r="E13" s="324">
        <v>2.1</v>
      </c>
      <c r="F13" s="336">
        <v>0.05</v>
      </c>
      <c r="G13" s="334">
        <v>241</v>
      </c>
      <c r="H13" s="327">
        <v>9</v>
      </c>
      <c r="I13" s="70"/>
      <c r="J13" s="293"/>
    </row>
    <row r="14" spans="1:11" ht="15" customHeight="1" x14ac:dyDescent="0.15">
      <c r="A14" s="70"/>
      <c r="B14" s="311" t="s">
        <v>10</v>
      </c>
      <c r="C14" s="316">
        <v>109</v>
      </c>
      <c r="D14" s="316">
        <v>113.4</v>
      </c>
      <c r="E14" s="324">
        <v>4</v>
      </c>
      <c r="F14" s="333">
        <v>0.05</v>
      </c>
      <c r="G14" s="334">
        <v>124</v>
      </c>
      <c r="H14" s="327">
        <v>8</v>
      </c>
      <c r="I14" s="70"/>
      <c r="J14" s="293"/>
    </row>
    <row r="15" spans="1:11" ht="15" customHeight="1" x14ac:dyDescent="0.15">
      <c r="A15" s="70"/>
      <c r="B15" s="311" t="s">
        <v>313</v>
      </c>
      <c r="C15" s="316">
        <v>102.2</v>
      </c>
      <c r="D15" s="316">
        <v>105.1</v>
      </c>
      <c r="E15" s="324">
        <v>2.8</v>
      </c>
      <c r="F15" s="333">
        <v>0.09</v>
      </c>
      <c r="G15" s="334">
        <v>309</v>
      </c>
      <c r="H15" s="327">
        <v>45</v>
      </c>
      <c r="I15" s="70"/>
      <c r="J15" s="293"/>
    </row>
    <row r="16" spans="1:11" ht="15" customHeight="1" x14ac:dyDescent="0.15">
      <c r="A16" s="70"/>
      <c r="B16" s="43" t="s">
        <v>299</v>
      </c>
      <c r="C16" s="316">
        <v>102</v>
      </c>
      <c r="D16" s="337">
        <v>105.2</v>
      </c>
      <c r="E16" s="324">
        <v>3.2</v>
      </c>
      <c r="F16" s="333">
        <v>7.0000000000000007E-2</v>
      </c>
      <c r="G16" s="334">
        <v>213</v>
      </c>
      <c r="H16" s="327">
        <v>30</v>
      </c>
      <c r="I16" s="70"/>
      <c r="J16" s="293"/>
    </row>
    <row r="17" spans="1:10" ht="15" customHeight="1" x14ac:dyDescent="0.15">
      <c r="A17" s="70"/>
      <c r="B17" s="311" t="s">
        <v>11</v>
      </c>
      <c r="C17" s="316">
        <v>109</v>
      </c>
      <c r="D17" s="316">
        <v>118.1</v>
      </c>
      <c r="E17" s="324">
        <v>8.4</v>
      </c>
      <c r="F17" s="335">
        <v>0.1</v>
      </c>
      <c r="G17" s="334">
        <v>115</v>
      </c>
      <c r="H17" s="327">
        <v>18</v>
      </c>
      <c r="I17" s="70"/>
      <c r="J17" s="293"/>
    </row>
    <row r="18" spans="1:10" ht="15" customHeight="1" x14ac:dyDescent="0.15">
      <c r="A18" s="70"/>
      <c r="B18" s="43" t="s">
        <v>300</v>
      </c>
      <c r="C18" s="316">
        <v>108.4</v>
      </c>
      <c r="D18" s="316">
        <v>118.1</v>
      </c>
      <c r="E18" s="324">
        <v>8.9</v>
      </c>
      <c r="F18" s="333">
        <v>0.1</v>
      </c>
      <c r="G18" s="334">
        <v>108</v>
      </c>
      <c r="H18" s="327">
        <v>17</v>
      </c>
      <c r="I18" s="70"/>
      <c r="J18" s="293"/>
    </row>
    <row r="19" spans="1:10" ht="15" customHeight="1" x14ac:dyDescent="0.15">
      <c r="A19" s="70"/>
      <c r="B19" s="311" t="s">
        <v>12</v>
      </c>
      <c r="C19" s="316">
        <v>98</v>
      </c>
      <c r="D19" s="316">
        <v>96.800000000000011</v>
      </c>
      <c r="E19" s="324">
        <v>-1.2000000000000002</v>
      </c>
      <c r="F19" s="336">
        <v>-0.01</v>
      </c>
      <c r="G19" s="334">
        <v>123</v>
      </c>
      <c r="H19" s="327">
        <v>20</v>
      </c>
      <c r="I19" s="70"/>
      <c r="J19" s="293"/>
    </row>
    <row r="20" spans="1:10" ht="15" customHeight="1" x14ac:dyDescent="0.15">
      <c r="A20" s="70"/>
      <c r="B20" s="311" t="s">
        <v>13</v>
      </c>
      <c r="C20" s="316">
        <v>102.8</v>
      </c>
      <c r="D20" s="316">
        <v>104.6</v>
      </c>
      <c r="E20" s="324">
        <v>1.7000000000000002</v>
      </c>
      <c r="F20" s="333">
        <v>0.04</v>
      </c>
      <c r="G20" s="334">
        <v>230</v>
      </c>
      <c r="H20" s="327">
        <v>17</v>
      </c>
      <c r="I20" s="70"/>
      <c r="J20" s="293"/>
    </row>
    <row r="21" spans="1:10" ht="15" customHeight="1" x14ac:dyDescent="0.15">
      <c r="A21" s="70"/>
      <c r="B21" s="311" t="s">
        <v>14</v>
      </c>
      <c r="C21" s="316">
        <v>104.3</v>
      </c>
      <c r="D21" s="316">
        <v>106.9</v>
      </c>
      <c r="E21" s="324">
        <v>2.5</v>
      </c>
      <c r="F21" s="333">
        <v>0.09</v>
      </c>
      <c r="G21" s="334">
        <v>372</v>
      </c>
      <c r="H21" s="327">
        <v>24</v>
      </c>
      <c r="I21" s="70"/>
      <c r="J21" s="293"/>
    </row>
    <row r="22" spans="1:10" ht="15" customHeight="1" x14ac:dyDescent="0.15">
      <c r="A22" s="70"/>
      <c r="B22" s="311" t="s">
        <v>15</v>
      </c>
      <c r="C22" s="316">
        <v>101.9</v>
      </c>
      <c r="D22" s="316">
        <v>102.7</v>
      </c>
      <c r="E22" s="324">
        <v>0.8</v>
      </c>
      <c r="F22" s="333">
        <v>0.01</v>
      </c>
      <c r="G22" s="334">
        <v>183</v>
      </c>
      <c r="H22" s="327">
        <v>15</v>
      </c>
      <c r="I22" s="70"/>
      <c r="J22" s="293"/>
    </row>
    <row r="23" spans="1:10" ht="15" customHeight="1" x14ac:dyDescent="0.15">
      <c r="A23" s="70"/>
      <c r="B23" s="311" t="s">
        <v>16</v>
      </c>
      <c r="C23" s="316">
        <v>102.3</v>
      </c>
      <c r="D23" s="316">
        <v>104.5</v>
      </c>
      <c r="E23" s="324">
        <v>2.2000000000000002</v>
      </c>
      <c r="F23" s="335">
        <v>0.02</v>
      </c>
      <c r="G23" s="334">
        <v>109</v>
      </c>
      <c r="H23" s="327">
        <v>9</v>
      </c>
      <c r="I23" s="70"/>
      <c r="J23" s="293"/>
    </row>
    <row r="24" spans="1:10" ht="15" customHeight="1" x14ac:dyDescent="0.15">
      <c r="A24" s="70"/>
      <c r="B24" s="311" t="s">
        <v>17</v>
      </c>
      <c r="C24" s="316">
        <v>108</v>
      </c>
      <c r="D24" s="316">
        <v>109.30000000000001</v>
      </c>
      <c r="E24" s="324">
        <v>1.2000000000000002</v>
      </c>
      <c r="F24" s="333">
        <v>7.0000000000000007E-2</v>
      </c>
      <c r="G24" s="334">
        <v>544</v>
      </c>
      <c r="H24" s="327">
        <v>26</v>
      </c>
      <c r="I24" s="70"/>
      <c r="J24" s="293"/>
    </row>
    <row r="25" spans="1:10" ht="15" customHeight="1" x14ac:dyDescent="0.15">
      <c r="A25" s="418" t="s">
        <v>18</v>
      </c>
      <c r="B25" s="419"/>
      <c r="C25" s="281">
        <v>100.1</v>
      </c>
      <c r="D25" s="281">
        <v>100.4</v>
      </c>
      <c r="E25" s="328">
        <v>0.2</v>
      </c>
      <c r="F25" s="338">
        <v>0.05</v>
      </c>
      <c r="G25" s="330">
        <v>2078</v>
      </c>
      <c r="H25" s="339">
        <v>20</v>
      </c>
      <c r="I25" s="70"/>
      <c r="J25" s="293"/>
    </row>
    <row r="26" spans="1:10" ht="15" customHeight="1" x14ac:dyDescent="0.15">
      <c r="A26" s="70"/>
      <c r="B26" s="139" t="s">
        <v>315</v>
      </c>
      <c r="C26" s="316">
        <v>100.7</v>
      </c>
      <c r="D26" s="316">
        <v>101.30000000000001</v>
      </c>
      <c r="E26" s="324">
        <v>0.5</v>
      </c>
      <c r="F26" s="333">
        <v>0.05</v>
      </c>
      <c r="G26" s="334">
        <v>881</v>
      </c>
      <c r="H26" s="340">
        <v>19</v>
      </c>
      <c r="I26" s="70"/>
      <c r="J26" s="293"/>
    </row>
    <row r="27" spans="1:10" ht="15" customHeight="1" x14ac:dyDescent="0.15">
      <c r="A27" s="70"/>
      <c r="B27" s="311" t="s">
        <v>19</v>
      </c>
      <c r="C27" s="316">
        <v>99.7</v>
      </c>
      <c r="D27" s="316">
        <v>99.800000000000011</v>
      </c>
      <c r="E27" s="324">
        <v>0.1</v>
      </c>
      <c r="F27" s="333">
        <v>0.02</v>
      </c>
      <c r="G27" s="334">
        <v>1972</v>
      </c>
      <c r="H27" s="340">
        <v>4</v>
      </c>
      <c r="I27" s="70"/>
      <c r="J27" s="293"/>
    </row>
    <row r="28" spans="1:10" ht="15" customHeight="1" x14ac:dyDescent="0.15">
      <c r="A28" s="70"/>
      <c r="B28" s="139" t="s">
        <v>314</v>
      </c>
      <c r="C28" s="316">
        <v>99.7</v>
      </c>
      <c r="D28" s="316">
        <v>100</v>
      </c>
      <c r="E28" s="324">
        <v>0.30000000000000004</v>
      </c>
      <c r="F28" s="333">
        <v>0.02</v>
      </c>
      <c r="G28" s="334">
        <v>775</v>
      </c>
      <c r="H28" s="340">
        <v>3</v>
      </c>
      <c r="I28" s="70"/>
      <c r="J28" s="293"/>
    </row>
    <row r="29" spans="1:10" ht="15" customHeight="1" x14ac:dyDescent="0.15">
      <c r="A29" s="70"/>
      <c r="B29" s="311" t="s">
        <v>20</v>
      </c>
      <c r="C29" s="316">
        <v>108.1</v>
      </c>
      <c r="D29" s="316">
        <v>110.4</v>
      </c>
      <c r="E29" s="324">
        <v>2.2000000000000002</v>
      </c>
      <c r="F29" s="336">
        <v>0.02</v>
      </c>
      <c r="G29" s="334">
        <v>106</v>
      </c>
      <c r="H29" s="340">
        <v>16</v>
      </c>
      <c r="I29" s="70"/>
      <c r="J29" s="293"/>
    </row>
    <row r="30" spans="1:10" ht="15" customHeight="1" x14ac:dyDescent="0.15">
      <c r="A30" s="418" t="s">
        <v>21</v>
      </c>
      <c r="B30" s="419"/>
      <c r="C30" s="281">
        <v>106.1</v>
      </c>
      <c r="D30" s="281">
        <v>102.5</v>
      </c>
      <c r="E30" s="328">
        <v>-3.4000000000000004</v>
      </c>
      <c r="F30" s="329">
        <v>-0.28999999999999998</v>
      </c>
      <c r="G30" s="330">
        <v>820</v>
      </c>
      <c r="H30" s="339">
        <v>6</v>
      </c>
      <c r="I30" s="70"/>
      <c r="J30" s="293"/>
    </row>
    <row r="31" spans="1:10" ht="15" customHeight="1" x14ac:dyDescent="0.15">
      <c r="A31" s="70"/>
      <c r="B31" s="311" t="s">
        <v>22</v>
      </c>
      <c r="C31" s="316">
        <v>109.4</v>
      </c>
      <c r="D31" s="316">
        <v>103.2</v>
      </c>
      <c r="E31" s="324">
        <v>-5.7</v>
      </c>
      <c r="F31" s="333">
        <v>-0.25</v>
      </c>
      <c r="G31" s="334">
        <v>414</v>
      </c>
      <c r="H31" s="340">
        <v>1</v>
      </c>
      <c r="I31" s="70"/>
      <c r="J31" s="293"/>
    </row>
    <row r="32" spans="1:10" ht="15" customHeight="1" x14ac:dyDescent="0.15">
      <c r="A32" s="70"/>
      <c r="B32" s="311" t="s">
        <v>23</v>
      </c>
      <c r="C32" s="316">
        <v>104.6</v>
      </c>
      <c r="D32" s="316">
        <v>104</v>
      </c>
      <c r="E32" s="324">
        <v>-0.60000000000000009</v>
      </c>
      <c r="F32" s="333">
        <v>-0.01</v>
      </c>
      <c r="G32" s="334">
        <v>185</v>
      </c>
      <c r="H32" s="340">
        <v>2</v>
      </c>
      <c r="I32" s="70"/>
      <c r="J32" s="293"/>
    </row>
    <row r="33" spans="1:11" ht="15" customHeight="1" x14ac:dyDescent="0.15">
      <c r="A33" s="70"/>
      <c r="B33" s="311" t="s">
        <v>321</v>
      </c>
      <c r="C33" s="316">
        <v>111.7</v>
      </c>
      <c r="D33" s="316">
        <v>106.7</v>
      </c>
      <c r="E33" s="324">
        <v>-4.4000000000000004</v>
      </c>
      <c r="F33" s="333">
        <v>-0.01</v>
      </c>
      <c r="G33" s="334">
        <v>22</v>
      </c>
      <c r="H33" s="340">
        <v>1</v>
      </c>
      <c r="I33" s="70"/>
      <c r="J33" s="293"/>
    </row>
    <row r="34" spans="1:11" ht="15" customHeight="1" x14ac:dyDescent="0.15">
      <c r="A34" s="70"/>
      <c r="B34" s="311" t="s">
        <v>25</v>
      </c>
      <c r="C34" s="12">
        <v>100.1</v>
      </c>
      <c r="D34" s="12">
        <v>99.300000000000011</v>
      </c>
      <c r="E34" s="324">
        <v>-0.8</v>
      </c>
      <c r="F34" s="335">
        <v>-0.02</v>
      </c>
      <c r="G34" s="334">
        <v>200</v>
      </c>
      <c r="H34" s="340">
        <v>2</v>
      </c>
      <c r="I34" s="70"/>
      <c r="J34" s="293"/>
    </row>
    <row r="35" spans="1:11" ht="15" customHeight="1" x14ac:dyDescent="0.15">
      <c r="A35" s="418" t="s">
        <v>301</v>
      </c>
      <c r="B35" s="419"/>
      <c r="C35" s="281">
        <v>99.4</v>
      </c>
      <c r="D35" s="281">
        <v>99</v>
      </c>
      <c r="E35" s="328">
        <v>-0.4</v>
      </c>
      <c r="F35" s="341">
        <v>-0.02</v>
      </c>
      <c r="G35" s="330">
        <v>394</v>
      </c>
      <c r="H35" s="339">
        <v>48</v>
      </c>
      <c r="I35" s="70"/>
      <c r="J35" s="293"/>
    </row>
    <row r="36" spans="1:11" ht="15" customHeight="1" x14ac:dyDescent="0.15">
      <c r="A36" s="70"/>
      <c r="B36" s="311" t="s">
        <v>27</v>
      </c>
      <c r="C36" s="316">
        <v>101.2</v>
      </c>
      <c r="D36" s="316">
        <v>98.6</v>
      </c>
      <c r="E36" s="324">
        <v>-2.5</v>
      </c>
      <c r="F36" s="333">
        <v>-0.03</v>
      </c>
      <c r="G36" s="334">
        <v>138</v>
      </c>
      <c r="H36" s="340">
        <v>13</v>
      </c>
      <c r="I36" s="70"/>
      <c r="J36" s="293"/>
    </row>
    <row r="37" spans="1:11" ht="15" customHeight="1" x14ac:dyDescent="0.15">
      <c r="A37" s="70"/>
      <c r="B37" s="311" t="s">
        <v>28</v>
      </c>
      <c r="C37" s="316">
        <v>105.4</v>
      </c>
      <c r="D37" s="316">
        <v>111.2</v>
      </c>
      <c r="E37" s="324">
        <v>5.5</v>
      </c>
      <c r="F37" s="333">
        <v>0.02</v>
      </c>
      <c r="G37" s="334">
        <v>32</v>
      </c>
      <c r="H37" s="340">
        <v>4</v>
      </c>
      <c r="I37" s="70"/>
      <c r="J37" s="293"/>
    </row>
    <row r="38" spans="1:11" ht="15" customHeight="1" x14ac:dyDescent="0.15">
      <c r="A38" s="70"/>
      <c r="B38" s="311" t="s">
        <v>29</v>
      </c>
      <c r="C38" s="21">
        <v>78</v>
      </c>
      <c r="D38" s="21">
        <v>81.400000000000006</v>
      </c>
      <c r="E38" s="324">
        <v>4.4000000000000004</v>
      </c>
      <c r="F38" s="336">
        <v>0.01</v>
      </c>
      <c r="G38" s="334">
        <v>26</v>
      </c>
      <c r="H38" s="340">
        <v>5</v>
      </c>
      <c r="I38" s="70"/>
      <c r="J38" s="293"/>
    </row>
    <row r="39" spans="1:11" ht="15" customHeight="1" x14ac:dyDescent="0.15">
      <c r="A39" s="70"/>
      <c r="B39" s="311" t="s">
        <v>30</v>
      </c>
      <c r="C39" s="21">
        <v>110</v>
      </c>
      <c r="D39" s="21">
        <v>109.2</v>
      </c>
      <c r="E39" s="324">
        <v>-0.8</v>
      </c>
      <c r="F39" s="333">
        <v>-0.01</v>
      </c>
      <c r="G39" s="334">
        <v>71</v>
      </c>
      <c r="H39" s="340">
        <v>11</v>
      </c>
      <c r="I39" s="70"/>
      <c r="J39" s="293"/>
    </row>
    <row r="40" spans="1:11" ht="15" customHeight="1" x14ac:dyDescent="0.15">
      <c r="A40" s="70"/>
      <c r="B40" s="311" t="s">
        <v>31</v>
      </c>
      <c r="C40" s="21">
        <v>93.7</v>
      </c>
      <c r="D40" s="21">
        <v>93.300000000000011</v>
      </c>
      <c r="E40" s="324">
        <v>-0.4</v>
      </c>
      <c r="F40" s="335">
        <v>0</v>
      </c>
      <c r="G40" s="334">
        <v>112</v>
      </c>
      <c r="H40" s="340">
        <v>11</v>
      </c>
      <c r="I40" s="70"/>
      <c r="J40" s="293"/>
    </row>
    <row r="41" spans="1:11" ht="15" customHeight="1" x14ac:dyDescent="0.15">
      <c r="A41" s="70"/>
      <c r="B41" s="311" t="s">
        <v>32</v>
      </c>
      <c r="C41" s="21">
        <v>99.9</v>
      </c>
      <c r="D41" s="21">
        <v>101.7</v>
      </c>
      <c r="E41" s="324">
        <v>1.8</v>
      </c>
      <c r="F41" s="333">
        <v>0</v>
      </c>
      <c r="G41" s="334">
        <v>15</v>
      </c>
      <c r="H41" s="340">
        <v>4</v>
      </c>
      <c r="I41" s="70"/>
      <c r="J41" s="293"/>
    </row>
    <row r="42" spans="1:11" ht="15" customHeight="1" x14ac:dyDescent="0.15">
      <c r="A42" s="418" t="s">
        <v>33</v>
      </c>
      <c r="B42" s="419"/>
      <c r="C42" s="282">
        <v>102.2</v>
      </c>
      <c r="D42" s="282">
        <v>102.1</v>
      </c>
      <c r="E42" s="328">
        <v>-0.1</v>
      </c>
      <c r="F42" s="329">
        <v>0</v>
      </c>
      <c r="G42" s="330">
        <v>361</v>
      </c>
      <c r="H42" s="339">
        <v>65</v>
      </c>
      <c r="I42" s="70"/>
      <c r="J42" s="293"/>
    </row>
    <row r="43" spans="1:11" ht="15" customHeight="1" x14ac:dyDescent="0.15">
      <c r="A43" s="70"/>
      <c r="B43" s="311" t="s">
        <v>34</v>
      </c>
      <c r="C43" s="21">
        <v>99.3</v>
      </c>
      <c r="D43" s="21">
        <v>97.7</v>
      </c>
      <c r="E43" s="324">
        <v>-1.6</v>
      </c>
      <c r="F43" s="333">
        <v>-0.03</v>
      </c>
      <c r="G43" s="334">
        <v>160</v>
      </c>
      <c r="H43" s="340">
        <v>28</v>
      </c>
      <c r="I43" s="70"/>
      <c r="J43" s="293"/>
    </row>
    <row r="44" spans="1:11" ht="15" customHeight="1" x14ac:dyDescent="0.15">
      <c r="A44" s="70"/>
      <c r="B44" s="43" t="s">
        <v>302</v>
      </c>
      <c r="C44" s="21">
        <v>99.7</v>
      </c>
      <c r="D44" s="21">
        <v>98.800000000000011</v>
      </c>
      <c r="E44" s="324">
        <v>-0.9</v>
      </c>
      <c r="F44" s="336">
        <v>0</v>
      </c>
      <c r="G44" s="334">
        <v>4</v>
      </c>
      <c r="H44" s="340">
        <v>2</v>
      </c>
      <c r="I44" s="70"/>
      <c r="J44" s="293"/>
    </row>
    <row r="45" spans="1:11" ht="15" customHeight="1" x14ac:dyDescent="0.15">
      <c r="A45" s="70"/>
      <c r="B45" s="43" t="s">
        <v>303</v>
      </c>
      <c r="C45" s="21">
        <v>99.3</v>
      </c>
      <c r="D45" s="21">
        <v>97.7</v>
      </c>
      <c r="E45" s="324">
        <v>-1.6</v>
      </c>
      <c r="F45" s="333">
        <v>-0.02</v>
      </c>
      <c r="G45" s="334">
        <v>156</v>
      </c>
      <c r="H45" s="340">
        <v>26</v>
      </c>
      <c r="I45" s="70"/>
      <c r="J45" s="293"/>
      <c r="K45" s="342"/>
    </row>
    <row r="46" spans="1:11" ht="6" customHeight="1" thickBot="1" x14ac:dyDescent="0.2">
      <c r="A46" s="72"/>
      <c r="B46" s="73"/>
      <c r="C46" s="149"/>
      <c r="D46" s="149"/>
      <c r="E46" s="221"/>
      <c r="F46" s="222"/>
      <c r="G46" s="223"/>
      <c r="H46" s="224"/>
      <c r="I46" s="70"/>
      <c r="J46" s="293"/>
    </row>
    <row r="47" spans="1:11" ht="15" customHeight="1" x14ac:dyDescent="0.15">
      <c r="B47" s="293"/>
      <c r="C47" s="74"/>
      <c r="D47" s="74"/>
      <c r="E47" s="48"/>
      <c r="F47" s="53"/>
      <c r="G47" s="48"/>
      <c r="H47" s="305" t="s">
        <v>304</v>
      </c>
      <c r="I47" s="1"/>
      <c r="J47" s="293"/>
    </row>
    <row r="48" spans="1:11" s="7" customFormat="1" ht="16.5" customHeight="1" x14ac:dyDescent="0.15">
      <c r="A48" s="421" t="s">
        <v>305</v>
      </c>
      <c r="B48" s="421"/>
      <c r="F48" s="9"/>
    </row>
    <row r="49" spans="2:8" s="7" customFormat="1" ht="12.75" customHeight="1" x14ac:dyDescent="0.15">
      <c r="B49" s="421" t="s">
        <v>306</v>
      </c>
      <c r="C49" s="421"/>
      <c r="D49" s="421"/>
      <c r="E49" s="421"/>
      <c r="F49" s="9"/>
    </row>
    <row r="50" spans="2:8" s="7" customFormat="1" ht="6" customHeight="1" x14ac:dyDescent="0.15">
      <c r="B50" s="421"/>
      <c r="F50" s="9"/>
    </row>
    <row r="51" spans="2:8" s="7" customFormat="1" ht="15.75" customHeight="1" x14ac:dyDescent="0.15">
      <c r="B51" s="421"/>
      <c r="F51" s="9"/>
    </row>
    <row r="52" spans="2:8" ht="15.95" customHeight="1" x14ac:dyDescent="0.15">
      <c r="B52" s="7"/>
      <c r="H52" s="69"/>
    </row>
    <row r="53" spans="2:8" ht="15.95" customHeight="1" x14ac:dyDescent="0.15">
      <c r="B53" s="7"/>
    </row>
    <row r="54" spans="2:8" ht="15.95" customHeight="1" x14ac:dyDescent="0.15">
      <c r="B54" s="7"/>
      <c r="H54" s="69"/>
    </row>
  </sheetData>
  <sheetProtection sheet="1" selectLockedCells="1" selectUnlockedCells="1"/>
  <mergeCells count="17">
    <mergeCell ref="C49:E49"/>
    <mergeCell ref="B49:B51"/>
    <mergeCell ref="G4:G5"/>
    <mergeCell ref="A48:B48"/>
    <mergeCell ref="A35:B35"/>
    <mergeCell ref="A42:B42"/>
    <mergeCell ref="A6:B6"/>
    <mergeCell ref="A7:B7"/>
    <mergeCell ref="A9:B9"/>
    <mergeCell ref="A4:B5"/>
    <mergeCell ref="C4:D4"/>
    <mergeCell ref="H4:H5"/>
    <mergeCell ref="E4:F4"/>
    <mergeCell ref="A1:H1"/>
    <mergeCell ref="A25:B25"/>
    <mergeCell ref="A30:B30"/>
    <mergeCell ref="A3:E3"/>
  </mergeCells>
  <phoneticPr fontId="25"/>
  <printOptions horizontalCentered="1"/>
  <pageMargins left="0.59055118110236227" right="0.59055118110236227" top="0.59055118110236227" bottom="0.59055118110236227" header="0.39370078740157483" footer="0.39370078740157483"/>
  <pageSetup paperSize="9" firstPageNumber="172" orientation="portrait" useFirstPageNumber="1"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P29"/>
  <sheetViews>
    <sheetView view="pageBreakPreview" zoomScaleNormal="100" zoomScaleSheetLayoutView="100" workbookViewId="0">
      <selection activeCell="J36" sqref="J36"/>
    </sheetView>
  </sheetViews>
  <sheetFormatPr defaultRowHeight="18" customHeight="1" x14ac:dyDescent="0.15"/>
  <cols>
    <col min="1" max="1" width="8.625" style="68" customWidth="1"/>
    <col min="2" max="3" width="10.875" style="68" customWidth="1"/>
    <col min="4" max="4" width="11.625" style="68" customWidth="1"/>
    <col min="5" max="5" width="10.875" style="68" customWidth="1"/>
    <col min="6" max="6" width="10.75" style="68" customWidth="1"/>
    <col min="7" max="7" width="10" style="68" customWidth="1"/>
    <col min="8" max="9" width="7.625" style="68" customWidth="1"/>
    <col min="10" max="10" width="1.625" style="68" customWidth="1"/>
    <col min="11" max="14" width="0" style="68" hidden="1" customWidth="1"/>
    <col min="15" max="15" width="10.625" style="68" hidden="1" customWidth="1"/>
    <col min="16" max="17" width="0" style="68" hidden="1" customWidth="1"/>
    <col min="18" max="16384" width="9" style="68"/>
  </cols>
  <sheetData>
    <row r="1" spans="1:10" ht="5.0999999999999996" customHeight="1" x14ac:dyDescent="0.15">
      <c r="A1" s="7"/>
      <c r="I1" s="1"/>
      <c r="J1" s="1"/>
    </row>
    <row r="2" spans="1:10" ht="15" customHeight="1" thickBot="1" x14ac:dyDescent="0.2">
      <c r="A2" s="593" t="s">
        <v>377</v>
      </c>
      <c r="B2" s="593"/>
      <c r="C2" s="593"/>
      <c r="D2" s="593"/>
      <c r="I2" s="1" t="s">
        <v>201</v>
      </c>
      <c r="J2" s="1"/>
    </row>
    <row r="3" spans="1:10" ht="24.95" customHeight="1" thickBot="1" x14ac:dyDescent="0.2">
      <c r="A3" s="433" t="s">
        <v>202</v>
      </c>
      <c r="B3" s="440" t="s">
        <v>203</v>
      </c>
      <c r="C3" s="440"/>
      <c r="D3" s="440"/>
      <c r="E3" s="440"/>
      <c r="F3" s="440" t="s">
        <v>204</v>
      </c>
      <c r="G3" s="440"/>
      <c r="H3" s="600" t="s">
        <v>205</v>
      </c>
      <c r="I3" s="600"/>
      <c r="J3" s="304"/>
    </row>
    <row r="4" spans="1:10" ht="24.95" customHeight="1" x14ac:dyDescent="0.15">
      <c r="A4" s="433"/>
      <c r="B4" s="315" t="s">
        <v>206</v>
      </c>
      <c r="C4" s="315" t="s">
        <v>207</v>
      </c>
      <c r="D4" s="315" t="s">
        <v>294</v>
      </c>
      <c r="E4" s="315" t="s">
        <v>75</v>
      </c>
      <c r="F4" s="315" t="s">
        <v>208</v>
      </c>
      <c r="G4" s="153" t="s">
        <v>75</v>
      </c>
      <c r="H4" s="560" t="s">
        <v>196</v>
      </c>
      <c r="I4" s="560"/>
      <c r="J4" s="304"/>
    </row>
    <row r="5" spans="1:10" s="129" customFormat="1" ht="18" customHeight="1" x14ac:dyDescent="0.15">
      <c r="A5" s="198" t="s">
        <v>385</v>
      </c>
      <c r="B5" s="64">
        <v>1451798</v>
      </c>
      <c r="C5" s="20">
        <v>2207694</v>
      </c>
      <c r="D5" s="58">
        <v>3659493</v>
      </c>
      <c r="E5" s="51">
        <v>102</v>
      </c>
      <c r="F5" s="20">
        <v>1282705</v>
      </c>
      <c r="G5" s="50">
        <v>105.3</v>
      </c>
      <c r="H5" s="596">
        <f>F5/D5*100</f>
        <v>35.051440185839951</v>
      </c>
      <c r="I5" s="597"/>
      <c r="J5" s="291"/>
    </row>
    <row r="6" spans="1:10" ht="18" customHeight="1" x14ac:dyDescent="0.15">
      <c r="A6" s="198"/>
      <c r="B6" s="64"/>
      <c r="C6" s="20"/>
      <c r="D6" s="58"/>
      <c r="E6" s="51"/>
      <c r="F6" s="20"/>
      <c r="G6" s="50"/>
      <c r="H6" s="291"/>
      <c r="I6" s="312"/>
      <c r="J6" s="291"/>
    </row>
    <row r="7" spans="1:10" s="129" customFormat="1" ht="18" customHeight="1" x14ac:dyDescent="0.15">
      <c r="A7" s="215">
        <v>29</v>
      </c>
      <c r="B7" s="64">
        <v>1610894</v>
      </c>
      <c r="C7" s="20">
        <v>2207447</v>
      </c>
      <c r="D7" s="58">
        <v>3818341</v>
      </c>
      <c r="E7" s="51">
        <f>D7/D5*100</f>
        <v>104.34071058477225</v>
      </c>
      <c r="F7" s="20">
        <v>1336173</v>
      </c>
      <c r="G7" s="50">
        <f>F7/F5*100</f>
        <v>104.16837854378052</v>
      </c>
      <c r="H7" s="443">
        <f>F7/D7*100</f>
        <v>34.993548245167204</v>
      </c>
      <c r="I7" s="585"/>
      <c r="J7" s="50"/>
    </row>
    <row r="8" spans="1:10" ht="18" customHeight="1" x14ac:dyDescent="0.15">
      <c r="A8" s="215"/>
      <c r="B8" s="64"/>
      <c r="C8" s="20"/>
      <c r="D8" s="58"/>
      <c r="E8" s="51"/>
      <c r="F8" s="20"/>
      <c r="G8" s="50"/>
      <c r="H8" s="50"/>
      <c r="I8" s="312"/>
      <c r="J8" s="291"/>
    </row>
    <row r="9" spans="1:10" s="129" customFormat="1" ht="18" customHeight="1" x14ac:dyDescent="0.15">
      <c r="A9" s="215">
        <v>30</v>
      </c>
      <c r="B9" s="64">
        <v>1643485</v>
      </c>
      <c r="C9" s="20">
        <v>2393475</v>
      </c>
      <c r="D9" s="58">
        <v>4036960</v>
      </c>
      <c r="E9" s="51">
        <f>D9/D7*100</f>
        <v>105.72549701558872</v>
      </c>
      <c r="F9" s="20">
        <v>1289234</v>
      </c>
      <c r="G9" s="50">
        <f>F9/F7*100</f>
        <v>96.487056691012313</v>
      </c>
      <c r="H9" s="443">
        <f>F9/D9*100</f>
        <v>31.935763544845624</v>
      </c>
      <c r="I9" s="585"/>
      <c r="J9" s="50"/>
    </row>
    <row r="10" spans="1:10" ht="18" customHeight="1" x14ac:dyDescent="0.15">
      <c r="A10" s="215"/>
      <c r="B10" s="64"/>
      <c r="C10" s="20"/>
      <c r="D10" s="58"/>
      <c r="E10" s="51"/>
      <c r="F10" s="20"/>
      <c r="G10" s="50"/>
      <c r="H10" s="50"/>
      <c r="I10" s="199"/>
      <c r="J10" s="291"/>
    </row>
    <row r="11" spans="1:10" s="129" customFormat="1" ht="18" customHeight="1" x14ac:dyDescent="0.15">
      <c r="A11" s="215">
        <v>31</v>
      </c>
      <c r="B11" s="64">
        <v>1755456</v>
      </c>
      <c r="C11" s="20">
        <v>2294994</v>
      </c>
      <c r="D11" s="58">
        <v>4050451</v>
      </c>
      <c r="E11" s="51">
        <f>D11/D9*100</f>
        <v>100.3341871110935</v>
      </c>
      <c r="F11" s="20">
        <v>1318109</v>
      </c>
      <c r="G11" s="50">
        <f>F11/F9*100</f>
        <v>102.23970202461305</v>
      </c>
      <c r="H11" s="443">
        <f>F11/D11*100</f>
        <v>32.542277390838699</v>
      </c>
      <c r="I11" s="585"/>
      <c r="J11" s="291"/>
    </row>
    <row r="12" spans="1:10" s="129" customFormat="1" ht="18" customHeight="1" x14ac:dyDescent="0.15">
      <c r="A12" s="215"/>
      <c r="B12" s="64"/>
      <c r="C12" s="20"/>
      <c r="D12" s="58"/>
      <c r="E12" s="51"/>
      <c r="F12" s="20"/>
      <c r="G12" s="50"/>
      <c r="H12" s="50"/>
      <c r="I12" s="132"/>
      <c r="J12" s="50"/>
    </row>
    <row r="13" spans="1:10" s="129" customFormat="1" ht="18" customHeight="1" thickBot="1" x14ac:dyDescent="0.2">
      <c r="A13" s="272" t="s">
        <v>400</v>
      </c>
      <c r="B13" s="377">
        <v>1909188</v>
      </c>
      <c r="C13" s="378">
        <v>2144477</v>
      </c>
      <c r="D13" s="379">
        <v>4053665</v>
      </c>
      <c r="E13" s="273">
        <f>D13/D11*100</f>
        <v>100.07934918852246</v>
      </c>
      <c r="F13" s="378">
        <v>1401766</v>
      </c>
      <c r="G13" s="274">
        <f>F13/F11*100</f>
        <v>106.34674370632476</v>
      </c>
      <c r="H13" s="598">
        <f>F13/D13*100</f>
        <v>34.58021321446148</v>
      </c>
      <c r="I13" s="599"/>
      <c r="J13" s="275"/>
    </row>
    <row r="14" spans="1:10" ht="15" customHeight="1" x14ac:dyDescent="0.15">
      <c r="B14" s="68" t="s">
        <v>209</v>
      </c>
      <c r="F14" s="487" t="s">
        <v>210</v>
      </c>
      <c r="G14" s="487"/>
      <c r="H14" s="487"/>
      <c r="I14" s="487"/>
      <c r="J14" s="296"/>
    </row>
    <row r="15" spans="1:10" ht="15" customHeight="1" x14ac:dyDescent="0.15">
      <c r="A15" s="7"/>
    </row>
    <row r="16" spans="1:10" ht="15" customHeight="1" thickBot="1" x14ac:dyDescent="0.2">
      <c r="A16" s="593" t="s">
        <v>378</v>
      </c>
      <c r="B16" s="593"/>
      <c r="C16" s="593"/>
      <c r="D16" s="593"/>
      <c r="I16" s="130" t="s">
        <v>153</v>
      </c>
      <c r="J16" s="130"/>
    </row>
    <row r="17" spans="1:16" ht="24.95" customHeight="1" thickBot="1" x14ac:dyDescent="0.2">
      <c r="A17" s="433" t="s">
        <v>202</v>
      </c>
      <c r="B17" s="440" t="s">
        <v>211</v>
      </c>
      <c r="C17" s="440"/>
      <c r="D17" s="440"/>
      <c r="E17" s="440"/>
      <c r="F17" s="440" t="s">
        <v>204</v>
      </c>
      <c r="G17" s="440"/>
      <c r="H17" s="600" t="s">
        <v>192</v>
      </c>
      <c r="I17" s="600"/>
      <c r="J17" s="304"/>
    </row>
    <row r="18" spans="1:16" ht="24.95" customHeight="1" x14ac:dyDescent="0.15">
      <c r="A18" s="433"/>
      <c r="B18" s="315" t="s">
        <v>227</v>
      </c>
      <c r="C18" s="315" t="s">
        <v>228</v>
      </c>
      <c r="D18" s="315" t="s">
        <v>294</v>
      </c>
      <c r="E18" s="315" t="s">
        <v>75</v>
      </c>
      <c r="F18" s="315" t="s">
        <v>295</v>
      </c>
      <c r="G18" s="315" t="s">
        <v>75</v>
      </c>
      <c r="H18" s="560" t="s">
        <v>196</v>
      </c>
      <c r="I18" s="560"/>
      <c r="J18" s="304"/>
      <c r="K18" s="145" t="s">
        <v>338</v>
      </c>
      <c r="L18" s="146"/>
      <c r="M18" s="146" t="s">
        <v>337</v>
      </c>
      <c r="N18" s="147">
        <v>7410</v>
      </c>
      <c r="O18" s="147" t="s">
        <v>339</v>
      </c>
      <c r="P18" s="148">
        <v>8555</v>
      </c>
    </row>
    <row r="19" spans="1:16" ht="18" customHeight="1" x14ac:dyDescent="0.15">
      <c r="A19" s="198" t="s">
        <v>385</v>
      </c>
      <c r="B19" s="283">
        <v>3308</v>
      </c>
      <c r="C19" s="284">
        <v>5076</v>
      </c>
      <c r="D19" s="284">
        <v>8386</v>
      </c>
      <c r="E19" s="319">
        <v>93.3</v>
      </c>
      <c r="F19" s="284">
        <v>8866</v>
      </c>
      <c r="G19" s="319">
        <v>100.1</v>
      </c>
      <c r="H19" s="601">
        <f>F19/D19*100</f>
        <v>105.7238254233246</v>
      </c>
      <c r="I19" s="602"/>
      <c r="J19" s="316"/>
      <c r="K19" s="68" t="s">
        <v>335</v>
      </c>
    </row>
    <row r="20" spans="1:16" ht="18" customHeight="1" x14ac:dyDescent="0.15">
      <c r="A20" s="198"/>
      <c r="B20" s="285"/>
      <c r="C20" s="286"/>
      <c r="D20" s="136"/>
      <c r="E20" s="318"/>
      <c r="F20" s="136"/>
      <c r="G20" s="318"/>
      <c r="H20" s="316"/>
      <c r="I20" s="313"/>
      <c r="J20" s="316"/>
    </row>
    <row r="21" spans="1:16" s="129" customFormat="1" ht="18" customHeight="1" x14ac:dyDescent="0.15">
      <c r="A21" s="215">
        <v>29</v>
      </c>
      <c r="B21" s="285">
        <v>4088</v>
      </c>
      <c r="C21" s="286">
        <v>5157</v>
      </c>
      <c r="D21" s="136">
        <v>9246</v>
      </c>
      <c r="E21" s="318">
        <f>D21/D19*100</f>
        <v>110.25518721678989</v>
      </c>
      <c r="F21" s="136">
        <v>9041</v>
      </c>
      <c r="G21" s="318">
        <f>F21/F19*100</f>
        <v>101.97383261899391</v>
      </c>
      <c r="H21" s="566">
        <f>F21/D21*100</f>
        <v>97.782825005407744</v>
      </c>
      <c r="I21" s="572"/>
      <c r="J21" s="316"/>
      <c r="K21" s="68" t="s">
        <v>429</v>
      </c>
    </row>
    <row r="22" spans="1:16" ht="18" customHeight="1" x14ac:dyDescent="0.15">
      <c r="A22" s="215"/>
      <c r="B22" s="285"/>
      <c r="C22" s="286"/>
      <c r="D22" s="136"/>
      <c r="E22" s="318"/>
      <c r="F22" s="136"/>
      <c r="G22" s="318"/>
      <c r="H22" s="287"/>
      <c r="I22" s="288"/>
      <c r="J22" s="316"/>
    </row>
    <row r="23" spans="1:16" s="129" customFormat="1" ht="18" customHeight="1" x14ac:dyDescent="0.15">
      <c r="A23" s="215">
        <v>30</v>
      </c>
      <c r="B23" s="285">
        <v>4368</v>
      </c>
      <c r="C23" s="136">
        <v>5348</v>
      </c>
      <c r="D23" s="136">
        <v>9716</v>
      </c>
      <c r="E23" s="21">
        <f>D23/D21*100</f>
        <v>105.08327925589444</v>
      </c>
      <c r="F23" s="136">
        <v>8982</v>
      </c>
      <c r="G23" s="152">
        <f>F23/F21*100</f>
        <v>99.347417321092806</v>
      </c>
      <c r="H23" s="594">
        <f>F23/D23*100</f>
        <v>92.445450802799513</v>
      </c>
      <c r="I23" s="595"/>
      <c r="J23" s="316"/>
      <c r="K23" s="68" t="s">
        <v>430</v>
      </c>
    </row>
    <row r="24" spans="1:16" ht="18" customHeight="1" x14ac:dyDescent="0.15">
      <c r="A24" s="215"/>
      <c r="B24" s="285"/>
      <c r="C24" s="286"/>
      <c r="D24" s="136"/>
      <c r="E24" s="318"/>
      <c r="F24" s="136"/>
      <c r="G24" s="287"/>
      <c r="H24" s="287"/>
      <c r="I24" s="288"/>
      <c r="J24" s="131"/>
    </row>
    <row r="25" spans="1:16" s="129" customFormat="1" ht="18" customHeight="1" x14ac:dyDescent="0.15">
      <c r="A25" s="215">
        <v>31</v>
      </c>
      <c r="B25" s="285">
        <v>4708</v>
      </c>
      <c r="C25" s="136">
        <v>6210</v>
      </c>
      <c r="D25" s="136">
        <v>10918</v>
      </c>
      <c r="E25" s="152">
        <f>D25/D23*100</f>
        <v>112.3713462330177</v>
      </c>
      <c r="F25" s="136">
        <v>11003</v>
      </c>
      <c r="G25" s="152">
        <f>F25/F23*100</f>
        <v>122.50055666889335</v>
      </c>
      <c r="H25" s="595">
        <f>F25/D25*100</f>
        <v>100.77853086645905</v>
      </c>
      <c r="I25" s="595"/>
      <c r="J25" s="316"/>
      <c r="K25" s="68" t="s">
        <v>431</v>
      </c>
    </row>
    <row r="26" spans="1:16" s="129" customFormat="1" ht="18" customHeight="1" x14ac:dyDescent="0.15">
      <c r="A26" s="215"/>
      <c r="B26" s="285"/>
      <c r="C26" s="286"/>
      <c r="D26" s="136"/>
      <c r="E26" s="318"/>
      <c r="F26" s="136"/>
      <c r="G26" s="287"/>
      <c r="H26" s="287"/>
      <c r="I26" s="288"/>
      <c r="J26" s="131"/>
    </row>
    <row r="27" spans="1:16" s="129" customFormat="1" ht="18" customHeight="1" thickBot="1" x14ac:dyDescent="0.2">
      <c r="A27" s="272" t="s">
        <v>400</v>
      </c>
      <c r="B27" s="380">
        <v>4877</v>
      </c>
      <c r="C27" s="381">
        <v>6247</v>
      </c>
      <c r="D27" s="381">
        <v>11124</v>
      </c>
      <c r="E27" s="276">
        <f>D27/D25*100</f>
        <v>101.88679245283019</v>
      </c>
      <c r="F27" s="381">
        <v>11947</v>
      </c>
      <c r="G27" s="277">
        <f>F27/F25*100</f>
        <v>108.57947832409343</v>
      </c>
      <c r="H27" s="603">
        <f>F27/D27*100</f>
        <v>107.39841783531104</v>
      </c>
      <c r="I27" s="603"/>
      <c r="J27" s="278"/>
      <c r="K27" s="68" t="s">
        <v>336</v>
      </c>
    </row>
    <row r="28" spans="1:16" ht="15" customHeight="1" x14ac:dyDescent="0.15">
      <c r="A28" s="7"/>
      <c r="G28" s="293"/>
      <c r="I28" s="296" t="s">
        <v>212</v>
      </c>
      <c r="J28" s="296"/>
    </row>
    <row r="29" spans="1:16" ht="15" customHeight="1" x14ac:dyDescent="0.15">
      <c r="A29" s="7"/>
      <c r="F29" s="7"/>
    </row>
  </sheetData>
  <sheetProtection sheet="1" selectLockedCells="1" selectUnlockedCell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5"/>
  <printOptions horizontalCentered="1"/>
  <pageMargins left="0.59055118110236227" right="0.59055118110236227" top="0.59055118110236227" bottom="0.59055118110236227" header="0.39370078740157483" footer="0.39370078740157483"/>
  <pageSetup paperSize="9" firstPageNumber="181" orientation="portrait" useFirstPageNumber="1"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AD45"/>
  <sheetViews>
    <sheetView view="pageBreakPreview" zoomScaleNormal="100" zoomScaleSheetLayoutView="100" workbookViewId="0">
      <selection activeCell="J36" sqref="J36"/>
    </sheetView>
  </sheetViews>
  <sheetFormatPr defaultRowHeight="13.5" x14ac:dyDescent="0.15"/>
  <cols>
    <col min="1" max="6" width="15.25" style="3" customWidth="1"/>
    <col min="7" max="7" width="2.375" style="3" customWidth="1"/>
    <col min="8" max="8" width="11.75" style="382" customWidth="1"/>
    <col min="9" max="12" width="10.625" style="382" customWidth="1"/>
    <col min="13" max="13" width="11.5" style="382" customWidth="1"/>
    <col min="14" max="30" width="9" style="236"/>
    <col min="31" max="16384" width="9" style="3"/>
  </cols>
  <sheetData>
    <row r="1" spans="1:13" ht="17.25" x14ac:dyDescent="0.15">
      <c r="A1" s="604" t="s">
        <v>213</v>
      </c>
      <c r="B1" s="604"/>
      <c r="C1" s="604"/>
      <c r="D1" s="604"/>
      <c r="E1" s="604"/>
      <c r="F1" s="604"/>
    </row>
    <row r="3" spans="1:13" x14ac:dyDescent="0.15">
      <c r="H3" s="383" t="s">
        <v>214</v>
      </c>
      <c r="I3" s="382" t="s">
        <v>438</v>
      </c>
    </row>
    <row r="4" spans="1:13" x14ac:dyDescent="0.15">
      <c r="H4" s="384"/>
      <c r="I4" s="385" t="s">
        <v>385</v>
      </c>
      <c r="J4" s="385" t="s">
        <v>348</v>
      </c>
      <c r="K4" s="385" t="s">
        <v>364</v>
      </c>
      <c r="L4" s="385" t="s">
        <v>380</v>
      </c>
    </row>
    <row r="5" spans="1:13" x14ac:dyDescent="0.15">
      <c r="A5" s="7"/>
      <c r="B5" s="112" t="s">
        <v>244</v>
      </c>
      <c r="E5" s="112" t="s">
        <v>245</v>
      </c>
      <c r="H5" s="386" t="s">
        <v>85</v>
      </c>
      <c r="I5" s="387">
        <f>'-176-'!E8</f>
        <v>101.8</v>
      </c>
      <c r="J5" s="387">
        <f>'-176-'!G8</f>
        <v>103.8</v>
      </c>
      <c r="K5" s="387">
        <f>'-176-'!I8</f>
        <v>104.4</v>
      </c>
      <c r="L5" s="387">
        <f>'-176-'!K8</f>
        <v>106.1</v>
      </c>
    </row>
    <row r="6" spans="1:13" x14ac:dyDescent="0.15">
      <c r="A6" s="7"/>
      <c r="H6" s="388" t="s">
        <v>234</v>
      </c>
      <c r="I6" s="387">
        <f>'-176-'!E9</f>
        <v>100</v>
      </c>
      <c r="J6" s="387">
        <f>+'-176-'!G9</f>
        <v>100</v>
      </c>
      <c r="K6" s="387">
        <f>'-176-'!I9</f>
        <v>100.1</v>
      </c>
      <c r="L6" s="387">
        <f>'-176-'!K9</f>
        <v>100.4</v>
      </c>
      <c r="M6" s="389"/>
    </row>
    <row r="7" spans="1:13" x14ac:dyDescent="0.15">
      <c r="A7" s="7"/>
      <c r="H7" s="386" t="s">
        <v>235</v>
      </c>
      <c r="I7" s="387">
        <f>'-176-'!E10</f>
        <v>99.2</v>
      </c>
      <c r="J7" s="387">
        <f>+'-176-'!G10</f>
        <v>103.9</v>
      </c>
      <c r="K7" s="387">
        <f>'-176-'!I10</f>
        <v>106.1</v>
      </c>
      <c r="L7" s="387">
        <f>'-176-'!K10</f>
        <v>102.5</v>
      </c>
      <c r="M7" s="389"/>
    </row>
    <row r="8" spans="1:13" x14ac:dyDescent="0.15">
      <c r="A8" s="7"/>
      <c r="H8" s="386" t="s">
        <v>236</v>
      </c>
      <c r="I8" s="387">
        <f>'-176-'!E13</f>
        <v>102.2</v>
      </c>
      <c r="J8" s="387">
        <f>+'-176-'!G13</f>
        <v>102.3</v>
      </c>
      <c r="K8" s="387">
        <f>'-176-'!I13</f>
        <v>103</v>
      </c>
      <c r="L8" s="387">
        <f>'-176-'!K13</f>
        <v>103.2</v>
      </c>
      <c r="M8" s="390"/>
    </row>
    <row r="9" spans="1:13" x14ac:dyDescent="0.15">
      <c r="A9" s="7"/>
      <c r="H9" s="386" t="s">
        <v>237</v>
      </c>
      <c r="I9" s="387">
        <f>'-176-'!E14</f>
        <v>99.3</v>
      </c>
      <c r="J9" s="387">
        <f>+'-176-'!G14</f>
        <v>100.3</v>
      </c>
      <c r="K9" s="387">
        <f>'-176-'!I14</f>
        <v>99.4</v>
      </c>
      <c r="L9" s="391">
        <f>'-176-'!K14</f>
        <v>99</v>
      </c>
      <c r="M9" s="390"/>
    </row>
    <row r="10" spans="1:13" x14ac:dyDescent="0.15">
      <c r="A10" s="7"/>
      <c r="H10" s="392" t="s">
        <v>238</v>
      </c>
      <c r="I10" s="387">
        <f>'-176-'!E15</f>
        <v>102.4</v>
      </c>
      <c r="J10" s="387">
        <f>+'-176-'!G15</f>
        <v>102.1</v>
      </c>
      <c r="K10" s="387">
        <f>'-176-'!I15</f>
        <v>102.5</v>
      </c>
      <c r="L10" s="393">
        <f>'-176-'!K15</f>
        <v>94.6</v>
      </c>
    </row>
    <row r="11" spans="1:13" x14ac:dyDescent="0.15">
      <c r="A11" s="7"/>
    </row>
    <row r="12" spans="1:13" x14ac:dyDescent="0.15">
      <c r="A12" s="7"/>
      <c r="H12" s="383" t="s">
        <v>215</v>
      </c>
      <c r="I12" s="382" t="s">
        <v>438</v>
      </c>
    </row>
    <row r="13" spans="1:13" x14ac:dyDescent="0.15">
      <c r="A13" s="7"/>
      <c r="H13" s="394"/>
      <c r="I13" s="385" t="s">
        <v>432</v>
      </c>
      <c r="J13" s="385" t="s">
        <v>433</v>
      </c>
      <c r="K13" s="385" t="s">
        <v>420</v>
      </c>
    </row>
    <row r="14" spans="1:13" x14ac:dyDescent="0.15">
      <c r="A14" s="7"/>
      <c r="H14" s="386" t="s">
        <v>141</v>
      </c>
      <c r="I14" s="395">
        <f>+‐178‐!E7</f>
        <v>100229860</v>
      </c>
      <c r="J14" s="395">
        <f>+‐178‐!G7</f>
        <v>103917998</v>
      </c>
      <c r="K14" s="395">
        <f>+‐178‐!I7</f>
        <v>109365022</v>
      </c>
    </row>
    <row r="15" spans="1:13" x14ac:dyDescent="0.15">
      <c r="A15" s="7"/>
      <c r="H15" s="386" t="s">
        <v>216</v>
      </c>
      <c r="I15" s="396">
        <f>+‐178‐!E8</f>
        <v>4659031</v>
      </c>
      <c r="J15" s="396">
        <f>+‐178‐!G8</f>
        <v>4965065</v>
      </c>
      <c r="K15" s="396">
        <f>+‐178‐!I8</f>
        <v>4816559</v>
      </c>
      <c r="L15" s="389"/>
    </row>
    <row r="16" spans="1:13" x14ac:dyDescent="0.15">
      <c r="A16" s="7"/>
      <c r="H16" s="397" t="s">
        <v>340</v>
      </c>
      <c r="I16" s="398">
        <f>+‐178‐!E9+‐178‐!E10+‐178‐!E11</f>
        <v>15435696</v>
      </c>
      <c r="J16" s="398">
        <f>+‐178‐!G9+‐178‐!G10+‐178‐!G11</f>
        <v>17143624</v>
      </c>
      <c r="K16" s="399">
        <f>+‐178‐!I9+‐178‐!I10+‐178‐!I11</f>
        <v>16802142</v>
      </c>
      <c r="L16" s="389"/>
    </row>
    <row r="17" spans="1:13" x14ac:dyDescent="0.15">
      <c r="A17" s="7"/>
      <c r="H17" s="388" t="s">
        <v>248</v>
      </c>
      <c r="I17" s="400">
        <f>SUM(I14:I16)</f>
        <v>120324587</v>
      </c>
      <c r="J17" s="400">
        <f>SUM(J14:J16)</f>
        <v>126026687</v>
      </c>
      <c r="K17" s="400">
        <f>SUM(K14:K16)</f>
        <v>130983723</v>
      </c>
      <c r="L17" s="390"/>
    </row>
    <row r="18" spans="1:13" x14ac:dyDescent="0.15">
      <c r="A18" s="7"/>
      <c r="H18" s="401" t="s">
        <v>342</v>
      </c>
      <c r="I18" s="402"/>
      <c r="J18" s="402"/>
      <c r="K18" s="402"/>
      <c r="L18" s="403"/>
      <c r="M18" s="404"/>
    </row>
    <row r="19" spans="1:13" x14ac:dyDescent="0.15">
      <c r="A19" s="7"/>
      <c r="I19" s="405" t="s">
        <v>434</v>
      </c>
      <c r="J19" s="405"/>
      <c r="K19" s="405"/>
      <c r="L19" s="406"/>
      <c r="M19" s="389"/>
    </row>
    <row r="20" spans="1:13" x14ac:dyDescent="0.15">
      <c r="A20" s="7"/>
      <c r="I20" s="382" t="s">
        <v>395</v>
      </c>
      <c r="K20" s="407"/>
      <c r="L20" s="403"/>
      <c r="M20" s="389"/>
    </row>
    <row r="21" spans="1:13" x14ac:dyDescent="0.15">
      <c r="A21" s="7"/>
      <c r="M21" s="403"/>
    </row>
    <row r="22" spans="1:13" x14ac:dyDescent="0.15">
      <c r="A22" s="7"/>
    </row>
    <row r="23" spans="1:13" x14ac:dyDescent="0.15">
      <c r="A23" s="7"/>
    </row>
    <row r="24" spans="1:13" x14ac:dyDescent="0.15">
      <c r="A24" s="7"/>
    </row>
    <row r="25" spans="1:13" x14ac:dyDescent="0.15">
      <c r="A25" s="7"/>
    </row>
    <row r="26" spans="1:13" x14ac:dyDescent="0.15">
      <c r="A26" s="7"/>
    </row>
    <row r="27" spans="1:13" x14ac:dyDescent="0.15">
      <c r="A27" s="7"/>
    </row>
    <row r="28" spans="1:13" x14ac:dyDescent="0.15">
      <c r="A28" s="7"/>
    </row>
    <row r="29" spans="1:13" x14ac:dyDescent="0.15">
      <c r="A29" s="7"/>
    </row>
    <row r="30" spans="1:13" x14ac:dyDescent="0.15">
      <c r="A30" s="7"/>
    </row>
    <row r="31" spans="1:13" x14ac:dyDescent="0.15">
      <c r="A31" s="7"/>
    </row>
    <row r="32" spans="1:13" x14ac:dyDescent="0.15">
      <c r="A32" s="7"/>
    </row>
    <row r="33" spans="1:13" x14ac:dyDescent="0.15">
      <c r="A33" s="7"/>
      <c r="H33" s="382" t="s">
        <v>437</v>
      </c>
    </row>
    <row r="34" spans="1:13" x14ac:dyDescent="0.15">
      <c r="H34" s="383" t="s">
        <v>217</v>
      </c>
    </row>
    <row r="35" spans="1:13" x14ac:dyDescent="0.15">
      <c r="A35" s="7"/>
      <c r="B35" s="112" t="s">
        <v>246</v>
      </c>
      <c r="E35" s="112" t="s">
        <v>247</v>
      </c>
      <c r="H35" s="408"/>
      <c r="I35" s="409" t="s">
        <v>349</v>
      </c>
      <c r="J35" s="409" t="s">
        <v>386</v>
      </c>
      <c r="K35" s="409" t="s">
        <v>435</v>
      </c>
    </row>
    <row r="36" spans="1:13" x14ac:dyDescent="0.15">
      <c r="A36" s="7"/>
      <c r="H36" s="410" t="s">
        <v>218</v>
      </c>
      <c r="I36" s="411">
        <f>+‐179‐!G45</f>
        <v>2348</v>
      </c>
      <c r="J36" s="411">
        <f>+‐179‐!H45</f>
        <v>2481</v>
      </c>
      <c r="K36" s="411">
        <f>‐179‐!I45</f>
        <v>2544</v>
      </c>
      <c r="M36" s="412"/>
    </row>
    <row r="37" spans="1:13" x14ac:dyDescent="0.15">
      <c r="A37" s="7"/>
      <c r="H37" s="410" t="s">
        <v>219</v>
      </c>
      <c r="I37" s="411">
        <f>+‐179‐!G46</f>
        <v>2192</v>
      </c>
      <c r="J37" s="411">
        <f>+‐179‐!H46</f>
        <v>2315</v>
      </c>
      <c r="K37" s="411">
        <f>+‐179‐!I46</f>
        <v>2349</v>
      </c>
      <c r="M37" s="412"/>
    </row>
    <row r="38" spans="1:13" x14ac:dyDescent="0.15">
      <c r="A38" s="7"/>
    </row>
    <row r="40" spans="1:13" x14ac:dyDescent="0.15">
      <c r="H40" s="382" t="s">
        <v>437</v>
      </c>
    </row>
    <row r="41" spans="1:13" x14ac:dyDescent="0.15">
      <c r="H41" s="383" t="s">
        <v>220</v>
      </c>
    </row>
    <row r="42" spans="1:13" x14ac:dyDescent="0.15">
      <c r="H42" s="408"/>
      <c r="I42" s="409" t="s">
        <v>349</v>
      </c>
      <c r="J42" s="409" t="s">
        <v>386</v>
      </c>
      <c r="K42" s="409" t="s">
        <v>435</v>
      </c>
    </row>
    <row r="43" spans="1:13" x14ac:dyDescent="0.15">
      <c r="H43" s="410" t="s">
        <v>327</v>
      </c>
      <c r="I43" s="411">
        <f>+‐179‐!E5</f>
        <v>298</v>
      </c>
      <c r="J43" s="411">
        <f>+‐179‐!F5</f>
        <v>363</v>
      </c>
      <c r="K43" s="411">
        <f>+‐179‐!G5</f>
        <v>365</v>
      </c>
    </row>
    <row r="44" spans="1:13" x14ac:dyDescent="0.15">
      <c r="H44" s="410" t="s">
        <v>328</v>
      </c>
      <c r="I44" s="411">
        <f>+‐179‐!E9</f>
        <v>56520</v>
      </c>
      <c r="J44" s="411">
        <f>+‐179‐!F9</f>
        <v>53946</v>
      </c>
      <c r="K44" s="411">
        <f>+‐179‐!G9</f>
        <v>60941</v>
      </c>
    </row>
    <row r="45" spans="1:13" x14ac:dyDescent="0.15">
      <c r="H45" s="410" t="s">
        <v>329</v>
      </c>
      <c r="I45" s="411">
        <f>+‐179‐!E13</f>
        <v>372875</v>
      </c>
      <c r="J45" s="411">
        <f>+‐179‐!F13</f>
        <v>382239</v>
      </c>
      <c r="K45" s="411">
        <f>+‐179‐!G13</f>
        <v>388328</v>
      </c>
    </row>
  </sheetData>
  <sheetProtection sheet="1" selectLockedCells="1" selectUnlockedCells="1"/>
  <mergeCells count="1">
    <mergeCell ref="A1:F1"/>
  </mergeCells>
  <phoneticPr fontId="25"/>
  <printOptions horizontalCentered="1"/>
  <pageMargins left="0.59055118110236227" right="0.59055118110236227" top="0.59055118110236227" bottom="0.59055118110236227" header="0.51181102362204722" footer="0.39370078740157483"/>
  <pageSetup paperSize="9" firstPageNumber="29" orientation="portrait" useFirstPageNumber="1" r:id="rId1"/>
  <headerFooter scaleWithDoc="0" alignWithMargins="0">
    <oddFooter>&amp;C&amp;"ＭＳ 明朝,標準"－&amp;12&amp;P&amp;11－</oddFooter>
  </headerFooter>
  <ignoredErrors>
    <ignoredError sqref="H3 H12 H34 H4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K59"/>
  <sheetViews>
    <sheetView view="pageBreakPreview" zoomScaleNormal="100" zoomScaleSheetLayoutView="100" workbookViewId="0">
      <pane ySplit="4" topLeftCell="A5" activePane="bottomLeft" state="frozen"/>
      <selection activeCell="J36" sqref="J36"/>
      <selection pane="bottomLeft" activeCell="J36" sqref="J36"/>
    </sheetView>
  </sheetViews>
  <sheetFormatPr defaultRowHeight="15.95" customHeight="1" x14ac:dyDescent="0.15"/>
  <cols>
    <col min="1" max="1" width="3.625" style="7" customWidth="1"/>
    <col min="2" max="2" width="22.875" style="7" customWidth="1"/>
    <col min="3" max="3" width="9.375" style="293" customWidth="1"/>
    <col min="4" max="5" width="9.375" style="7" customWidth="1"/>
    <col min="6" max="6" width="9.375" style="8" customWidth="1"/>
    <col min="7" max="7" width="9.375" style="9" customWidth="1"/>
    <col min="8" max="9" width="9.375" style="7" customWidth="1"/>
    <col min="10" max="16384" width="9" style="10"/>
  </cols>
  <sheetData>
    <row r="1" spans="1:11" ht="5.0999999999999996" customHeight="1" x14ac:dyDescent="0.15">
      <c r="A1" s="439"/>
      <c r="B1" s="439"/>
      <c r="C1" s="439"/>
      <c r="D1" s="439"/>
      <c r="E1" s="439"/>
      <c r="I1" s="1"/>
      <c r="J1" s="7"/>
      <c r="K1" s="7"/>
    </row>
    <row r="2" spans="1:11" ht="15" customHeight="1" thickBot="1" x14ac:dyDescent="0.2">
      <c r="A2" s="439" t="s">
        <v>365</v>
      </c>
      <c r="B2" s="439"/>
      <c r="C2" s="439"/>
      <c r="D2" s="439"/>
      <c r="E2" s="439"/>
      <c r="H2" s="1" t="s">
        <v>345</v>
      </c>
      <c r="I2" s="67"/>
      <c r="J2" s="7"/>
      <c r="K2" s="7"/>
    </row>
    <row r="3" spans="1:11" ht="21" customHeight="1" thickBot="1" x14ac:dyDescent="0.2">
      <c r="A3" s="433" t="s">
        <v>1</v>
      </c>
      <c r="B3" s="433"/>
      <c r="C3" s="440" t="s">
        <v>2</v>
      </c>
      <c r="D3" s="440"/>
      <c r="E3" s="415" t="s">
        <v>255</v>
      </c>
      <c r="F3" s="416"/>
      <c r="G3" s="436" t="s">
        <v>3</v>
      </c>
      <c r="H3" s="438" t="s">
        <v>4</v>
      </c>
      <c r="J3" s="293"/>
    </row>
    <row r="4" spans="1:11" ht="21" customHeight="1" x14ac:dyDescent="0.15">
      <c r="A4" s="433"/>
      <c r="B4" s="433"/>
      <c r="C4" s="315" t="s">
        <v>396</v>
      </c>
      <c r="D4" s="315" t="s">
        <v>397</v>
      </c>
      <c r="E4" s="174" t="s">
        <v>268</v>
      </c>
      <c r="F4" s="175" t="s">
        <v>5</v>
      </c>
      <c r="G4" s="423"/>
      <c r="H4" s="438"/>
      <c r="J4" s="293"/>
    </row>
    <row r="5" spans="1:11" ht="5.25" customHeight="1" x14ac:dyDescent="0.15">
      <c r="A5" s="441"/>
      <c r="B5" s="441"/>
      <c r="C5" s="309"/>
      <c r="D5" s="309"/>
      <c r="E5" s="309"/>
      <c r="F5" s="177"/>
      <c r="G5" s="309"/>
      <c r="H5" s="5"/>
      <c r="J5" s="293"/>
    </row>
    <row r="6" spans="1:11" ht="15" customHeight="1" x14ac:dyDescent="0.15">
      <c r="A6" s="35"/>
      <c r="B6" s="311" t="s">
        <v>269</v>
      </c>
      <c r="C6" s="23">
        <v>100.4</v>
      </c>
      <c r="D6" s="23">
        <v>101.6</v>
      </c>
      <c r="E6" s="233">
        <v>1.2000000000000002</v>
      </c>
      <c r="F6" s="343">
        <v>0.01</v>
      </c>
      <c r="G6" s="344">
        <v>106</v>
      </c>
      <c r="H6" s="345">
        <v>20</v>
      </c>
      <c r="J6" s="293"/>
    </row>
    <row r="7" spans="1:11" ht="15" customHeight="1" x14ac:dyDescent="0.15">
      <c r="A7" s="35"/>
      <c r="B7" s="311" t="s">
        <v>270</v>
      </c>
      <c r="C7" s="23">
        <v>100.8</v>
      </c>
      <c r="D7" s="23">
        <v>103</v>
      </c>
      <c r="E7" s="233">
        <v>2.2000000000000002</v>
      </c>
      <c r="F7" s="343">
        <v>0.02</v>
      </c>
      <c r="G7" s="344">
        <v>78</v>
      </c>
      <c r="H7" s="345">
        <v>13</v>
      </c>
      <c r="J7" s="293"/>
    </row>
    <row r="8" spans="1:11" ht="15" customHeight="1" x14ac:dyDescent="0.15">
      <c r="A8" s="35"/>
      <c r="B8" s="43" t="s">
        <v>325</v>
      </c>
      <c r="C8" s="23">
        <v>99.2</v>
      </c>
      <c r="D8" s="23">
        <v>97.7</v>
      </c>
      <c r="E8" s="233">
        <v>-1.5</v>
      </c>
      <c r="F8" s="343">
        <v>0</v>
      </c>
      <c r="G8" s="344">
        <v>28</v>
      </c>
      <c r="H8" s="345">
        <v>7</v>
      </c>
      <c r="J8" s="293"/>
    </row>
    <row r="9" spans="1:11" ht="15" customHeight="1" x14ac:dyDescent="0.15">
      <c r="A9" s="35"/>
      <c r="B9" s="311" t="s">
        <v>38</v>
      </c>
      <c r="C9" s="23">
        <v>116.2</v>
      </c>
      <c r="D9" s="23">
        <v>119</v>
      </c>
      <c r="E9" s="233">
        <v>2.4000000000000004</v>
      </c>
      <c r="F9" s="346">
        <v>0.01</v>
      </c>
      <c r="G9" s="344">
        <v>54</v>
      </c>
      <c r="H9" s="345">
        <v>6</v>
      </c>
      <c r="J9" s="293"/>
    </row>
    <row r="10" spans="1:11" ht="15" customHeight="1" x14ac:dyDescent="0.15">
      <c r="A10" s="35"/>
      <c r="B10" s="311" t="s">
        <v>230</v>
      </c>
      <c r="C10" s="23">
        <v>93.7</v>
      </c>
      <c r="D10" s="23">
        <v>89.6</v>
      </c>
      <c r="E10" s="233">
        <v>-4.4000000000000004</v>
      </c>
      <c r="F10" s="346">
        <v>-0.01</v>
      </c>
      <c r="G10" s="344">
        <v>24</v>
      </c>
      <c r="H10" s="345">
        <v>7</v>
      </c>
      <c r="J10" s="293"/>
    </row>
    <row r="11" spans="1:11" ht="15" customHeight="1" x14ac:dyDescent="0.15">
      <c r="A11" s="35"/>
      <c r="B11" s="311" t="s">
        <v>39</v>
      </c>
      <c r="C11" s="23">
        <v>107.2</v>
      </c>
      <c r="D11" s="23">
        <v>110.30000000000001</v>
      </c>
      <c r="E11" s="233">
        <v>2.9000000000000004</v>
      </c>
      <c r="F11" s="346">
        <v>0</v>
      </c>
      <c r="G11" s="344">
        <v>16</v>
      </c>
      <c r="H11" s="345">
        <v>4</v>
      </c>
      <c r="J11" s="293"/>
    </row>
    <row r="12" spans="1:11" ht="15" customHeight="1" x14ac:dyDescent="0.15">
      <c r="A12" s="437" t="s">
        <v>40</v>
      </c>
      <c r="B12" s="437"/>
      <c r="C12" s="237">
        <v>103</v>
      </c>
      <c r="D12" s="237">
        <v>103.2</v>
      </c>
      <c r="E12" s="347">
        <v>0.1</v>
      </c>
      <c r="F12" s="348">
        <v>0.01</v>
      </c>
      <c r="G12" s="349">
        <v>402</v>
      </c>
      <c r="H12" s="350">
        <v>29</v>
      </c>
      <c r="J12" s="293"/>
    </row>
    <row r="13" spans="1:11" ht="15" customHeight="1" x14ac:dyDescent="0.15">
      <c r="A13" s="35"/>
      <c r="B13" s="22" t="s">
        <v>41</v>
      </c>
      <c r="C13" s="23">
        <v>99.7</v>
      </c>
      <c r="D13" s="23">
        <v>100.6</v>
      </c>
      <c r="E13" s="233">
        <v>0.9</v>
      </c>
      <c r="F13" s="346">
        <v>0.01</v>
      </c>
      <c r="G13" s="344">
        <v>130</v>
      </c>
      <c r="H13" s="345">
        <v>13</v>
      </c>
      <c r="J13" s="293"/>
    </row>
    <row r="14" spans="1:11" ht="15" customHeight="1" x14ac:dyDescent="0.15">
      <c r="A14" s="35"/>
      <c r="B14" s="311" t="s">
        <v>42</v>
      </c>
      <c r="C14" s="23">
        <v>96.5</v>
      </c>
      <c r="D14" s="23">
        <v>96.2</v>
      </c>
      <c r="E14" s="233">
        <v>-0.30000000000000004</v>
      </c>
      <c r="F14" s="346">
        <v>0</v>
      </c>
      <c r="G14" s="344">
        <v>63</v>
      </c>
      <c r="H14" s="345">
        <v>11</v>
      </c>
      <c r="J14" s="293"/>
    </row>
    <row r="15" spans="1:11" ht="15" customHeight="1" x14ac:dyDescent="0.15">
      <c r="A15" s="35"/>
      <c r="B15" s="311" t="s">
        <v>43</v>
      </c>
      <c r="C15" s="23">
        <v>107.1</v>
      </c>
      <c r="D15" s="23">
        <v>106.9</v>
      </c>
      <c r="E15" s="233">
        <v>-0.2</v>
      </c>
      <c r="F15" s="346">
        <v>0</v>
      </c>
      <c r="G15" s="344">
        <v>209</v>
      </c>
      <c r="H15" s="345">
        <v>5</v>
      </c>
      <c r="J15" s="293"/>
    </row>
    <row r="16" spans="1:11" ht="15" customHeight="1" x14ac:dyDescent="0.15">
      <c r="A16" s="437" t="s">
        <v>44</v>
      </c>
      <c r="B16" s="437"/>
      <c r="C16" s="237">
        <v>99.4</v>
      </c>
      <c r="D16" s="237">
        <v>99</v>
      </c>
      <c r="E16" s="347">
        <v>-0.4</v>
      </c>
      <c r="F16" s="348">
        <v>-0.06</v>
      </c>
      <c r="G16" s="349">
        <v>1441</v>
      </c>
      <c r="H16" s="350">
        <v>43</v>
      </c>
      <c r="J16" s="293"/>
    </row>
    <row r="17" spans="1:10" ht="15" customHeight="1" x14ac:dyDescent="0.15">
      <c r="A17" s="35"/>
      <c r="B17" s="311" t="s">
        <v>45</v>
      </c>
      <c r="C17" s="23">
        <v>102.6</v>
      </c>
      <c r="D17" s="23">
        <v>103.4</v>
      </c>
      <c r="E17" s="233">
        <v>0.7</v>
      </c>
      <c r="F17" s="346">
        <v>0.01</v>
      </c>
      <c r="G17" s="344">
        <v>201</v>
      </c>
      <c r="H17" s="345">
        <v>14</v>
      </c>
      <c r="J17" s="293"/>
    </row>
    <row r="18" spans="1:10" ht="15" customHeight="1" x14ac:dyDescent="0.15">
      <c r="A18" s="35"/>
      <c r="B18" s="311" t="s">
        <v>46</v>
      </c>
      <c r="C18" s="23">
        <v>105.1</v>
      </c>
      <c r="D18" s="23">
        <v>103.9</v>
      </c>
      <c r="E18" s="233">
        <v>-1.1000000000000001</v>
      </c>
      <c r="F18" s="346">
        <v>-0.08</v>
      </c>
      <c r="G18" s="344">
        <v>726</v>
      </c>
      <c r="H18" s="345">
        <v>22</v>
      </c>
      <c r="J18" s="293"/>
    </row>
    <row r="19" spans="1:10" ht="15" customHeight="1" x14ac:dyDescent="0.15">
      <c r="A19" s="35"/>
      <c r="B19" s="311" t="s">
        <v>47</v>
      </c>
      <c r="C19" s="23">
        <v>90.1</v>
      </c>
      <c r="D19" s="23">
        <v>90.300000000000011</v>
      </c>
      <c r="E19" s="233">
        <v>0.2</v>
      </c>
      <c r="F19" s="346">
        <v>0.01</v>
      </c>
      <c r="G19" s="344">
        <v>514</v>
      </c>
      <c r="H19" s="345">
        <v>7</v>
      </c>
      <c r="J19" s="293"/>
    </row>
    <row r="20" spans="1:10" ht="15" customHeight="1" x14ac:dyDescent="0.15">
      <c r="A20" s="437" t="s">
        <v>48</v>
      </c>
      <c r="B20" s="437"/>
      <c r="C20" s="237">
        <v>102.5</v>
      </c>
      <c r="D20" s="237">
        <v>94.6</v>
      </c>
      <c r="E20" s="347">
        <v>-7.8000000000000007</v>
      </c>
      <c r="F20" s="348">
        <v>-0.26</v>
      </c>
      <c r="G20" s="349">
        <v>331</v>
      </c>
      <c r="H20" s="350">
        <v>16</v>
      </c>
      <c r="J20" s="293"/>
    </row>
    <row r="21" spans="1:10" ht="15" customHeight="1" x14ac:dyDescent="0.15">
      <c r="A21" s="35"/>
      <c r="B21" s="311" t="s">
        <v>49</v>
      </c>
      <c r="C21" s="23">
        <v>103.3</v>
      </c>
      <c r="D21" s="23">
        <v>86.1</v>
      </c>
      <c r="E21" s="233">
        <v>-16.7</v>
      </c>
      <c r="F21" s="346">
        <v>-0.31</v>
      </c>
      <c r="G21" s="344">
        <v>184</v>
      </c>
      <c r="H21" s="345">
        <v>11</v>
      </c>
      <c r="J21" s="293"/>
    </row>
    <row r="22" spans="1:10" ht="15" customHeight="1" x14ac:dyDescent="0.15">
      <c r="A22" s="35"/>
      <c r="B22" s="311" t="s">
        <v>50</v>
      </c>
      <c r="C22" s="23">
        <v>101.4</v>
      </c>
      <c r="D22" s="23">
        <v>102.7</v>
      </c>
      <c r="E22" s="233">
        <v>1.3</v>
      </c>
      <c r="F22" s="346">
        <v>0</v>
      </c>
      <c r="G22" s="344">
        <v>12</v>
      </c>
      <c r="H22" s="345">
        <v>2</v>
      </c>
      <c r="J22" s="293"/>
    </row>
    <row r="23" spans="1:10" ht="15" customHeight="1" x14ac:dyDescent="0.15">
      <c r="A23" s="35"/>
      <c r="B23" s="311" t="s">
        <v>51</v>
      </c>
      <c r="C23" s="23">
        <v>101.5</v>
      </c>
      <c r="D23" s="23">
        <v>105.4</v>
      </c>
      <c r="E23" s="233">
        <v>3.8</v>
      </c>
      <c r="F23" s="346">
        <v>0.05</v>
      </c>
      <c r="G23" s="344">
        <v>135</v>
      </c>
      <c r="H23" s="345">
        <v>3</v>
      </c>
      <c r="J23" s="293"/>
    </row>
    <row r="24" spans="1:10" ht="15" customHeight="1" x14ac:dyDescent="0.15">
      <c r="A24" s="437" t="s">
        <v>52</v>
      </c>
      <c r="B24" s="437"/>
      <c r="C24" s="237">
        <v>104.2</v>
      </c>
      <c r="D24" s="237">
        <v>103.1</v>
      </c>
      <c r="E24" s="347">
        <v>-1.1000000000000001</v>
      </c>
      <c r="F24" s="348">
        <v>-0.1</v>
      </c>
      <c r="G24" s="349">
        <v>866</v>
      </c>
      <c r="H24" s="350">
        <v>79</v>
      </c>
      <c r="J24" s="293"/>
    </row>
    <row r="25" spans="1:10" ht="15" customHeight="1" x14ac:dyDescent="0.15">
      <c r="A25" s="35"/>
      <c r="B25" s="311" t="s">
        <v>316</v>
      </c>
      <c r="C25" s="23">
        <v>98</v>
      </c>
      <c r="D25" s="23">
        <v>96.5</v>
      </c>
      <c r="E25" s="233">
        <v>-1.5</v>
      </c>
      <c r="F25" s="346">
        <v>-0.01</v>
      </c>
      <c r="G25" s="344">
        <v>75</v>
      </c>
      <c r="H25" s="345">
        <v>11</v>
      </c>
      <c r="J25" s="293"/>
    </row>
    <row r="26" spans="1:10" ht="15" customHeight="1" x14ac:dyDescent="0.15">
      <c r="A26" s="35"/>
      <c r="B26" s="311" t="s">
        <v>54</v>
      </c>
      <c r="C26" s="23">
        <v>99.5</v>
      </c>
      <c r="D26" s="23">
        <v>100.6</v>
      </c>
      <c r="E26" s="233">
        <v>1</v>
      </c>
      <c r="F26" s="346">
        <v>0.02</v>
      </c>
      <c r="G26" s="344">
        <v>162</v>
      </c>
      <c r="H26" s="345">
        <v>31</v>
      </c>
      <c r="J26" s="293"/>
    </row>
    <row r="27" spans="1:10" ht="15" customHeight="1" x14ac:dyDescent="0.15">
      <c r="A27" s="35"/>
      <c r="B27" s="311" t="s">
        <v>55</v>
      </c>
      <c r="C27" s="23">
        <v>101.7</v>
      </c>
      <c r="D27" s="23">
        <v>102.6</v>
      </c>
      <c r="E27" s="233">
        <v>0.9</v>
      </c>
      <c r="F27" s="346">
        <v>0.01</v>
      </c>
      <c r="G27" s="344">
        <v>131</v>
      </c>
      <c r="H27" s="345">
        <v>7</v>
      </c>
      <c r="J27" s="293"/>
    </row>
    <row r="28" spans="1:10" ht="15" customHeight="1" x14ac:dyDescent="0.15">
      <c r="A28" s="35"/>
      <c r="B28" s="311" t="s">
        <v>56</v>
      </c>
      <c r="C28" s="23">
        <v>107.3</v>
      </c>
      <c r="D28" s="23">
        <v>104.9</v>
      </c>
      <c r="E28" s="233">
        <v>-2.2000000000000002</v>
      </c>
      <c r="F28" s="346">
        <v>-0.11</v>
      </c>
      <c r="G28" s="344">
        <v>499</v>
      </c>
      <c r="H28" s="345">
        <v>30</v>
      </c>
      <c r="J28" s="293"/>
    </row>
    <row r="29" spans="1:10" ht="15" customHeight="1" x14ac:dyDescent="0.15">
      <c r="A29" s="437" t="s">
        <v>57</v>
      </c>
      <c r="B29" s="437"/>
      <c r="C29" s="237">
        <v>99.6</v>
      </c>
      <c r="D29" s="237">
        <v>91.9</v>
      </c>
      <c r="E29" s="347">
        <v>-7.7</v>
      </c>
      <c r="F29" s="348">
        <v>-0.41</v>
      </c>
      <c r="G29" s="349">
        <v>547</v>
      </c>
      <c r="H29" s="350">
        <v>44</v>
      </c>
      <c r="J29" s="293"/>
    </row>
    <row r="30" spans="1:10" ht="15" customHeight="1" x14ac:dyDescent="0.15">
      <c r="A30" s="35"/>
      <c r="B30" s="311" t="s">
        <v>58</v>
      </c>
      <c r="C30" s="23">
        <v>100.3</v>
      </c>
      <c r="D30" s="23">
        <v>99.7</v>
      </c>
      <c r="E30" s="233">
        <v>-0.60000000000000009</v>
      </c>
      <c r="F30" s="346">
        <v>0</v>
      </c>
      <c r="G30" s="344">
        <v>78</v>
      </c>
      <c r="H30" s="345">
        <v>6</v>
      </c>
      <c r="J30" s="293"/>
    </row>
    <row r="31" spans="1:10" ht="15" customHeight="1" x14ac:dyDescent="0.15">
      <c r="A31" s="35"/>
      <c r="B31" s="311" t="s">
        <v>59</v>
      </c>
      <c r="C31" s="23">
        <v>98.1</v>
      </c>
      <c r="D31" s="23">
        <v>99.7</v>
      </c>
      <c r="E31" s="233">
        <v>1.7000000000000002</v>
      </c>
      <c r="F31" s="346">
        <v>0.02</v>
      </c>
      <c r="G31" s="344">
        <v>141</v>
      </c>
      <c r="H31" s="345">
        <v>21</v>
      </c>
      <c r="J31" s="293"/>
    </row>
    <row r="32" spans="1:10" ht="15" customHeight="1" x14ac:dyDescent="0.15">
      <c r="A32" s="35"/>
      <c r="B32" s="311" t="s">
        <v>317</v>
      </c>
      <c r="C32" s="23">
        <v>105</v>
      </c>
      <c r="D32" s="23">
        <v>108.1</v>
      </c>
      <c r="E32" s="233">
        <v>3</v>
      </c>
      <c r="F32" s="346">
        <v>0.02</v>
      </c>
      <c r="G32" s="344">
        <v>50</v>
      </c>
      <c r="H32" s="345">
        <v>8</v>
      </c>
      <c r="J32" s="293"/>
    </row>
    <row r="33" spans="1:11" ht="15" customHeight="1" x14ac:dyDescent="0.15">
      <c r="A33" s="35"/>
      <c r="B33" s="311" t="s">
        <v>60</v>
      </c>
      <c r="C33" s="23">
        <v>112.1</v>
      </c>
      <c r="D33" s="23">
        <v>116.2</v>
      </c>
      <c r="E33" s="233">
        <v>3.7</v>
      </c>
      <c r="F33" s="346">
        <v>0.02</v>
      </c>
      <c r="G33" s="344">
        <v>40</v>
      </c>
      <c r="H33" s="345">
        <v>2</v>
      </c>
      <c r="J33" s="293"/>
    </row>
    <row r="34" spans="1:11" ht="15" customHeight="1" x14ac:dyDescent="0.15">
      <c r="A34" s="35"/>
      <c r="B34" s="311" t="s">
        <v>318</v>
      </c>
      <c r="C34" s="23">
        <v>97</v>
      </c>
      <c r="D34" s="23">
        <v>77.400000000000006</v>
      </c>
      <c r="E34" s="233">
        <v>-20.200000000000003</v>
      </c>
      <c r="F34" s="346">
        <v>-0.46</v>
      </c>
      <c r="G34" s="344">
        <v>239</v>
      </c>
      <c r="H34" s="345">
        <v>7</v>
      </c>
      <c r="J34" s="293"/>
    </row>
    <row r="35" spans="1:11" ht="15" customHeight="1" x14ac:dyDescent="0.15">
      <c r="A35" s="444" t="s">
        <v>61</v>
      </c>
      <c r="B35" s="444"/>
      <c r="C35" s="2"/>
      <c r="D35" s="2"/>
      <c r="E35" s="233"/>
      <c r="F35" s="2"/>
      <c r="G35" s="2"/>
      <c r="H35" s="351"/>
      <c r="J35" s="293"/>
    </row>
    <row r="36" spans="1:11" ht="15" customHeight="1" x14ac:dyDescent="0.15">
      <c r="A36" s="35"/>
      <c r="B36" s="311" t="s">
        <v>62</v>
      </c>
      <c r="C36" s="23">
        <v>104</v>
      </c>
      <c r="D36" s="23">
        <v>108.6</v>
      </c>
      <c r="E36" s="233">
        <v>4.4000000000000004</v>
      </c>
      <c r="F36" s="346">
        <v>0.19</v>
      </c>
      <c r="G36" s="344">
        <v>415</v>
      </c>
      <c r="H36" s="345">
        <v>62</v>
      </c>
      <c r="J36" s="293"/>
    </row>
    <row r="37" spans="1:11" ht="15" customHeight="1" x14ac:dyDescent="0.15">
      <c r="A37" s="35"/>
      <c r="B37" s="311" t="s">
        <v>271</v>
      </c>
      <c r="C37" s="23">
        <v>102.2</v>
      </c>
      <c r="D37" s="23">
        <v>101.30000000000001</v>
      </c>
      <c r="E37" s="233">
        <v>-0.8</v>
      </c>
      <c r="F37" s="346">
        <v>-0.8</v>
      </c>
      <c r="G37" s="344">
        <v>9585</v>
      </c>
      <c r="H37" s="345">
        <v>523</v>
      </c>
      <c r="J37" s="293"/>
    </row>
    <row r="38" spans="1:11" ht="15" customHeight="1" x14ac:dyDescent="0.15">
      <c r="A38" s="35"/>
      <c r="B38" s="311" t="s">
        <v>64</v>
      </c>
      <c r="C38" s="443">
        <v>102.5</v>
      </c>
      <c r="D38" s="443">
        <v>101.6</v>
      </c>
      <c r="E38" s="442">
        <v>-1</v>
      </c>
      <c r="F38" s="449">
        <v>-0.8</v>
      </c>
      <c r="G38" s="448">
        <v>8387</v>
      </c>
      <c r="H38" s="447">
        <v>522</v>
      </c>
      <c r="J38" s="293"/>
    </row>
    <row r="39" spans="1:11" ht="18" customHeight="1" x14ac:dyDescent="0.15">
      <c r="A39" s="35"/>
      <c r="B39" s="311" t="s">
        <v>63</v>
      </c>
      <c r="C39" s="443"/>
      <c r="D39" s="443">
        <v>101.6</v>
      </c>
      <c r="E39" s="442">
        <v>-1</v>
      </c>
      <c r="F39" s="449">
        <v>-0.8</v>
      </c>
      <c r="G39" s="448">
        <v>8387</v>
      </c>
      <c r="H39" s="447">
        <v>522</v>
      </c>
      <c r="J39" s="293"/>
      <c r="K39" s="7"/>
    </row>
    <row r="40" spans="1:11" ht="5.25" customHeight="1" thickBot="1" x14ac:dyDescent="0.2">
      <c r="A40" s="47"/>
      <c r="B40" s="6"/>
      <c r="C40" s="44"/>
      <c r="D40" s="44"/>
      <c r="E40" s="44"/>
      <c r="F40" s="181"/>
      <c r="G40" s="150"/>
      <c r="H40" s="151"/>
      <c r="J40" s="7"/>
      <c r="K40" s="7"/>
    </row>
    <row r="41" spans="1:11" ht="18" customHeight="1" x14ac:dyDescent="0.15">
      <c r="B41" s="293"/>
      <c r="D41" s="293"/>
      <c r="E41" s="293"/>
      <c r="F41" s="45"/>
      <c r="G41" s="46"/>
      <c r="H41" s="1" t="s">
        <v>36</v>
      </c>
      <c r="I41" s="1"/>
      <c r="J41" s="7"/>
      <c r="K41" s="7"/>
    </row>
    <row r="42" spans="1:11" ht="12.75" customHeight="1" x14ac:dyDescent="0.15">
      <c r="B42" s="293"/>
      <c r="D42" s="293"/>
      <c r="E42" s="293"/>
      <c r="F42" s="45"/>
      <c r="G42" s="46"/>
      <c r="I42" s="1"/>
      <c r="J42" s="7"/>
      <c r="K42" s="7"/>
    </row>
    <row r="43" spans="1:11" ht="12.75" customHeight="1" x14ac:dyDescent="0.15">
      <c r="A43" s="420" t="s">
        <v>272</v>
      </c>
      <c r="B43" s="420"/>
      <c r="D43" s="293"/>
      <c r="E43" s="293"/>
      <c r="F43" s="45"/>
      <c r="G43" s="46"/>
      <c r="I43" s="1"/>
      <c r="J43" s="7"/>
      <c r="K43" s="7"/>
    </row>
    <row r="44" spans="1:11" ht="24.75" customHeight="1" x14ac:dyDescent="0.15">
      <c r="B44" s="450" t="s">
        <v>319</v>
      </c>
      <c r="C44" s="450"/>
      <c r="D44" s="450"/>
      <c r="E44" s="450"/>
      <c r="F44" s="450"/>
      <c r="G44" s="450"/>
      <c r="H44" s="450"/>
      <c r="I44" s="113"/>
      <c r="J44" s="7"/>
      <c r="K44" s="7"/>
    </row>
    <row r="45" spans="1:11" ht="7.5" customHeight="1" x14ac:dyDescent="0.15">
      <c r="B45" s="292"/>
      <c r="C45" s="292"/>
      <c r="D45" s="292"/>
      <c r="E45" s="292"/>
      <c r="F45" s="292"/>
      <c r="G45" s="292"/>
      <c r="H45" s="292"/>
      <c r="I45" s="292"/>
      <c r="J45" s="7"/>
      <c r="K45" s="7"/>
    </row>
    <row r="46" spans="1:11" ht="15.75" customHeight="1" x14ac:dyDescent="0.15">
      <c r="B46" s="7" t="s">
        <v>273</v>
      </c>
      <c r="C46" s="7" t="s">
        <v>274</v>
      </c>
      <c r="E46" s="7" t="s">
        <v>275</v>
      </c>
      <c r="F46" s="446" t="s">
        <v>224</v>
      </c>
      <c r="G46" s="446"/>
      <c r="H46" s="446"/>
      <c r="J46" s="7"/>
      <c r="K46" s="7"/>
    </row>
    <row r="47" spans="1:11" ht="12" customHeight="1" x14ac:dyDescent="0.15">
      <c r="B47" s="7" t="s">
        <v>276</v>
      </c>
      <c r="C47" s="421" t="s">
        <v>223</v>
      </c>
      <c r="D47" s="421"/>
      <c r="E47" s="421"/>
      <c r="F47" s="446" t="s">
        <v>277</v>
      </c>
      <c r="G47" s="446"/>
      <c r="H47" s="446"/>
      <c r="J47" s="7"/>
      <c r="K47" s="7"/>
    </row>
    <row r="48" spans="1:11" ht="12" customHeight="1" x14ac:dyDescent="0.15">
      <c r="B48" s="7" t="s">
        <v>222</v>
      </c>
      <c r="E48" s="293"/>
      <c r="H48" s="7" t="s">
        <v>267</v>
      </c>
      <c r="J48" s="7"/>
      <c r="K48" s="7"/>
    </row>
    <row r="49" spans="1:11" ht="12" customHeight="1" x14ac:dyDescent="0.15">
      <c r="B49" s="7" t="s">
        <v>278</v>
      </c>
      <c r="C49" s="445" t="s">
        <v>279</v>
      </c>
      <c r="D49" s="445"/>
      <c r="E49" s="445"/>
      <c r="F49" s="445"/>
      <c r="G49" s="445"/>
      <c r="J49" s="7"/>
      <c r="K49" s="7"/>
    </row>
    <row r="50" spans="1:11" ht="12" customHeight="1" x14ac:dyDescent="0.15">
      <c r="C50" s="7"/>
      <c r="J50" s="7"/>
      <c r="K50" s="7"/>
    </row>
    <row r="51" spans="1:11" ht="12.75" customHeight="1" x14ac:dyDescent="0.15">
      <c r="A51" s="421" t="s">
        <v>65</v>
      </c>
      <c r="B51" s="421"/>
      <c r="C51" s="7"/>
      <c r="J51" s="7"/>
      <c r="K51" s="7"/>
    </row>
    <row r="52" spans="1:11" ht="13.5" customHeight="1" x14ac:dyDescent="0.15">
      <c r="B52" s="421" t="s">
        <v>280</v>
      </c>
      <c r="C52" s="421"/>
      <c r="D52" s="421"/>
      <c r="E52" s="421"/>
      <c r="F52" s="421"/>
      <c r="G52" s="421"/>
      <c r="H52" s="421"/>
      <c r="J52" s="7"/>
      <c r="K52" s="7"/>
    </row>
    <row r="53" spans="1:11" ht="7.5" customHeight="1" x14ac:dyDescent="0.15">
      <c r="C53" s="7"/>
      <c r="J53" s="7"/>
      <c r="K53" s="7"/>
    </row>
    <row r="54" spans="1:11" ht="12" customHeight="1" x14ac:dyDescent="0.15">
      <c r="B54" s="445" t="s">
        <v>281</v>
      </c>
      <c r="C54" s="421" t="s">
        <v>225</v>
      </c>
      <c r="D54" s="421"/>
      <c r="E54" s="421"/>
      <c r="J54" s="7"/>
      <c r="K54" s="7"/>
    </row>
    <row r="55" spans="1:11" ht="5.25" customHeight="1" x14ac:dyDescent="0.15">
      <c r="B55" s="445"/>
      <c r="C55" s="289"/>
      <c r="D55" s="289"/>
      <c r="E55" s="289"/>
      <c r="J55" s="7"/>
      <c r="K55" s="7"/>
    </row>
    <row r="56" spans="1:11" ht="12" customHeight="1" x14ac:dyDescent="0.15">
      <c r="B56" s="445"/>
      <c r="C56" s="293" t="s">
        <v>282</v>
      </c>
      <c r="J56" s="7"/>
      <c r="K56" s="7"/>
    </row>
    <row r="57" spans="1:11" ht="12" customHeight="1" x14ac:dyDescent="0.15">
      <c r="B57" s="7" t="s">
        <v>283</v>
      </c>
      <c r="C57" s="421"/>
      <c r="D57" s="421"/>
      <c r="E57" s="421"/>
      <c r="J57" s="7"/>
      <c r="K57" s="7"/>
    </row>
    <row r="58" spans="1:11" ht="15.95" customHeight="1" x14ac:dyDescent="0.15">
      <c r="C58" s="7"/>
      <c r="J58" s="7"/>
      <c r="K58" s="7"/>
    </row>
    <row r="59" spans="1:11" ht="15.95" customHeight="1" x14ac:dyDescent="0.15">
      <c r="C59" s="7"/>
      <c r="J59" s="7"/>
      <c r="K59" s="7"/>
    </row>
  </sheetData>
  <sheetProtection sheet="1" selectLockedCells="1" selectUnlockedCell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5"/>
  <printOptions horizontalCentered="1"/>
  <pageMargins left="0.59055118110236227" right="0.59055118110236227" top="0.59055118110236227" bottom="0.59055118110236227" header="0.39370078740157483" footer="0.39370078740157483"/>
  <pageSetup paperSize="9" firstPageNumber="173" orientation="portrait" useFirstPageNumber="1"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H50"/>
  <sheetViews>
    <sheetView view="pageBreakPreview" zoomScaleNormal="100" zoomScaleSheetLayoutView="100" workbookViewId="0">
      <pane xSplit="2" ySplit="2" topLeftCell="C3" activePane="bottomRight" state="frozen"/>
      <selection activeCell="J36" sqref="J36"/>
      <selection pane="topRight" activeCell="J36" sqref="J36"/>
      <selection pane="bottomLeft" activeCell="J36" sqref="J36"/>
      <selection pane="bottomRight" activeCell="J36" sqref="J36"/>
    </sheetView>
  </sheetViews>
  <sheetFormatPr defaultRowHeight="16.5" customHeight="1" x14ac:dyDescent="0.15"/>
  <cols>
    <col min="1" max="1" width="3.625" style="75" customWidth="1"/>
    <col min="2" max="2" width="23.375" style="75" customWidth="1"/>
    <col min="3" max="7" width="10.875" style="75" customWidth="1"/>
    <col min="8" max="16384" width="9" style="75"/>
  </cols>
  <sheetData>
    <row r="1" spans="1:8" ht="5.0999999999999996" customHeight="1" x14ac:dyDescent="0.15">
      <c r="A1" s="439"/>
      <c r="B1" s="439"/>
      <c r="C1" s="439"/>
      <c r="D1" s="439"/>
      <c r="E1" s="439"/>
      <c r="F1" s="68"/>
      <c r="G1" s="68"/>
      <c r="H1" s="68"/>
    </row>
    <row r="2" spans="1:8" ht="15" customHeight="1" thickBot="1" x14ac:dyDescent="0.2">
      <c r="A2" s="439" t="s">
        <v>399</v>
      </c>
      <c r="B2" s="439"/>
      <c r="C2" s="439"/>
      <c r="D2" s="439"/>
      <c r="E2" s="439"/>
      <c r="F2" s="68"/>
      <c r="G2" s="67" t="s">
        <v>346</v>
      </c>
      <c r="H2" s="68"/>
    </row>
    <row r="3" spans="1:8" ht="20.100000000000001" customHeight="1" thickBot="1" x14ac:dyDescent="0.2">
      <c r="A3" s="433" t="s">
        <v>66</v>
      </c>
      <c r="B3" s="433"/>
      <c r="C3" s="76"/>
      <c r="D3" s="77" t="s">
        <v>67</v>
      </c>
      <c r="E3" s="78"/>
      <c r="F3" s="451" t="s">
        <v>232</v>
      </c>
      <c r="G3" s="452"/>
      <c r="H3" s="293"/>
    </row>
    <row r="4" spans="1:8" ht="20.100000000000001" customHeight="1" thickBot="1" x14ac:dyDescent="0.2">
      <c r="A4" s="433"/>
      <c r="B4" s="433"/>
      <c r="C4" s="4" t="s">
        <v>396</v>
      </c>
      <c r="D4" s="4" t="s">
        <v>397</v>
      </c>
      <c r="E4" s="4" t="s">
        <v>68</v>
      </c>
      <c r="F4" s="4" t="s">
        <v>380</v>
      </c>
      <c r="G4" s="238" t="s">
        <v>400</v>
      </c>
      <c r="H4" s="293"/>
    </row>
    <row r="5" spans="1:8" ht="20.100000000000001" customHeight="1" x14ac:dyDescent="0.15">
      <c r="A5" s="433"/>
      <c r="B5" s="433"/>
      <c r="C5" s="79" t="s">
        <v>69</v>
      </c>
      <c r="D5" s="79" t="s">
        <v>69</v>
      </c>
      <c r="E5" s="79" t="s">
        <v>231</v>
      </c>
      <c r="F5" s="79" t="s">
        <v>69</v>
      </c>
      <c r="G5" s="314" t="s">
        <v>69</v>
      </c>
      <c r="H5" s="293"/>
    </row>
    <row r="6" spans="1:8" ht="5.25" customHeight="1" x14ac:dyDescent="0.15">
      <c r="A6" s="453"/>
      <c r="B6" s="453"/>
      <c r="C6" s="309"/>
      <c r="D6" s="309"/>
      <c r="E6" s="309"/>
      <c r="F6" s="309"/>
      <c r="G6" s="5"/>
      <c r="H6" s="293"/>
    </row>
    <row r="7" spans="1:8" ht="15" customHeight="1" x14ac:dyDescent="0.15">
      <c r="A7" s="454" t="s">
        <v>70</v>
      </c>
      <c r="B7" s="454"/>
      <c r="C7" s="239">
        <v>102</v>
      </c>
      <c r="D7" s="239">
        <v>101.7</v>
      </c>
      <c r="E7" s="352">
        <v>-0.30000000000000004</v>
      </c>
      <c r="F7" s="239">
        <v>101.8</v>
      </c>
      <c r="G7" s="353">
        <v>101.8</v>
      </c>
      <c r="H7" s="293"/>
    </row>
    <row r="8" spans="1:8" ht="15" customHeight="1" x14ac:dyDescent="0.15">
      <c r="A8" s="35"/>
      <c r="B8" s="311" t="s">
        <v>264</v>
      </c>
      <c r="C8" s="23">
        <v>102.3</v>
      </c>
      <c r="D8" s="23">
        <v>101.80000000000001</v>
      </c>
      <c r="E8" s="354">
        <v>-0.5</v>
      </c>
      <c r="F8" s="291">
        <v>102.3</v>
      </c>
      <c r="G8" s="312">
        <v>102.3</v>
      </c>
      <c r="H8" s="293"/>
    </row>
    <row r="9" spans="1:8" ht="15" customHeight="1" x14ac:dyDescent="0.15">
      <c r="A9" s="453"/>
      <c r="B9" s="453"/>
      <c r="C9" s="23"/>
      <c r="D9" s="23"/>
      <c r="E9" s="235"/>
      <c r="F9" s="291"/>
      <c r="G9" s="312"/>
      <c r="H9" s="293"/>
    </row>
    <row r="10" spans="1:8" ht="15" customHeight="1" x14ac:dyDescent="0.15">
      <c r="A10" s="455" t="s">
        <v>71</v>
      </c>
      <c r="B10" s="429"/>
      <c r="C10" s="237">
        <v>104.6</v>
      </c>
      <c r="D10" s="237">
        <v>106.2</v>
      </c>
      <c r="E10" s="355">
        <v>1.5</v>
      </c>
      <c r="F10" s="237">
        <v>104.3</v>
      </c>
      <c r="G10" s="356">
        <v>105.8</v>
      </c>
      <c r="H10" s="293"/>
    </row>
    <row r="11" spans="1:8" ht="15" customHeight="1" x14ac:dyDescent="0.15">
      <c r="A11" s="80"/>
      <c r="B11" s="311" t="s">
        <v>7</v>
      </c>
      <c r="C11" s="23">
        <v>105.9</v>
      </c>
      <c r="D11" s="23">
        <v>105.7</v>
      </c>
      <c r="E11" s="357">
        <v>-0.2</v>
      </c>
      <c r="F11" s="291">
        <v>105.9</v>
      </c>
      <c r="G11" s="312">
        <v>106</v>
      </c>
      <c r="H11" s="293"/>
    </row>
    <row r="12" spans="1:8" ht="15" customHeight="1" x14ac:dyDescent="0.15">
      <c r="A12" s="80"/>
      <c r="B12" s="311" t="s">
        <v>8</v>
      </c>
      <c r="C12" s="23">
        <v>104</v>
      </c>
      <c r="D12" s="23">
        <v>105.4</v>
      </c>
      <c r="E12" s="357">
        <v>1.3</v>
      </c>
      <c r="F12" s="291">
        <v>112.1</v>
      </c>
      <c r="G12" s="312">
        <v>111.7</v>
      </c>
      <c r="H12" s="293"/>
    </row>
    <row r="13" spans="1:8" ht="15" customHeight="1" x14ac:dyDescent="0.15">
      <c r="A13" s="80"/>
      <c r="B13" s="43" t="s">
        <v>226</v>
      </c>
      <c r="C13" s="23">
        <v>103.7</v>
      </c>
      <c r="D13" s="23">
        <v>106</v>
      </c>
      <c r="E13" s="233">
        <v>2.1</v>
      </c>
      <c r="F13" s="291">
        <v>111.9</v>
      </c>
      <c r="G13" s="312">
        <v>110.8</v>
      </c>
      <c r="H13" s="293"/>
    </row>
    <row r="14" spans="1:8" ht="15" customHeight="1" x14ac:dyDescent="0.15">
      <c r="A14" s="80"/>
      <c r="B14" s="311" t="s">
        <v>9</v>
      </c>
      <c r="C14" s="23">
        <v>102</v>
      </c>
      <c r="D14" s="23">
        <v>105.1</v>
      </c>
      <c r="E14" s="235">
        <v>3</v>
      </c>
      <c r="F14" s="291">
        <v>104.3</v>
      </c>
      <c r="G14" s="312">
        <v>105.3</v>
      </c>
      <c r="H14" s="293"/>
    </row>
    <row r="15" spans="1:8" ht="15" customHeight="1" x14ac:dyDescent="0.15">
      <c r="A15" s="80"/>
      <c r="B15" s="311" t="s">
        <v>10</v>
      </c>
      <c r="C15" s="23">
        <v>106.9</v>
      </c>
      <c r="D15" s="23">
        <v>109.4</v>
      </c>
      <c r="E15" s="233">
        <v>2.4000000000000004</v>
      </c>
      <c r="F15" s="291">
        <v>104.1</v>
      </c>
      <c r="G15" s="312">
        <v>104.4</v>
      </c>
      <c r="H15" s="293"/>
    </row>
    <row r="16" spans="1:8" ht="15" customHeight="1" x14ac:dyDescent="0.15">
      <c r="A16" s="80"/>
      <c r="B16" s="311" t="s">
        <v>311</v>
      </c>
      <c r="C16" s="23">
        <v>104.8</v>
      </c>
      <c r="D16" s="23">
        <v>106.7</v>
      </c>
      <c r="E16" s="357">
        <v>1.8</v>
      </c>
      <c r="F16" s="291">
        <v>101.1</v>
      </c>
      <c r="G16" s="312">
        <v>104.6</v>
      </c>
      <c r="H16" s="293"/>
    </row>
    <row r="17" spans="1:8" ht="15" customHeight="1" x14ac:dyDescent="0.15">
      <c r="A17" s="80"/>
      <c r="B17" s="43" t="s">
        <v>284</v>
      </c>
      <c r="C17" s="23">
        <v>104.2</v>
      </c>
      <c r="D17" s="23">
        <v>107</v>
      </c>
      <c r="E17" s="357">
        <v>2.6</v>
      </c>
      <c r="F17" s="291">
        <v>97.5</v>
      </c>
      <c r="G17" s="312">
        <v>102.1</v>
      </c>
      <c r="H17" s="293"/>
    </row>
    <row r="18" spans="1:8" ht="15" customHeight="1" x14ac:dyDescent="0.15">
      <c r="A18" s="80"/>
      <c r="B18" s="311" t="s">
        <v>11</v>
      </c>
      <c r="C18" s="23">
        <v>111.1</v>
      </c>
      <c r="D18" s="23">
        <v>120.2</v>
      </c>
      <c r="E18" s="358">
        <v>8.1</v>
      </c>
      <c r="F18" s="291">
        <v>110.6</v>
      </c>
      <c r="G18" s="312">
        <v>117.2</v>
      </c>
      <c r="H18" s="293"/>
    </row>
    <row r="19" spans="1:8" ht="15" customHeight="1" x14ac:dyDescent="0.15">
      <c r="A19" s="80"/>
      <c r="B19" s="43" t="s">
        <v>285</v>
      </c>
      <c r="C19" s="23">
        <v>111.3</v>
      </c>
      <c r="D19" s="23">
        <v>120.2</v>
      </c>
      <c r="E19" s="358">
        <v>8</v>
      </c>
      <c r="F19" s="291">
        <v>110.6</v>
      </c>
      <c r="G19" s="312">
        <v>117.7</v>
      </c>
      <c r="H19" s="293"/>
    </row>
    <row r="20" spans="1:8" ht="15" customHeight="1" x14ac:dyDescent="0.15">
      <c r="A20" s="80"/>
      <c r="B20" s="311" t="s">
        <v>72</v>
      </c>
      <c r="C20" s="23">
        <v>99.6</v>
      </c>
      <c r="D20" s="23">
        <v>98.4</v>
      </c>
      <c r="E20" s="358">
        <v>-1.2000000000000002</v>
      </c>
      <c r="F20" s="291">
        <v>100.8</v>
      </c>
      <c r="G20" s="312">
        <v>100.3</v>
      </c>
      <c r="H20" s="293"/>
    </row>
    <row r="21" spans="1:8" ht="15" customHeight="1" x14ac:dyDescent="0.15">
      <c r="A21" s="80"/>
      <c r="B21" s="311" t="s">
        <v>13</v>
      </c>
      <c r="C21" s="23">
        <v>103.9</v>
      </c>
      <c r="D21" s="23">
        <v>105.4</v>
      </c>
      <c r="E21" s="357">
        <v>1.4</v>
      </c>
      <c r="F21" s="291">
        <v>105.1</v>
      </c>
      <c r="G21" s="312">
        <v>107.3</v>
      </c>
      <c r="H21" s="293"/>
    </row>
    <row r="22" spans="1:8" ht="15" customHeight="1" x14ac:dyDescent="0.15">
      <c r="A22" s="80"/>
      <c r="B22" s="311" t="s">
        <v>14</v>
      </c>
      <c r="C22" s="23">
        <v>104.8</v>
      </c>
      <c r="D22" s="23">
        <v>106.80000000000001</v>
      </c>
      <c r="E22" s="357">
        <v>1.9</v>
      </c>
      <c r="F22" s="291">
        <v>103.2</v>
      </c>
      <c r="G22" s="312">
        <v>104</v>
      </c>
      <c r="H22" s="293"/>
    </row>
    <row r="23" spans="1:8" ht="15" customHeight="1" x14ac:dyDescent="0.15">
      <c r="A23" s="80"/>
      <c r="B23" s="311" t="s">
        <v>15</v>
      </c>
      <c r="C23" s="23">
        <v>102.4</v>
      </c>
      <c r="D23" s="23">
        <v>103</v>
      </c>
      <c r="E23" s="357">
        <v>0.5</v>
      </c>
      <c r="F23" s="291">
        <v>100.7</v>
      </c>
      <c r="G23" s="312">
        <v>100.2</v>
      </c>
      <c r="H23" s="293"/>
    </row>
    <row r="24" spans="1:8" ht="15" customHeight="1" x14ac:dyDescent="0.15">
      <c r="A24" s="80"/>
      <c r="B24" s="311" t="s">
        <v>16</v>
      </c>
      <c r="C24" s="23">
        <v>103</v>
      </c>
      <c r="D24" s="23">
        <v>104.9</v>
      </c>
      <c r="E24" s="357">
        <v>1.8</v>
      </c>
      <c r="F24" s="291">
        <v>102.6</v>
      </c>
      <c r="G24" s="312">
        <v>103.3</v>
      </c>
      <c r="H24" s="293"/>
    </row>
    <row r="25" spans="1:8" ht="15" customHeight="1" x14ac:dyDescent="0.15">
      <c r="A25" s="80"/>
      <c r="B25" s="311" t="s">
        <v>17</v>
      </c>
      <c r="C25" s="23">
        <v>106.6</v>
      </c>
      <c r="D25" s="23">
        <v>107.1</v>
      </c>
      <c r="E25" s="233">
        <v>0.5</v>
      </c>
      <c r="F25" s="291">
        <v>103.5</v>
      </c>
      <c r="G25" s="312">
        <v>105.7</v>
      </c>
      <c r="H25" s="293"/>
    </row>
    <row r="26" spans="1:8" ht="15" customHeight="1" x14ac:dyDescent="0.15">
      <c r="A26" s="80"/>
      <c r="B26" s="81"/>
      <c r="C26" s="24"/>
      <c r="D26" s="24"/>
      <c r="E26" s="235"/>
      <c r="F26" s="291"/>
      <c r="G26" s="312"/>
      <c r="H26" s="293"/>
    </row>
    <row r="27" spans="1:8" ht="15" customHeight="1" x14ac:dyDescent="0.15">
      <c r="A27" s="455" t="s">
        <v>286</v>
      </c>
      <c r="B27" s="429"/>
      <c r="C27" s="237">
        <v>99.9</v>
      </c>
      <c r="D27" s="237">
        <v>101.4</v>
      </c>
      <c r="E27" s="359">
        <v>1.4</v>
      </c>
      <c r="F27" s="237">
        <v>99.8</v>
      </c>
      <c r="G27" s="356">
        <v>100.4</v>
      </c>
      <c r="H27" s="293"/>
    </row>
    <row r="28" spans="1:8" ht="15" customHeight="1" x14ac:dyDescent="0.15">
      <c r="A28" s="80"/>
      <c r="B28" s="311" t="s">
        <v>265</v>
      </c>
      <c r="C28" s="23">
        <v>100.4</v>
      </c>
      <c r="D28" s="23">
        <v>101.80000000000001</v>
      </c>
      <c r="E28" s="358">
        <v>1.4</v>
      </c>
      <c r="F28" s="291">
        <v>101.5</v>
      </c>
      <c r="G28" s="312">
        <v>103.3</v>
      </c>
      <c r="H28" s="293"/>
    </row>
    <row r="29" spans="1:8" ht="15" customHeight="1" x14ac:dyDescent="0.15">
      <c r="A29" s="80"/>
      <c r="B29" s="311" t="s">
        <v>19</v>
      </c>
      <c r="C29" s="23">
        <v>99.6</v>
      </c>
      <c r="D29" s="23">
        <v>101</v>
      </c>
      <c r="E29" s="233">
        <v>1.4</v>
      </c>
      <c r="F29" s="291">
        <v>99.2</v>
      </c>
      <c r="G29" s="312">
        <v>99.3</v>
      </c>
      <c r="H29" s="293"/>
    </row>
    <row r="30" spans="1:8" ht="15" customHeight="1" x14ac:dyDescent="0.15">
      <c r="A30" s="80"/>
      <c r="B30" s="139" t="s">
        <v>322</v>
      </c>
      <c r="C30" s="23">
        <v>99.6</v>
      </c>
      <c r="D30" s="23">
        <v>101</v>
      </c>
      <c r="E30" s="358">
        <v>1.4</v>
      </c>
      <c r="F30" s="291">
        <v>99.3</v>
      </c>
      <c r="G30" s="312">
        <v>99.3</v>
      </c>
      <c r="H30" s="293"/>
    </row>
    <row r="31" spans="1:8" ht="15" customHeight="1" x14ac:dyDescent="0.15">
      <c r="A31" s="80"/>
      <c r="B31" s="311" t="s">
        <v>73</v>
      </c>
      <c r="C31" s="23">
        <v>106.3</v>
      </c>
      <c r="D31" s="23">
        <v>108</v>
      </c>
      <c r="E31" s="358">
        <v>1.6</v>
      </c>
      <c r="F31" s="291">
        <v>103.6</v>
      </c>
      <c r="G31" s="312">
        <v>107.1</v>
      </c>
      <c r="H31" s="293"/>
    </row>
    <row r="32" spans="1:8" ht="15" customHeight="1" x14ac:dyDescent="0.15">
      <c r="A32" s="80"/>
      <c r="B32" s="81"/>
      <c r="C32" s="23"/>
      <c r="D32" s="23"/>
      <c r="E32" s="235"/>
      <c r="F32" s="291"/>
      <c r="G32" s="312"/>
      <c r="H32" s="293"/>
    </row>
    <row r="33" spans="1:8" ht="15" customHeight="1" x14ac:dyDescent="0.15">
      <c r="A33" s="437" t="s">
        <v>21</v>
      </c>
      <c r="B33" s="437"/>
      <c r="C33" s="237">
        <v>106</v>
      </c>
      <c r="D33" s="237">
        <v>102.80000000000001</v>
      </c>
      <c r="E33" s="355">
        <v>-3.1</v>
      </c>
      <c r="F33" s="237">
        <v>101.3</v>
      </c>
      <c r="G33" s="356">
        <v>98.8</v>
      </c>
      <c r="H33" s="293"/>
    </row>
    <row r="34" spans="1:8" ht="15" customHeight="1" x14ac:dyDescent="0.15">
      <c r="A34" s="80"/>
      <c r="B34" s="311" t="s">
        <v>22</v>
      </c>
      <c r="C34" s="23">
        <v>109.4</v>
      </c>
      <c r="D34" s="23">
        <v>103.2</v>
      </c>
      <c r="E34" s="357">
        <v>-5.7</v>
      </c>
      <c r="F34" s="291">
        <v>102.2</v>
      </c>
      <c r="G34" s="312">
        <v>98.6</v>
      </c>
      <c r="H34" s="293"/>
    </row>
    <row r="35" spans="1:8" ht="15" customHeight="1" x14ac:dyDescent="0.15">
      <c r="A35" s="80"/>
      <c r="B35" s="311" t="s">
        <v>23</v>
      </c>
      <c r="C35" s="23">
        <v>102.8</v>
      </c>
      <c r="D35" s="23">
        <v>103.6</v>
      </c>
      <c r="E35" s="357">
        <v>0.8</v>
      </c>
      <c r="F35" s="291">
        <v>96</v>
      </c>
      <c r="G35" s="312">
        <v>94.4</v>
      </c>
      <c r="H35" s="293"/>
    </row>
    <row r="36" spans="1:8" ht="15" customHeight="1" x14ac:dyDescent="0.15">
      <c r="A36" s="80"/>
      <c r="B36" s="311" t="s">
        <v>24</v>
      </c>
      <c r="C36" s="23">
        <v>114.5</v>
      </c>
      <c r="D36" s="23">
        <v>102.2</v>
      </c>
      <c r="E36" s="357">
        <v>-10.7</v>
      </c>
      <c r="F36" s="291">
        <v>113.2</v>
      </c>
      <c r="G36" s="312">
        <v>102.9</v>
      </c>
      <c r="H36" s="293"/>
    </row>
    <row r="37" spans="1:8" ht="15" customHeight="1" x14ac:dyDescent="0.15">
      <c r="A37" s="80"/>
      <c r="B37" s="311" t="s">
        <v>25</v>
      </c>
      <c r="C37" s="23">
        <v>100.3</v>
      </c>
      <c r="D37" s="23">
        <v>101.1</v>
      </c>
      <c r="E37" s="357">
        <v>0.9</v>
      </c>
      <c r="F37" s="291">
        <v>102.1</v>
      </c>
      <c r="G37" s="312">
        <v>103</v>
      </c>
      <c r="H37" s="293"/>
    </row>
    <row r="38" spans="1:8" ht="15" customHeight="1" x14ac:dyDescent="0.15">
      <c r="A38" s="80"/>
      <c r="B38" s="81"/>
      <c r="C38" s="24"/>
      <c r="D38" s="24"/>
      <c r="E38" s="235"/>
      <c r="F38" s="291"/>
      <c r="G38" s="312"/>
      <c r="H38" s="293"/>
    </row>
    <row r="39" spans="1:8" ht="15" customHeight="1" x14ac:dyDescent="0.15">
      <c r="A39" s="437" t="s">
        <v>26</v>
      </c>
      <c r="B39" s="437"/>
      <c r="C39" s="237">
        <v>95.7</v>
      </c>
      <c r="D39" s="237">
        <v>96</v>
      </c>
      <c r="E39" s="355">
        <v>0.30000000000000004</v>
      </c>
      <c r="F39" s="237">
        <v>100.2</v>
      </c>
      <c r="G39" s="356">
        <v>102.5</v>
      </c>
      <c r="H39" s="293"/>
    </row>
    <row r="40" spans="1:8" ht="15" customHeight="1" x14ac:dyDescent="0.15">
      <c r="A40" s="80"/>
      <c r="B40" s="311" t="s">
        <v>74</v>
      </c>
      <c r="C40" s="23">
        <v>95.5</v>
      </c>
      <c r="D40" s="23">
        <v>94.7</v>
      </c>
      <c r="E40" s="357">
        <v>-0.9</v>
      </c>
      <c r="F40" s="291">
        <v>98.4</v>
      </c>
      <c r="G40" s="312">
        <v>99.9</v>
      </c>
      <c r="H40" s="293"/>
    </row>
    <row r="41" spans="1:8" ht="15" customHeight="1" x14ac:dyDescent="0.15">
      <c r="A41" s="80"/>
      <c r="B41" s="311" t="s">
        <v>28</v>
      </c>
      <c r="C41" s="23">
        <v>93.6</v>
      </c>
      <c r="D41" s="23">
        <v>99.7</v>
      </c>
      <c r="E41" s="357">
        <v>6.4</v>
      </c>
      <c r="F41" s="291">
        <v>92.4</v>
      </c>
      <c r="G41" s="312">
        <v>95.2</v>
      </c>
      <c r="H41" s="293"/>
    </row>
    <row r="42" spans="1:8" ht="15" customHeight="1" x14ac:dyDescent="0.15">
      <c r="A42" s="80"/>
      <c r="B42" s="311" t="s">
        <v>29</v>
      </c>
      <c r="C42" s="23">
        <v>87.2</v>
      </c>
      <c r="D42" s="23">
        <v>88.7</v>
      </c>
      <c r="E42" s="357">
        <v>1.7000000000000002</v>
      </c>
      <c r="F42" s="291">
        <v>103.3</v>
      </c>
      <c r="G42" s="312">
        <v>105.8</v>
      </c>
      <c r="H42" s="293"/>
    </row>
    <row r="43" spans="1:8" ht="15" customHeight="1" x14ac:dyDescent="0.15">
      <c r="A43" s="80"/>
      <c r="B43" s="311" t="s">
        <v>30</v>
      </c>
      <c r="C43" s="23">
        <v>101.4</v>
      </c>
      <c r="D43" s="23">
        <v>102.2</v>
      </c>
      <c r="E43" s="357">
        <v>0.8</v>
      </c>
      <c r="F43" s="291">
        <v>105.5</v>
      </c>
      <c r="G43" s="312">
        <v>108.5</v>
      </c>
      <c r="H43" s="293"/>
    </row>
    <row r="44" spans="1:8" ht="15" customHeight="1" x14ac:dyDescent="0.15">
      <c r="A44" s="80"/>
      <c r="B44" s="311" t="s">
        <v>31</v>
      </c>
      <c r="C44" s="23">
        <v>93.6</v>
      </c>
      <c r="D44" s="23">
        <v>93.2</v>
      </c>
      <c r="E44" s="357">
        <v>-0.4</v>
      </c>
      <c r="F44" s="291">
        <v>98.9</v>
      </c>
      <c r="G44" s="312">
        <v>101.5</v>
      </c>
      <c r="H44" s="293"/>
    </row>
    <row r="45" spans="1:8" ht="15" customHeight="1" x14ac:dyDescent="0.15">
      <c r="A45" s="80"/>
      <c r="B45" s="311" t="s">
        <v>32</v>
      </c>
      <c r="C45" s="23">
        <v>101</v>
      </c>
      <c r="D45" s="23">
        <v>103.6</v>
      </c>
      <c r="E45" s="357">
        <v>2.5</v>
      </c>
      <c r="F45" s="291">
        <v>101.4</v>
      </c>
      <c r="G45" s="312">
        <v>103.5</v>
      </c>
      <c r="H45" s="293"/>
    </row>
    <row r="46" spans="1:8" ht="5.25" customHeight="1" thickBot="1" x14ac:dyDescent="0.2">
      <c r="A46" s="82"/>
      <c r="B46" s="83"/>
      <c r="C46" s="14"/>
      <c r="D46" s="14"/>
      <c r="E46" s="182"/>
      <c r="F46" s="127"/>
      <c r="G46" s="225"/>
      <c r="H46" s="293"/>
    </row>
    <row r="47" spans="1:8" ht="16.5" customHeight="1" x14ac:dyDescent="0.15">
      <c r="B47" s="68"/>
      <c r="C47" s="68"/>
      <c r="D47" s="68"/>
      <c r="E47" s="68"/>
      <c r="F47" s="68"/>
      <c r="G47" s="68"/>
    </row>
    <row r="48" spans="1:8" ht="16.5" customHeight="1" x14ac:dyDescent="0.15">
      <c r="B48" s="7"/>
      <c r="C48" s="68"/>
      <c r="D48" s="68"/>
      <c r="E48" s="68"/>
      <c r="F48" s="68"/>
      <c r="G48" s="68"/>
    </row>
    <row r="49" spans="2:7" ht="16.5" customHeight="1" x14ac:dyDescent="0.15">
      <c r="B49" s="7"/>
      <c r="C49" s="68"/>
      <c r="D49" s="68"/>
      <c r="E49" s="68"/>
      <c r="F49" s="68"/>
      <c r="G49" s="68"/>
    </row>
    <row r="50" spans="2:7" ht="16.5" customHeight="1" x14ac:dyDescent="0.15">
      <c r="B50" s="7"/>
      <c r="C50" s="68"/>
      <c r="D50" s="68"/>
      <c r="E50" s="68"/>
      <c r="F50" s="68"/>
      <c r="G50" s="68"/>
    </row>
  </sheetData>
  <sheetProtection sheet="1" selectLockedCells="1" selectUnlockedCells="1"/>
  <mergeCells count="11">
    <mergeCell ref="A39:B39"/>
    <mergeCell ref="A7:B7"/>
    <mergeCell ref="A9:B9"/>
    <mergeCell ref="A10:B10"/>
    <mergeCell ref="A27:B27"/>
    <mergeCell ref="A33:B33"/>
    <mergeCell ref="F3:G3"/>
    <mergeCell ref="A1:E1"/>
    <mergeCell ref="A2:E2"/>
    <mergeCell ref="A3:B5"/>
    <mergeCell ref="A6:B6"/>
  </mergeCells>
  <phoneticPr fontId="25"/>
  <printOptions horizontalCentered="1"/>
  <pageMargins left="0.59055118110236227" right="0.59055118110236227" top="0.59055118110236227" bottom="0.59055118110236227" header="0.39370078740157483" footer="0.39370078740157483"/>
  <pageSetup paperSize="9" firstPageNumber="174" orientation="portrait" useFirstPageNumber="1"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L53"/>
  <sheetViews>
    <sheetView view="pageBreakPreview" zoomScaleNormal="100" zoomScaleSheetLayoutView="100" workbookViewId="0">
      <pane xSplit="2" ySplit="2" topLeftCell="C3" activePane="bottomRight" state="frozen"/>
      <selection activeCell="J36" sqref="J36"/>
      <selection pane="topRight" activeCell="J36" sqref="J36"/>
      <selection pane="bottomLeft" activeCell="J36" sqref="J36"/>
      <selection pane="bottomRight" activeCell="J36" sqref="J36"/>
    </sheetView>
  </sheetViews>
  <sheetFormatPr defaultRowHeight="15.95" customHeight="1" x14ac:dyDescent="0.15"/>
  <cols>
    <col min="1" max="1" width="3.625" style="75" customWidth="1"/>
    <col min="2" max="2" width="23.125" style="75" customWidth="1"/>
    <col min="3" max="7" width="10.875" style="75" customWidth="1"/>
    <col min="8" max="16384" width="9" style="75"/>
  </cols>
  <sheetData>
    <row r="1" spans="1:12" ht="5.0999999999999996" customHeight="1" x14ac:dyDescent="0.15">
      <c r="A1" s="439"/>
      <c r="B1" s="439"/>
      <c r="C1" s="439"/>
      <c r="D1" s="439"/>
      <c r="E1" s="439"/>
      <c r="F1" s="68"/>
      <c r="G1" s="68"/>
      <c r="H1" s="68"/>
    </row>
    <row r="2" spans="1:12" ht="15" customHeight="1" thickBot="1" x14ac:dyDescent="0.2">
      <c r="A2" s="439" t="s">
        <v>366</v>
      </c>
      <c r="B2" s="439"/>
      <c r="C2" s="439"/>
      <c r="D2" s="439"/>
      <c r="E2" s="439"/>
      <c r="F2" s="68"/>
      <c r="G2" s="1" t="s">
        <v>347</v>
      </c>
      <c r="H2" s="68"/>
    </row>
    <row r="3" spans="1:12" ht="20.100000000000001" customHeight="1" thickBot="1" x14ac:dyDescent="0.2">
      <c r="A3" s="430" t="s">
        <v>66</v>
      </c>
      <c r="B3" s="431"/>
      <c r="C3" s="114"/>
      <c r="D3" s="84" t="s">
        <v>67</v>
      </c>
      <c r="E3" s="85"/>
      <c r="F3" s="458" t="s">
        <v>232</v>
      </c>
      <c r="G3" s="459"/>
      <c r="H3" s="293"/>
    </row>
    <row r="4" spans="1:12" ht="20.100000000000001" customHeight="1" thickBot="1" x14ac:dyDescent="0.2">
      <c r="A4" s="432"/>
      <c r="B4" s="433"/>
      <c r="C4" s="4" t="s">
        <v>401</v>
      </c>
      <c r="D4" s="4" t="s">
        <v>397</v>
      </c>
      <c r="E4" s="4" t="s">
        <v>68</v>
      </c>
      <c r="F4" s="200" t="s">
        <v>401</v>
      </c>
      <c r="G4" s="240" t="s">
        <v>400</v>
      </c>
      <c r="H4" s="293"/>
    </row>
    <row r="5" spans="1:12" ht="20.100000000000001" customHeight="1" x14ac:dyDescent="0.15">
      <c r="A5" s="432"/>
      <c r="B5" s="433"/>
      <c r="C5" s="79" t="s">
        <v>69</v>
      </c>
      <c r="D5" s="79" t="s">
        <v>69</v>
      </c>
      <c r="E5" s="79" t="s">
        <v>231</v>
      </c>
      <c r="F5" s="178" t="s">
        <v>69</v>
      </c>
      <c r="G5" s="179" t="s">
        <v>69</v>
      </c>
      <c r="H5" s="293"/>
    </row>
    <row r="6" spans="1:12" ht="5.25" customHeight="1" x14ac:dyDescent="0.15">
      <c r="A6" s="456"/>
      <c r="B6" s="457"/>
      <c r="C6" s="309"/>
      <c r="D6" s="309"/>
      <c r="E6" s="309"/>
      <c r="F6" s="309"/>
      <c r="G6" s="54"/>
      <c r="H6" s="293"/>
    </row>
    <row r="7" spans="1:12" ht="15" customHeight="1" x14ac:dyDescent="0.15">
      <c r="A7" s="460" t="s">
        <v>76</v>
      </c>
      <c r="B7" s="461"/>
      <c r="C7" s="239">
        <v>101.5</v>
      </c>
      <c r="D7" s="239">
        <v>102</v>
      </c>
      <c r="E7" s="352">
        <v>0.5</v>
      </c>
      <c r="F7" s="239">
        <v>102.6</v>
      </c>
      <c r="G7" s="360">
        <v>103.7</v>
      </c>
      <c r="H7" s="293"/>
      <c r="L7" s="68"/>
    </row>
    <row r="8" spans="1:12" ht="15" customHeight="1" x14ac:dyDescent="0.15">
      <c r="A8" s="115"/>
      <c r="B8" s="311" t="s">
        <v>34</v>
      </c>
      <c r="C8" s="291">
        <v>97.3</v>
      </c>
      <c r="D8" s="291">
        <v>96.6</v>
      </c>
      <c r="E8" s="235">
        <v>-0.8</v>
      </c>
      <c r="F8" s="291">
        <v>101.5</v>
      </c>
      <c r="G8" s="234">
        <v>102.6</v>
      </c>
      <c r="H8" s="293"/>
    </row>
    <row r="9" spans="1:12" ht="15" customHeight="1" x14ac:dyDescent="0.15">
      <c r="A9" s="115"/>
      <c r="B9" s="43" t="s">
        <v>287</v>
      </c>
      <c r="C9" s="291">
        <v>99.7</v>
      </c>
      <c r="D9" s="291">
        <v>98.9</v>
      </c>
      <c r="E9" s="235">
        <v>-0.8</v>
      </c>
      <c r="F9" s="291">
        <v>100.9</v>
      </c>
      <c r="G9" s="234">
        <v>102.6</v>
      </c>
      <c r="H9" s="293"/>
    </row>
    <row r="10" spans="1:12" ht="15" customHeight="1" x14ac:dyDescent="0.15">
      <c r="A10" s="115"/>
      <c r="B10" s="43" t="s">
        <v>288</v>
      </c>
      <c r="C10" s="291">
        <v>97.3</v>
      </c>
      <c r="D10" s="291">
        <v>96.5</v>
      </c>
      <c r="E10" s="235">
        <v>-0.8</v>
      </c>
      <c r="F10" s="291">
        <v>101.5</v>
      </c>
      <c r="G10" s="234">
        <v>102.6</v>
      </c>
      <c r="H10" s="293"/>
    </row>
    <row r="11" spans="1:12" ht="15" customHeight="1" x14ac:dyDescent="0.15">
      <c r="A11" s="115"/>
      <c r="B11" s="311" t="s">
        <v>37</v>
      </c>
      <c r="C11" s="291">
        <v>101.9</v>
      </c>
      <c r="D11" s="291">
        <v>103</v>
      </c>
      <c r="E11" s="233">
        <v>1.1000000000000001</v>
      </c>
      <c r="F11" s="291">
        <v>102.1</v>
      </c>
      <c r="G11" s="234">
        <v>102.7</v>
      </c>
      <c r="H11" s="293"/>
    </row>
    <row r="12" spans="1:12" ht="15" customHeight="1" x14ac:dyDescent="0.15">
      <c r="A12" s="115"/>
      <c r="B12" s="311" t="s">
        <v>289</v>
      </c>
      <c r="C12" s="291">
        <v>102.4</v>
      </c>
      <c r="D12" s="291">
        <v>104.2</v>
      </c>
      <c r="E12" s="233">
        <v>1.8</v>
      </c>
      <c r="F12" s="291">
        <v>101.1</v>
      </c>
      <c r="G12" s="234">
        <v>101.5</v>
      </c>
      <c r="H12" s="293"/>
    </row>
    <row r="13" spans="1:12" ht="15" customHeight="1" x14ac:dyDescent="0.15">
      <c r="A13" s="115"/>
      <c r="B13" s="43" t="s">
        <v>290</v>
      </c>
      <c r="C13" s="291">
        <v>100.8</v>
      </c>
      <c r="D13" s="291">
        <v>100.2</v>
      </c>
      <c r="E13" s="233">
        <v>-0.60000000000000009</v>
      </c>
      <c r="F13" s="291">
        <v>104.4</v>
      </c>
      <c r="G13" s="234">
        <v>105.7</v>
      </c>
      <c r="H13" s="293"/>
    </row>
    <row r="14" spans="1:12" ht="15" customHeight="1" x14ac:dyDescent="0.15">
      <c r="A14" s="115"/>
      <c r="B14" s="311" t="s">
        <v>38</v>
      </c>
      <c r="C14" s="291">
        <v>110.1</v>
      </c>
      <c r="D14" s="291">
        <v>113.4</v>
      </c>
      <c r="E14" s="233">
        <v>3</v>
      </c>
      <c r="F14" s="291">
        <v>106.7</v>
      </c>
      <c r="G14" s="234">
        <v>108.4</v>
      </c>
      <c r="H14" s="293"/>
    </row>
    <row r="15" spans="1:12" ht="15" customHeight="1" x14ac:dyDescent="0.15">
      <c r="A15" s="115"/>
      <c r="B15" s="311" t="s">
        <v>326</v>
      </c>
      <c r="C15" s="291">
        <v>99.8</v>
      </c>
      <c r="D15" s="291">
        <v>97</v>
      </c>
      <c r="E15" s="233">
        <v>-2.8</v>
      </c>
      <c r="F15" s="291">
        <v>101.4</v>
      </c>
      <c r="G15" s="234">
        <v>101.9</v>
      </c>
      <c r="H15" s="293"/>
    </row>
    <row r="16" spans="1:12" ht="15" customHeight="1" x14ac:dyDescent="0.15">
      <c r="A16" s="115"/>
      <c r="B16" s="311" t="s">
        <v>77</v>
      </c>
      <c r="C16" s="291">
        <v>107.4</v>
      </c>
      <c r="D16" s="291">
        <v>110.7</v>
      </c>
      <c r="E16" s="235">
        <v>3</v>
      </c>
      <c r="F16" s="291">
        <v>105.3</v>
      </c>
      <c r="G16" s="234">
        <v>108.3</v>
      </c>
      <c r="H16" s="293"/>
    </row>
    <row r="17" spans="1:8" ht="15" customHeight="1" x14ac:dyDescent="0.15">
      <c r="A17" s="115"/>
      <c r="B17" s="116"/>
      <c r="C17" s="291"/>
      <c r="D17" s="291"/>
      <c r="E17" s="235"/>
      <c r="F17" s="291"/>
      <c r="G17" s="234"/>
      <c r="H17" s="293"/>
    </row>
    <row r="18" spans="1:8" ht="15" customHeight="1" x14ac:dyDescent="0.15">
      <c r="A18" s="462" t="s">
        <v>40</v>
      </c>
      <c r="B18" s="437"/>
      <c r="C18" s="237">
        <v>102.7</v>
      </c>
      <c r="D18" s="237">
        <v>103.1</v>
      </c>
      <c r="E18" s="347">
        <v>0.4</v>
      </c>
      <c r="F18" s="237">
        <v>104</v>
      </c>
      <c r="G18" s="361">
        <v>104.3</v>
      </c>
      <c r="H18" s="293"/>
    </row>
    <row r="19" spans="1:8" ht="15" customHeight="1" x14ac:dyDescent="0.15">
      <c r="A19" s="115"/>
      <c r="B19" s="25" t="s">
        <v>41</v>
      </c>
      <c r="C19" s="291">
        <v>98.8</v>
      </c>
      <c r="D19" s="291">
        <v>100.6</v>
      </c>
      <c r="E19" s="233">
        <v>1.8</v>
      </c>
      <c r="F19" s="291">
        <v>99.4</v>
      </c>
      <c r="G19" s="234">
        <v>100.3</v>
      </c>
      <c r="H19" s="293"/>
    </row>
    <row r="20" spans="1:8" ht="15" customHeight="1" x14ac:dyDescent="0.15">
      <c r="A20" s="115"/>
      <c r="B20" s="311" t="s">
        <v>42</v>
      </c>
      <c r="C20" s="291">
        <v>96.7</v>
      </c>
      <c r="D20" s="291">
        <v>96.5</v>
      </c>
      <c r="E20" s="233">
        <v>-0.2</v>
      </c>
      <c r="F20" s="291">
        <v>102.1</v>
      </c>
      <c r="G20" s="234">
        <v>103</v>
      </c>
      <c r="H20" s="293"/>
    </row>
    <row r="21" spans="1:8" ht="15" customHeight="1" x14ac:dyDescent="0.15">
      <c r="A21" s="115"/>
      <c r="B21" s="311" t="s">
        <v>43</v>
      </c>
      <c r="C21" s="291">
        <v>107.1</v>
      </c>
      <c r="D21" s="291">
        <v>106.9</v>
      </c>
      <c r="E21" s="235">
        <v>-0.2</v>
      </c>
      <c r="F21" s="291">
        <v>106.9</v>
      </c>
      <c r="G21" s="234">
        <v>106.8</v>
      </c>
      <c r="H21" s="293"/>
    </row>
    <row r="22" spans="1:8" ht="15" customHeight="1" x14ac:dyDescent="0.15">
      <c r="A22" s="115"/>
      <c r="B22" s="81"/>
      <c r="C22" s="291"/>
      <c r="D22" s="291"/>
      <c r="E22" s="235"/>
      <c r="F22" s="291"/>
      <c r="G22" s="234"/>
      <c r="H22" s="293"/>
    </row>
    <row r="23" spans="1:8" ht="15" customHeight="1" x14ac:dyDescent="0.15">
      <c r="A23" s="462" t="s">
        <v>323</v>
      </c>
      <c r="B23" s="437"/>
      <c r="C23" s="237">
        <v>99.7</v>
      </c>
      <c r="D23" s="237">
        <v>98.5</v>
      </c>
      <c r="E23" s="347">
        <v>-1.2000000000000002</v>
      </c>
      <c r="F23" s="237">
        <v>99</v>
      </c>
      <c r="G23" s="361">
        <v>98.8</v>
      </c>
      <c r="H23" s="293"/>
    </row>
    <row r="24" spans="1:8" ht="15" customHeight="1" x14ac:dyDescent="0.15">
      <c r="A24" s="115"/>
      <c r="B24" s="311" t="s">
        <v>45</v>
      </c>
      <c r="C24" s="291">
        <v>100.6</v>
      </c>
      <c r="D24" s="291">
        <v>100.9</v>
      </c>
      <c r="E24" s="233">
        <v>0.30000000000000004</v>
      </c>
      <c r="F24" s="291">
        <v>100.6</v>
      </c>
      <c r="G24" s="234">
        <v>102.5</v>
      </c>
      <c r="H24" s="293"/>
    </row>
    <row r="25" spans="1:8" ht="15" customHeight="1" x14ac:dyDescent="0.15">
      <c r="A25" s="115"/>
      <c r="B25" s="311" t="s">
        <v>46</v>
      </c>
      <c r="C25" s="291">
        <v>105.3</v>
      </c>
      <c r="D25" s="291">
        <v>103.1</v>
      </c>
      <c r="E25" s="233">
        <v>-2.1</v>
      </c>
      <c r="F25" s="291">
        <v>102.6</v>
      </c>
      <c r="G25" s="234">
        <v>101.6</v>
      </c>
      <c r="H25" s="293"/>
    </row>
    <row r="26" spans="1:8" ht="15" customHeight="1" x14ac:dyDescent="0.15">
      <c r="A26" s="115"/>
      <c r="B26" s="311" t="s">
        <v>47</v>
      </c>
      <c r="C26" s="291">
        <v>90.2</v>
      </c>
      <c r="D26" s="291">
        <v>90.300000000000011</v>
      </c>
      <c r="E26" s="233">
        <v>0.1</v>
      </c>
      <c r="F26" s="291">
        <v>90.9</v>
      </c>
      <c r="G26" s="234">
        <v>91.1</v>
      </c>
      <c r="H26" s="293"/>
    </row>
    <row r="27" spans="1:8" ht="15" customHeight="1" x14ac:dyDescent="0.15">
      <c r="A27" s="115"/>
      <c r="B27" s="81"/>
      <c r="C27" s="291"/>
      <c r="D27" s="291"/>
      <c r="E27" s="235"/>
      <c r="F27" s="291"/>
      <c r="G27" s="234"/>
      <c r="H27" s="293"/>
    </row>
    <row r="28" spans="1:8" ht="15" customHeight="1" x14ac:dyDescent="0.15">
      <c r="A28" s="462" t="s">
        <v>48</v>
      </c>
      <c r="B28" s="437"/>
      <c r="C28" s="237">
        <v>101.3</v>
      </c>
      <c r="D28" s="237">
        <v>93.4</v>
      </c>
      <c r="E28" s="347">
        <v>-7.8000000000000007</v>
      </c>
      <c r="F28" s="237">
        <v>101.1</v>
      </c>
      <c r="G28" s="361">
        <v>93.2</v>
      </c>
      <c r="H28" s="293"/>
    </row>
    <row r="29" spans="1:8" ht="15" customHeight="1" x14ac:dyDescent="0.15">
      <c r="A29" s="115"/>
      <c r="B29" s="311" t="s">
        <v>49</v>
      </c>
      <c r="C29" s="291">
        <v>100.4</v>
      </c>
      <c r="D29" s="291">
        <v>85.7</v>
      </c>
      <c r="E29" s="233">
        <v>-14.600000000000001</v>
      </c>
      <c r="F29" s="291">
        <v>99.9</v>
      </c>
      <c r="G29" s="234">
        <v>87.6</v>
      </c>
      <c r="H29" s="293"/>
    </row>
    <row r="30" spans="1:8" ht="15" customHeight="1" x14ac:dyDescent="0.15">
      <c r="A30" s="115"/>
      <c r="B30" s="311" t="s">
        <v>50</v>
      </c>
      <c r="C30" s="291">
        <v>101.4</v>
      </c>
      <c r="D30" s="291">
        <v>102.7</v>
      </c>
      <c r="E30" s="235">
        <v>1.3</v>
      </c>
      <c r="F30" s="291">
        <v>101.4</v>
      </c>
      <c r="G30" s="234">
        <v>102.7</v>
      </c>
      <c r="H30" s="293"/>
    </row>
    <row r="31" spans="1:8" ht="15" customHeight="1" x14ac:dyDescent="0.15">
      <c r="A31" s="115"/>
      <c r="B31" s="311" t="s">
        <v>51</v>
      </c>
      <c r="C31" s="291">
        <v>103.1</v>
      </c>
      <c r="D31" s="291">
        <v>106.6</v>
      </c>
      <c r="E31" s="233">
        <v>3.4000000000000004</v>
      </c>
      <c r="F31" s="291">
        <v>103.8</v>
      </c>
      <c r="G31" s="234">
        <v>105.6</v>
      </c>
      <c r="H31" s="293"/>
    </row>
    <row r="32" spans="1:8" ht="15" customHeight="1" x14ac:dyDescent="0.15">
      <c r="A32" s="115"/>
      <c r="B32" s="81"/>
      <c r="C32" s="291"/>
      <c r="D32" s="291"/>
      <c r="E32" s="235"/>
      <c r="F32" s="291"/>
      <c r="G32" s="234"/>
      <c r="H32" s="293"/>
    </row>
    <row r="33" spans="1:8" ht="15" customHeight="1" x14ac:dyDescent="0.15">
      <c r="A33" s="462" t="s">
        <v>78</v>
      </c>
      <c r="B33" s="437"/>
      <c r="C33" s="237">
        <v>103.7</v>
      </c>
      <c r="D33" s="237">
        <v>103.5</v>
      </c>
      <c r="E33" s="347">
        <v>-0.2</v>
      </c>
      <c r="F33" s="237">
        <v>103.8</v>
      </c>
      <c r="G33" s="361">
        <v>103.1</v>
      </c>
      <c r="H33" s="293"/>
    </row>
    <row r="34" spans="1:8" ht="15" customHeight="1" x14ac:dyDescent="0.15">
      <c r="A34" s="115"/>
      <c r="B34" s="311" t="s">
        <v>53</v>
      </c>
      <c r="C34" s="291">
        <v>97.6</v>
      </c>
      <c r="D34" s="291">
        <v>97.4</v>
      </c>
      <c r="E34" s="233">
        <v>-0.2</v>
      </c>
      <c r="F34" s="291">
        <v>96.4</v>
      </c>
      <c r="G34" s="234">
        <v>98.2</v>
      </c>
      <c r="H34" s="293"/>
    </row>
    <row r="35" spans="1:8" ht="15" customHeight="1" x14ac:dyDescent="0.15">
      <c r="A35" s="115"/>
      <c r="B35" s="311" t="s">
        <v>54</v>
      </c>
      <c r="C35" s="291">
        <v>99.9</v>
      </c>
      <c r="D35" s="291">
        <v>101.9</v>
      </c>
      <c r="E35" s="233">
        <v>2</v>
      </c>
      <c r="F35" s="291">
        <v>102.1</v>
      </c>
      <c r="G35" s="234">
        <v>104.6</v>
      </c>
      <c r="H35" s="293"/>
    </row>
    <row r="36" spans="1:8" ht="15" customHeight="1" x14ac:dyDescent="0.15">
      <c r="A36" s="115"/>
      <c r="B36" s="311" t="s">
        <v>55</v>
      </c>
      <c r="C36" s="291">
        <v>101.8</v>
      </c>
      <c r="D36" s="291">
        <v>102.7</v>
      </c>
      <c r="E36" s="235">
        <v>1</v>
      </c>
      <c r="F36" s="291">
        <v>104.5</v>
      </c>
      <c r="G36" s="234">
        <v>106.2</v>
      </c>
      <c r="H36" s="293"/>
    </row>
    <row r="37" spans="1:8" ht="15" customHeight="1" x14ac:dyDescent="0.15">
      <c r="A37" s="115"/>
      <c r="B37" s="311" t="s">
        <v>56</v>
      </c>
      <c r="C37" s="291">
        <v>106.4</v>
      </c>
      <c r="D37" s="291">
        <v>105</v>
      </c>
      <c r="E37" s="233">
        <v>-1.3</v>
      </c>
      <c r="F37" s="291">
        <v>104.9</v>
      </c>
      <c r="G37" s="234">
        <v>102.4</v>
      </c>
      <c r="H37" s="293"/>
    </row>
    <row r="38" spans="1:8" ht="15" customHeight="1" x14ac:dyDescent="0.15">
      <c r="A38" s="115"/>
      <c r="B38" s="81"/>
      <c r="C38" s="291"/>
      <c r="D38" s="291"/>
      <c r="E38" s="235"/>
      <c r="F38" s="291"/>
      <c r="G38" s="234"/>
      <c r="H38" s="293"/>
    </row>
    <row r="39" spans="1:8" ht="15" customHeight="1" x14ac:dyDescent="0.15">
      <c r="A39" s="462" t="s">
        <v>79</v>
      </c>
      <c r="B39" s="437"/>
      <c r="C39" s="237">
        <v>98.5</v>
      </c>
      <c r="D39" s="237">
        <v>91.800000000000011</v>
      </c>
      <c r="E39" s="347">
        <v>-6.8000000000000007</v>
      </c>
      <c r="F39" s="237">
        <v>101.4</v>
      </c>
      <c r="G39" s="361">
        <v>99.3</v>
      </c>
      <c r="H39" s="293"/>
    </row>
    <row r="40" spans="1:8" ht="15" customHeight="1" x14ac:dyDescent="0.15">
      <c r="A40" s="115"/>
      <c r="B40" s="311" t="s">
        <v>58</v>
      </c>
      <c r="C40" s="291">
        <v>100.1</v>
      </c>
      <c r="D40" s="291">
        <v>99</v>
      </c>
      <c r="E40" s="233">
        <v>-1.1000000000000001</v>
      </c>
      <c r="F40" s="291">
        <v>101.5</v>
      </c>
      <c r="G40" s="234">
        <v>103.3</v>
      </c>
      <c r="H40" s="293"/>
    </row>
    <row r="41" spans="1:8" ht="15" customHeight="1" x14ac:dyDescent="0.15">
      <c r="A41" s="115"/>
      <c r="B41" s="311" t="s">
        <v>59</v>
      </c>
      <c r="C41" s="291">
        <v>98.3</v>
      </c>
      <c r="D41" s="291">
        <v>99.9</v>
      </c>
      <c r="E41" s="233">
        <v>1.6</v>
      </c>
      <c r="F41" s="291">
        <v>99.3</v>
      </c>
      <c r="G41" s="234">
        <v>100.5</v>
      </c>
      <c r="H41" s="293"/>
    </row>
    <row r="42" spans="1:8" ht="15" customHeight="1" x14ac:dyDescent="0.15">
      <c r="A42" s="115"/>
      <c r="B42" s="311" t="s">
        <v>324</v>
      </c>
      <c r="C42" s="291">
        <v>103.3</v>
      </c>
      <c r="D42" s="291">
        <v>106.7</v>
      </c>
      <c r="E42" s="233">
        <v>3.2</v>
      </c>
      <c r="F42" s="291">
        <v>104.3</v>
      </c>
      <c r="G42" s="234">
        <v>107.1</v>
      </c>
      <c r="H42" s="293"/>
    </row>
    <row r="43" spans="1:8" ht="15" customHeight="1" x14ac:dyDescent="0.15">
      <c r="A43" s="115"/>
      <c r="B43" s="311" t="s">
        <v>60</v>
      </c>
      <c r="C43" s="291">
        <v>112.1</v>
      </c>
      <c r="D43" s="291">
        <v>116.2</v>
      </c>
      <c r="E43" s="235">
        <v>3.7</v>
      </c>
      <c r="F43" s="291">
        <v>112.1</v>
      </c>
      <c r="G43" s="234">
        <v>116.2</v>
      </c>
      <c r="H43" s="293"/>
    </row>
    <row r="44" spans="1:8" ht="15" customHeight="1" x14ac:dyDescent="0.15">
      <c r="A44" s="115"/>
      <c r="B44" s="311" t="s">
        <v>320</v>
      </c>
      <c r="C44" s="291">
        <v>93.8</v>
      </c>
      <c r="D44" s="291">
        <v>76.5</v>
      </c>
      <c r="E44" s="233">
        <v>-18.5</v>
      </c>
      <c r="F44" s="291">
        <v>99.5</v>
      </c>
      <c r="G44" s="234">
        <v>89.9</v>
      </c>
      <c r="H44" s="293"/>
    </row>
    <row r="45" spans="1:8" ht="15" customHeight="1" x14ac:dyDescent="0.15">
      <c r="A45" s="115"/>
      <c r="B45" s="81"/>
      <c r="C45" s="291"/>
      <c r="D45" s="291"/>
      <c r="E45" s="235"/>
      <c r="F45" s="291"/>
      <c r="G45" s="234"/>
      <c r="H45" s="293"/>
    </row>
    <row r="46" spans="1:8" ht="15" customHeight="1" x14ac:dyDescent="0.15">
      <c r="A46" s="464" t="s">
        <v>61</v>
      </c>
      <c r="B46" s="444"/>
      <c r="C46" s="291"/>
      <c r="D46" s="291"/>
      <c r="E46" s="235"/>
      <c r="F46" s="291"/>
      <c r="G46" s="234"/>
      <c r="H46" s="293"/>
    </row>
    <row r="47" spans="1:8" ht="15" customHeight="1" x14ac:dyDescent="0.15">
      <c r="A47" s="115"/>
      <c r="B47" s="311" t="s">
        <v>62</v>
      </c>
      <c r="C47" s="291">
        <v>105.8</v>
      </c>
      <c r="D47" s="291">
        <v>109.80000000000001</v>
      </c>
      <c r="E47" s="233">
        <v>3.8</v>
      </c>
      <c r="F47" s="291">
        <v>104.9</v>
      </c>
      <c r="G47" s="234">
        <v>108.4</v>
      </c>
      <c r="H47" s="293"/>
    </row>
    <row r="48" spans="1:8" ht="15" customHeight="1" x14ac:dyDescent="0.15">
      <c r="A48" s="115"/>
      <c r="B48" s="311" t="s">
        <v>63</v>
      </c>
      <c r="C48" s="291">
        <v>101.8</v>
      </c>
      <c r="D48" s="291">
        <v>101.30000000000001</v>
      </c>
      <c r="E48" s="235">
        <v>-0.5</v>
      </c>
      <c r="F48" s="291">
        <v>101.7</v>
      </c>
      <c r="G48" s="234">
        <v>101.5</v>
      </c>
      <c r="H48" s="293"/>
    </row>
    <row r="49" spans="1:8" ht="15" customHeight="1" x14ac:dyDescent="0.15">
      <c r="A49" s="115"/>
      <c r="B49" s="311" t="s">
        <v>64</v>
      </c>
      <c r="C49" s="443">
        <v>102.2</v>
      </c>
      <c r="D49" s="443">
        <v>101.4</v>
      </c>
      <c r="E49" s="465">
        <v>-0.7</v>
      </c>
      <c r="F49" s="443">
        <v>102.2</v>
      </c>
      <c r="G49" s="463">
        <v>101.9</v>
      </c>
      <c r="H49" s="293"/>
    </row>
    <row r="50" spans="1:8" ht="15" customHeight="1" x14ac:dyDescent="0.15">
      <c r="A50" s="115"/>
      <c r="B50" s="311" t="s">
        <v>63</v>
      </c>
      <c r="C50" s="443"/>
      <c r="D50" s="443">
        <v>101.4</v>
      </c>
      <c r="E50" s="465">
        <v>-0.7</v>
      </c>
      <c r="F50" s="443"/>
      <c r="G50" s="463">
        <v>101.9</v>
      </c>
      <c r="H50" s="293"/>
    </row>
    <row r="51" spans="1:8" ht="5.25" customHeight="1" thickBot="1" x14ac:dyDescent="0.2">
      <c r="A51" s="117"/>
      <c r="B51" s="86"/>
      <c r="C51" s="55"/>
      <c r="D51" s="55"/>
      <c r="E51" s="55"/>
      <c r="F51" s="55"/>
      <c r="G51" s="87"/>
      <c r="H51" s="293"/>
    </row>
    <row r="52" spans="1:8" ht="15" customHeight="1" x14ac:dyDescent="0.15">
      <c r="B52" s="68"/>
      <c r="C52" s="68"/>
      <c r="D52" s="68"/>
      <c r="E52" s="68"/>
      <c r="F52" s="68"/>
      <c r="G52" s="118" t="s">
        <v>80</v>
      </c>
      <c r="H52" s="68"/>
    </row>
    <row r="53" spans="1:8" ht="15" customHeight="1" x14ac:dyDescent="0.15">
      <c r="B53" s="7"/>
      <c r="C53" s="68"/>
      <c r="D53" s="68"/>
      <c r="E53" s="68"/>
      <c r="F53" s="68"/>
      <c r="G53" s="1" t="s">
        <v>81</v>
      </c>
      <c r="H53" s="68"/>
    </row>
  </sheetData>
  <sheetProtection sheet="1" selectLockedCells="1" selectUnlockedCell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5"/>
  <printOptions horizontalCentered="1"/>
  <pageMargins left="0.59055118110236227" right="0.59055118110236227" top="0.59055118110236227" bottom="0.59055118110236227" header="0.39370078740157483" footer="0.39370078740157483"/>
  <pageSetup paperSize="9" firstPageNumber="175" orientation="portrait" useFirstPageNumber="1"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N47"/>
  <sheetViews>
    <sheetView view="pageBreakPreview" zoomScaleNormal="100" zoomScaleSheetLayoutView="100" workbookViewId="0">
      <selection activeCell="J36" sqref="J36:K36"/>
    </sheetView>
  </sheetViews>
  <sheetFormatPr defaultRowHeight="20.100000000000001" customHeight="1" x14ac:dyDescent="0.15"/>
  <cols>
    <col min="1" max="1" width="1.875" style="7" customWidth="1"/>
    <col min="2" max="2" width="15.625" style="7" customWidth="1"/>
    <col min="3" max="3" width="7.375" style="7" customWidth="1"/>
    <col min="4" max="4" width="7.5" style="7" customWidth="1"/>
    <col min="5" max="5" width="7.375" style="7" customWidth="1"/>
    <col min="6" max="6" width="7.625" style="7" customWidth="1"/>
    <col min="7" max="7" width="7.375" style="7" customWidth="1"/>
    <col min="8" max="8" width="7.625" style="7" customWidth="1"/>
    <col min="9" max="9" width="6.875" style="7" customWidth="1"/>
    <col min="10" max="10" width="7.25" style="7" customWidth="1"/>
    <col min="11" max="11" width="7.375" style="7" customWidth="1"/>
    <col min="12" max="12" width="8.5" style="7" customWidth="1"/>
    <col min="13" max="16384" width="9" style="7"/>
  </cols>
  <sheetData>
    <row r="1" spans="1:12" ht="5.0999999999999996" customHeight="1" x14ac:dyDescent="0.15">
      <c r="L1" s="1"/>
    </row>
    <row r="2" spans="1:12" ht="15" customHeight="1" thickBot="1" x14ac:dyDescent="0.2">
      <c r="A2" s="7" t="s">
        <v>367</v>
      </c>
      <c r="H2" s="484" t="s">
        <v>383</v>
      </c>
      <c r="I2" s="484"/>
      <c r="J2" s="484"/>
      <c r="K2" s="484"/>
      <c r="L2" s="484"/>
    </row>
    <row r="3" spans="1:12" ht="24.95" customHeight="1" thickBot="1" x14ac:dyDescent="0.2">
      <c r="A3" s="430" t="s">
        <v>82</v>
      </c>
      <c r="B3" s="431"/>
      <c r="C3" s="470" t="s">
        <v>402</v>
      </c>
      <c r="D3" s="471"/>
      <c r="E3" s="434" t="s">
        <v>403</v>
      </c>
      <c r="F3" s="435"/>
      <c r="G3" s="434" t="s">
        <v>404</v>
      </c>
      <c r="H3" s="483"/>
      <c r="I3" s="476" t="s">
        <v>405</v>
      </c>
      <c r="J3" s="477"/>
      <c r="K3" s="485" t="s">
        <v>407</v>
      </c>
      <c r="L3" s="486"/>
    </row>
    <row r="4" spans="1:12" ht="24.95" customHeight="1" thickBot="1" x14ac:dyDescent="0.2">
      <c r="A4" s="432"/>
      <c r="B4" s="433"/>
      <c r="C4" s="467" t="s">
        <v>83</v>
      </c>
      <c r="D4" s="4" t="s">
        <v>68</v>
      </c>
      <c r="E4" s="467" t="s">
        <v>83</v>
      </c>
      <c r="F4" s="143" t="s">
        <v>68</v>
      </c>
      <c r="G4" s="473" t="s">
        <v>83</v>
      </c>
      <c r="H4" s="4" t="s">
        <v>68</v>
      </c>
      <c r="I4" s="473" t="s">
        <v>83</v>
      </c>
      <c r="J4" s="4" t="s">
        <v>68</v>
      </c>
      <c r="K4" s="475" t="s">
        <v>83</v>
      </c>
      <c r="L4" s="180" t="s">
        <v>68</v>
      </c>
    </row>
    <row r="5" spans="1:12" ht="24.95" customHeight="1" x14ac:dyDescent="0.15">
      <c r="A5" s="432"/>
      <c r="B5" s="433"/>
      <c r="C5" s="423"/>
      <c r="D5" s="79" t="s">
        <v>406</v>
      </c>
      <c r="E5" s="423"/>
      <c r="F5" s="142" t="s">
        <v>406</v>
      </c>
      <c r="G5" s="474"/>
      <c r="H5" s="79" t="s">
        <v>406</v>
      </c>
      <c r="I5" s="474"/>
      <c r="J5" s="79" t="s">
        <v>406</v>
      </c>
      <c r="K5" s="475"/>
      <c r="L5" s="290" t="s">
        <v>233</v>
      </c>
    </row>
    <row r="6" spans="1:12" ht="5.25" customHeight="1" x14ac:dyDescent="0.15">
      <c r="A6" s="71"/>
      <c r="B6" s="141"/>
      <c r="C6" s="309"/>
      <c r="D6" s="309"/>
      <c r="E6" s="309"/>
      <c r="F6" s="309"/>
      <c r="G6" s="309"/>
      <c r="H6" s="309"/>
      <c r="I6" s="309"/>
      <c r="J6" s="309"/>
      <c r="K6" s="309"/>
      <c r="L6" s="54"/>
    </row>
    <row r="7" spans="1:12" ht="20.100000000000001" customHeight="1" x14ac:dyDescent="0.15">
      <c r="A7" s="468" t="s">
        <v>84</v>
      </c>
      <c r="B7" s="469"/>
      <c r="C7" s="66">
        <v>100.3</v>
      </c>
      <c r="D7" s="233">
        <v>0.3</v>
      </c>
      <c r="E7" s="66">
        <v>100.7</v>
      </c>
      <c r="F7" s="233">
        <v>0.5</v>
      </c>
      <c r="G7" s="66">
        <v>101.9</v>
      </c>
      <c r="H7" s="233">
        <v>1.2</v>
      </c>
      <c r="I7" s="66">
        <v>102.3</v>
      </c>
      <c r="J7" s="233">
        <v>0.3</v>
      </c>
      <c r="K7" s="66">
        <v>101.6</v>
      </c>
      <c r="L7" s="362">
        <v>-0.60000000000000009</v>
      </c>
    </row>
    <row r="8" spans="1:12" ht="20.100000000000001" customHeight="1" x14ac:dyDescent="0.15">
      <c r="A8" s="71"/>
      <c r="B8" s="301" t="s">
        <v>85</v>
      </c>
      <c r="C8" s="66">
        <v>102</v>
      </c>
      <c r="D8" s="233">
        <v>2</v>
      </c>
      <c r="E8" s="66">
        <v>101.8</v>
      </c>
      <c r="F8" s="233">
        <f t="shared" ref="F8" si="0">E8-C8</f>
        <v>-0.20000000000000284</v>
      </c>
      <c r="G8" s="66">
        <v>103.8</v>
      </c>
      <c r="H8" s="233">
        <v>2</v>
      </c>
      <c r="I8" s="66">
        <v>104.4</v>
      </c>
      <c r="J8" s="233">
        <v>0.5</v>
      </c>
      <c r="K8" s="66">
        <v>106.1</v>
      </c>
      <c r="L8" s="362">
        <v>1.6</v>
      </c>
    </row>
    <row r="9" spans="1:12" ht="20.100000000000001" customHeight="1" x14ac:dyDescent="0.15">
      <c r="A9" s="71"/>
      <c r="B9" s="301" t="s">
        <v>86</v>
      </c>
      <c r="C9" s="66">
        <v>100.1</v>
      </c>
      <c r="D9" s="233">
        <v>0.1</v>
      </c>
      <c r="E9" s="66">
        <v>100</v>
      </c>
      <c r="F9" s="233">
        <v>0</v>
      </c>
      <c r="G9" s="66">
        <v>100</v>
      </c>
      <c r="H9" s="233">
        <v>0</v>
      </c>
      <c r="I9" s="66">
        <v>100.1</v>
      </c>
      <c r="J9" s="233">
        <v>0.1</v>
      </c>
      <c r="K9" s="66">
        <v>100.4</v>
      </c>
      <c r="L9" s="362">
        <v>0.2</v>
      </c>
    </row>
    <row r="10" spans="1:12" ht="20.100000000000001" customHeight="1" x14ac:dyDescent="0.15">
      <c r="A10" s="71"/>
      <c r="B10" s="301" t="s">
        <v>87</v>
      </c>
      <c r="C10" s="66">
        <v>95.8</v>
      </c>
      <c r="D10" s="233">
        <v>-4.2</v>
      </c>
      <c r="E10" s="66">
        <v>99.2</v>
      </c>
      <c r="F10" s="233">
        <v>3.5</v>
      </c>
      <c r="G10" s="66">
        <v>103.9</v>
      </c>
      <c r="H10" s="233">
        <v>4.8</v>
      </c>
      <c r="I10" s="66">
        <v>106.1</v>
      </c>
      <c r="J10" s="233">
        <v>2.1</v>
      </c>
      <c r="K10" s="66">
        <v>102.5</v>
      </c>
      <c r="L10" s="362">
        <v>-3.4000000000000004</v>
      </c>
    </row>
    <row r="11" spans="1:12" ht="20.100000000000001" customHeight="1" x14ac:dyDescent="0.15">
      <c r="A11" s="71"/>
      <c r="B11" s="301" t="s">
        <v>88</v>
      </c>
      <c r="C11" s="66">
        <v>99.2</v>
      </c>
      <c r="D11" s="233">
        <v>-0.8</v>
      </c>
      <c r="E11" s="66">
        <v>99.7</v>
      </c>
      <c r="F11" s="233">
        <v>0.4</v>
      </c>
      <c r="G11" s="66">
        <v>100.5</v>
      </c>
      <c r="H11" s="233">
        <v>0.9</v>
      </c>
      <c r="I11" s="66">
        <v>99.4</v>
      </c>
      <c r="J11" s="233">
        <v>-1.1000000000000001</v>
      </c>
      <c r="K11" s="66">
        <v>99</v>
      </c>
      <c r="L11" s="362">
        <v>-0.4</v>
      </c>
    </row>
    <row r="12" spans="1:12" ht="20.100000000000001" customHeight="1" x14ac:dyDescent="0.15">
      <c r="A12" s="71"/>
      <c r="B12" s="301" t="s">
        <v>89</v>
      </c>
      <c r="C12" s="66">
        <v>101.6</v>
      </c>
      <c r="D12" s="233">
        <v>1.6</v>
      </c>
      <c r="E12" s="66">
        <v>102.7</v>
      </c>
      <c r="F12" s="233">
        <v>1</v>
      </c>
      <c r="G12" s="66">
        <v>101.6</v>
      </c>
      <c r="H12" s="233">
        <v>-1.1000000000000001</v>
      </c>
      <c r="I12" s="66">
        <v>102.2</v>
      </c>
      <c r="J12" s="233">
        <v>0.6</v>
      </c>
      <c r="K12" s="66">
        <v>102.1</v>
      </c>
      <c r="L12" s="362">
        <v>-0.1</v>
      </c>
    </row>
    <row r="13" spans="1:12" ht="20.100000000000001" customHeight="1" x14ac:dyDescent="0.15">
      <c r="A13" s="71"/>
      <c r="B13" s="301" t="s">
        <v>90</v>
      </c>
      <c r="C13" s="66">
        <v>101</v>
      </c>
      <c r="D13" s="233">
        <v>1</v>
      </c>
      <c r="E13" s="66">
        <v>102.2</v>
      </c>
      <c r="F13" s="233">
        <f t="shared" ref="F13:F16" si="1">E13-C13</f>
        <v>1.2000000000000028</v>
      </c>
      <c r="G13" s="66">
        <v>102.3</v>
      </c>
      <c r="H13" s="233">
        <v>0.1</v>
      </c>
      <c r="I13" s="66">
        <v>103</v>
      </c>
      <c r="J13" s="233">
        <v>0.7</v>
      </c>
      <c r="K13" s="66">
        <v>103.2</v>
      </c>
      <c r="L13" s="362">
        <v>0.1</v>
      </c>
    </row>
    <row r="14" spans="1:12" ht="20.100000000000001" customHeight="1" x14ac:dyDescent="0.15">
      <c r="A14" s="71"/>
      <c r="B14" s="301" t="s">
        <v>91</v>
      </c>
      <c r="C14" s="66">
        <v>99.1</v>
      </c>
      <c r="D14" s="233">
        <v>-0.9</v>
      </c>
      <c r="E14" s="66">
        <v>99.3</v>
      </c>
      <c r="F14" s="233">
        <f t="shared" si="1"/>
        <v>0.20000000000000284</v>
      </c>
      <c r="G14" s="66">
        <v>100.3</v>
      </c>
      <c r="H14" s="233">
        <v>1</v>
      </c>
      <c r="I14" s="66">
        <v>99.4</v>
      </c>
      <c r="J14" s="233">
        <v>-0.8</v>
      </c>
      <c r="K14" s="66">
        <v>99</v>
      </c>
      <c r="L14" s="362">
        <v>-0.4</v>
      </c>
    </row>
    <row r="15" spans="1:12" ht="20.100000000000001" customHeight="1" x14ac:dyDescent="0.15">
      <c r="A15" s="71"/>
      <c r="B15" s="301" t="s">
        <v>92</v>
      </c>
      <c r="C15" s="66">
        <v>101.5</v>
      </c>
      <c r="D15" s="233">
        <v>1.5</v>
      </c>
      <c r="E15" s="66">
        <v>102.4</v>
      </c>
      <c r="F15" s="233">
        <f t="shared" si="1"/>
        <v>0.90000000000000568</v>
      </c>
      <c r="G15" s="66">
        <v>102.1</v>
      </c>
      <c r="H15" s="233">
        <v>-0.2</v>
      </c>
      <c r="I15" s="66">
        <v>102.5</v>
      </c>
      <c r="J15" s="233">
        <v>0.4</v>
      </c>
      <c r="K15" s="66">
        <v>94.6</v>
      </c>
      <c r="L15" s="362">
        <v>-7.8000000000000007</v>
      </c>
    </row>
    <row r="16" spans="1:12" ht="20.100000000000001" customHeight="1" x14ac:dyDescent="0.15">
      <c r="A16" s="71"/>
      <c r="B16" s="301" t="s">
        <v>93</v>
      </c>
      <c r="C16" s="66">
        <v>100.8</v>
      </c>
      <c r="D16" s="233">
        <v>0.8</v>
      </c>
      <c r="E16" s="66">
        <v>101.2</v>
      </c>
      <c r="F16" s="233">
        <f t="shared" si="1"/>
        <v>0.40000000000000568</v>
      </c>
      <c r="G16" s="66">
        <v>102.3</v>
      </c>
      <c r="H16" s="233">
        <v>1.1000000000000001</v>
      </c>
      <c r="I16" s="66">
        <v>104.2</v>
      </c>
      <c r="J16" s="233">
        <v>1.8</v>
      </c>
      <c r="K16" s="66">
        <v>103.1</v>
      </c>
      <c r="L16" s="362">
        <v>-1.1000000000000001</v>
      </c>
    </row>
    <row r="17" spans="1:14" ht="20.100000000000001" customHeight="1" x14ac:dyDescent="0.15">
      <c r="A17" s="71"/>
      <c r="B17" s="301" t="s">
        <v>94</v>
      </c>
      <c r="C17" s="66">
        <v>100.2</v>
      </c>
      <c r="D17" s="233">
        <v>0.2</v>
      </c>
      <c r="E17" s="66">
        <v>100.9</v>
      </c>
      <c r="F17" s="233">
        <v>0.6</v>
      </c>
      <c r="G17" s="66">
        <v>101.1</v>
      </c>
      <c r="H17" s="233">
        <v>0.2</v>
      </c>
      <c r="I17" s="66">
        <v>99.6</v>
      </c>
      <c r="J17" s="233">
        <v>-1.5</v>
      </c>
      <c r="K17" s="66">
        <v>91.9</v>
      </c>
      <c r="L17" s="362">
        <v>-7.7</v>
      </c>
    </row>
    <row r="18" spans="1:14" ht="5.25" customHeight="1" thickBot="1" x14ac:dyDescent="0.2">
      <c r="A18" s="88"/>
      <c r="B18" s="89"/>
      <c r="C18" s="55"/>
      <c r="D18" s="55"/>
      <c r="E18" s="55"/>
      <c r="F18" s="55"/>
      <c r="G18" s="55"/>
      <c r="H18" s="55"/>
      <c r="I18" s="55"/>
      <c r="J18" s="55"/>
      <c r="K18" s="55"/>
      <c r="L18" s="87"/>
    </row>
    <row r="19" spans="1:14" ht="15" customHeight="1" x14ac:dyDescent="0.15">
      <c r="L19" s="1" t="s">
        <v>95</v>
      </c>
    </row>
    <row r="20" spans="1:14" ht="15" customHeight="1" x14ac:dyDescent="0.15"/>
    <row r="21" spans="1:14" ht="15" customHeight="1" thickBot="1" x14ac:dyDescent="0.2">
      <c r="A21" s="86" t="s">
        <v>368</v>
      </c>
      <c r="B21" s="86"/>
      <c r="C21" s="86"/>
      <c r="D21" s="86"/>
      <c r="E21" s="86"/>
      <c r="F21" s="86"/>
      <c r="G21" s="86"/>
      <c r="L21" s="1" t="s">
        <v>96</v>
      </c>
    </row>
    <row r="22" spans="1:14" ht="24.95" customHeight="1" thickBot="1" x14ac:dyDescent="0.2">
      <c r="A22" s="430" t="s">
        <v>97</v>
      </c>
      <c r="B22" s="431"/>
      <c r="C22" s="90"/>
      <c r="D22" s="91"/>
      <c r="E22" s="85" t="s">
        <v>98</v>
      </c>
      <c r="F22" s="91"/>
      <c r="G22" s="92"/>
      <c r="H22" s="90"/>
      <c r="I22" s="91"/>
      <c r="J22" s="85" t="s">
        <v>99</v>
      </c>
      <c r="K22" s="91"/>
      <c r="L22" s="93"/>
    </row>
    <row r="23" spans="1:14" ht="24.95" customHeight="1" x14ac:dyDescent="0.15">
      <c r="A23" s="432"/>
      <c r="B23" s="433"/>
      <c r="C23" s="466" t="s">
        <v>408</v>
      </c>
      <c r="D23" s="466"/>
      <c r="E23" s="466" t="s">
        <v>409</v>
      </c>
      <c r="F23" s="466"/>
      <c r="G23" s="36" t="s">
        <v>100</v>
      </c>
      <c r="H23" s="466" t="s">
        <v>408</v>
      </c>
      <c r="I23" s="466"/>
      <c r="J23" s="466" t="s">
        <v>407</v>
      </c>
      <c r="K23" s="466"/>
      <c r="L23" s="183" t="s">
        <v>100</v>
      </c>
    </row>
    <row r="24" spans="1:14" ht="5.25" customHeight="1" x14ac:dyDescent="0.15">
      <c r="A24" s="94"/>
      <c r="B24" s="310"/>
      <c r="C24" s="309"/>
      <c r="D24" s="309"/>
      <c r="E24" s="309"/>
      <c r="F24" s="309"/>
      <c r="G24" s="184"/>
      <c r="H24" s="309"/>
      <c r="I24" s="309"/>
      <c r="J24" s="309"/>
      <c r="K24" s="309"/>
      <c r="L24" s="185"/>
    </row>
    <row r="25" spans="1:14" ht="20.100000000000001" customHeight="1" x14ac:dyDescent="0.15">
      <c r="A25" s="71"/>
      <c r="B25" s="301" t="s">
        <v>101</v>
      </c>
      <c r="C25" s="481">
        <v>136</v>
      </c>
      <c r="D25" s="482"/>
      <c r="E25" s="481">
        <v>141</v>
      </c>
      <c r="F25" s="482"/>
      <c r="G25" s="186" t="s">
        <v>410</v>
      </c>
      <c r="H25" s="472">
        <v>226</v>
      </c>
      <c r="I25" s="472"/>
      <c r="J25" s="472">
        <v>228</v>
      </c>
      <c r="K25" s="472"/>
      <c r="L25" s="187" t="s">
        <v>410</v>
      </c>
    </row>
    <row r="26" spans="1:14" ht="20.100000000000001" customHeight="1" x14ac:dyDescent="0.15">
      <c r="A26" s="71"/>
      <c r="B26" s="301" t="s">
        <v>102</v>
      </c>
      <c r="C26" s="478">
        <v>2.85</v>
      </c>
      <c r="D26" s="479"/>
      <c r="E26" s="478">
        <v>3.02</v>
      </c>
      <c r="F26" s="479"/>
      <c r="G26" s="186" t="s">
        <v>410</v>
      </c>
      <c r="H26" s="480">
        <v>3.12</v>
      </c>
      <c r="I26" s="480"/>
      <c r="J26" s="480">
        <v>3.11</v>
      </c>
      <c r="K26" s="480"/>
      <c r="L26" s="187" t="s">
        <v>410</v>
      </c>
    </row>
    <row r="27" spans="1:14" ht="20.100000000000001" customHeight="1" x14ac:dyDescent="0.15">
      <c r="A27" s="71"/>
      <c r="B27" s="301" t="s">
        <v>103</v>
      </c>
      <c r="C27" s="478">
        <v>1.17</v>
      </c>
      <c r="D27" s="479"/>
      <c r="E27" s="478">
        <v>1.19</v>
      </c>
      <c r="F27" s="479">
        <v>1.3</v>
      </c>
      <c r="G27" s="186" t="s">
        <v>410</v>
      </c>
      <c r="H27" s="480">
        <v>1.3</v>
      </c>
      <c r="I27" s="480"/>
      <c r="J27" s="480">
        <v>1.3</v>
      </c>
      <c r="K27" s="480"/>
      <c r="L27" s="187" t="s">
        <v>410</v>
      </c>
    </row>
    <row r="28" spans="1:14" ht="20.100000000000001" customHeight="1" x14ac:dyDescent="0.15">
      <c r="A28" s="71"/>
      <c r="B28" s="56" t="s">
        <v>104</v>
      </c>
      <c r="C28" s="443">
        <v>59.2</v>
      </c>
      <c r="D28" s="493"/>
      <c r="E28" s="443">
        <v>59.6</v>
      </c>
      <c r="F28" s="493">
        <v>59.6</v>
      </c>
      <c r="G28" s="186" t="s">
        <v>410</v>
      </c>
      <c r="H28" s="492">
        <v>57.8</v>
      </c>
      <c r="I28" s="492"/>
      <c r="J28" s="492">
        <v>59.5</v>
      </c>
      <c r="K28" s="492"/>
      <c r="L28" s="187" t="s">
        <v>410</v>
      </c>
    </row>
    <row r="29" spans="1:14" ht="20.100000000000001" customHeight="1" x14ac:dyDescent="0.15">
      <c r="A29" s="71"/>
      <c r="B29" s="301"/>
      <c r="C29" s="487"/>
      <c r="D29" s="488"/>
      <c r="E29" s="487"/>
      <c r="F29" s="488"/>
      <c r="G29" s="188"/>
      <c r="H29" s="489"/>
      <c r="I29" s="489"/>
      <c r="J29" s="489"/>
      <c r="K29" s="489"/>
      <c r="L29" s="189"/>
    </row>
    <row r="30" spans="1:14" ht="20.100000000000001" customHeight="1" x14ac:dyDescent="0.15">
      <c r="A30" s="71"/>
      <c r="B30" s="301" t="s">
        <v>105</v>
      </c>
      <c r="C30" s="490">
        <v>210593</v>
      </c>
      <c r="D30" s="491"/>
      <c r="E30" s="490">
        <v>216202</v>
      </c>
      <c r="F30" s="491">
        <v>216202</v>
      </c>
      <c r="G30" s="190">
        <f>ROUND(E30/C30,5)*100-100</f>
        <v>2.6629999999999967</v>
      </c>
      <c r="H30" s="490">
        <v>219424</v>
      </c>
      <c r="I30" s="490"/>
      <c r="J30" s="490">
        <v>206758</v>
      </c>
      <c r="K30" s="490">
        <v>206758</v>
      </c>
      <c r="L30" s="241">
        <f>ROUND(J30/H30,5)*100-100</f>
        <v>-5.7720000000000056</v>
      </c>
    </row>
    <row r="31" spans="1:14" ht="20.100000000000001" customHeight="1" x14ac:dyDescent="0.15">
      <c r="A31" s="71"/>
      <c r="B31" s="301" t="s">
        <v>106</v>
      </c>
      <c r="C31" s="494">
        <v>61599</v>
      </c>
      <c r="D31" s="495"/>
      <c r="E31" s="494">
        <v>66197</v>
      </c>
      <c r="F31" s="495">
        <v>66197</v>
      </c>
      <c r="G31" s="190">
        <f>ROUND(E31/C31,5)*100-100</f>
        <v>7.4639999999999986</v>
      </c>
      <c r="H31" s="494">
        <v>61108</v>
      </c>
      <c r="I31" s="494"/>
      <c r="J31" s="494">
        <v>65937</v>
      </c>
      <c r="K31" s="494">
        <v>65937</v>
      </c>
      <c r="L31" s="241">
        <f>ROUND(J31/H31,5)*100-100</f>
        <v>7.9020000000000152</v>
      </c>
      <c r="N31" s="119"/>
    </row>
    <row r="32" spans="1:14" ht="20.100000000000001" customHeight="1" x14ac:dyDescent="0.15">
      <c r="A32" s="71"/>
      <c r="B32" s="301" t="s">
        <v>107</v>
      </c>
      <c r="C32" s="494">
        <v>22237</v>
      </c>
      <c r="D32" s="495"/>
      <c r="E32" s="494">
        <v>22333</v>
      </c>
      <c r="F32" s="495">
        <v>22333</v>
      </c>
      <c r="G32" s="190">
        <f t="shared" ref="G32:G40" si="2">ROUND(E32/C32,5)*100-100</f>
        <v>0.43200000000001637</v>
      </c>
      <c r="H32" s="494">
        <v>15313</v>
      </c>
      <c r="I32" s="494"/>
      <c r="J32" s="494">
        <v>16371</v>
      </c>
      <c r="K32" s="494">
        <v>16371</v>
      </c>
      <c r="L32" s="241">
        <f t="shared" ref="L32:L42" si="3">ROUND(J32/H32,5)*100-100</f>
        <v>6.909000000000006</v>
      </c>
      <c r="N32" s="119"/>
    </row>
    <row r="33" spans="1:14" ht="20.100000000000001" customHeight="1" x14ac:dyDescent="0.15">
      <c r="A33" s="71"/>
      <c r="B33" s="301" t="s">
        <v>87</v>
      </c>
      <c r="C33" s="494">
        <v>17993</v>
      </c>
      <c r="D33" s="495"/>
      <c r="E33" s="494">
        <v>19357</v>
      </c>
      <c r="F33" s="495">
        <v>19357</v>
      </c>
      <c r="G33" s="190">
        <f t="shared" si="2"/>
        <v>7.5809999999999889</v>
      </c>
      <c r="H33" s="494">
        <v>19061</v>
      </c>
      <c r="I33" s="494"/>
      <c r="J33" s="494">
        <v>19007</v>
      </c>
      <c r="K33" s="494">
        <v>19007</v>
      </c>
      <c r="L33" s="241">
        <f t="shared" si="3"/>
        <v>-0.28300000000000125</v>
      </c>
      <c r="N33" s="95"/>
    </row>
    <row r="34" spans="1:14" ht="20.100000000000001" customHeight="1" x14ac:dyDescent="0.15">
      <c r="A34" s="71"/>
      <c r="B34" s="301" t="s">
        <v>88</v>
      </c>
      <c r="C34" s="494">
        <v>8542</v>
      </c>
      <c r="D34" s="495"/>
      <c r="E34" s="494">
        <v>9423</v>
      </c>
      <c r="F34" s="495">
        <v>9423</v>
      </c>
      <c r="G34" s="190">
        <f t="shared" si="2"/>
        <v>10.314000000000007</v>
      </c>
      <c r="H34" s="494">
        <v>8860</v>
      </c>
      <c r="I34" s="494"/>
      <c r="J34" s="494">
        <v>10315</v>
      </c>
      <c r="K34" s="494">
        <v>10315</v>
      </c>
      <c r="L34" s="241">
        <f t="shared" si="3"/>
        <v>16.421999999999997</v>
      </c>
      <c r="N34" s="95"/>
    </row>
    <row r="35" spans="1:14" ht="20.100000000000001" customHeight="1" x14ac:dyDescent="0.15">
      <c r="A35" s="71"/>
      <c r="B35" s="301" t="s">
        <v>108</v>
      </c>
      <c r="C35" s="494">
        <v>5749</v>
      </c>
      <c r="D35" s="495"/>
      <c r="E35" s="494">
        <v>5351</v>
      </c>
      <c r="F35" s="495">
        <v>5351</v>
      </c>
      <c r="G35" s="190">
        <f t="shared" si="2"/>
        <v>-6.9230000000000018</v>
      </c>
      <c r="H35" s="494">
        <v>6295</v>
      </c>
      <c r="I35" s="494"/>
      <c r="J35" s="494">
        <v>5772</v>
      </c>
      <c r="K35" s="494">
        <v>5772</v>
      </c>
      <c r="L35" s="241">
        <f t="shared" si="3"/>
        <v>-8.3080000000000069</v>
      </c>
      <c r="N35" s="95"/>
    </row>
    <row r="36" spans="1:14" ht="20.100000000000001" customHeight="1" x14ac:dyDescent="0.15">
      <c r="A36" s="71"/>
      <c r="B36" s="301" t="s">
        <v>109</v>
      </c>
      <c r="C36" s="494">
        <v>10858</v>
      </c>
      <c r="D36" s="495"/>
      <c r="E36" s="494">
        <v>9325</v>
      </c>
      <c r="F36" s="495">
        <v>9325</v>
      </c>
      <c r="G36" s="190">
        <f t="shared" si="2"/>
        <v>-14.119</v>
      </c>
      <c r="H36" s="494">
        <v>9540</v>
      </c>
      <c r="I36" s="494"/>
      <c r="J36" s="494">
        <v>9118</v>
      </c>
      <c r="K36" s="494">
        <v>9118</v>
      </c>
      <c r="L36" s="241">
        <f t="shared" si="3"/>
        <v>-4.4230000000000018</v>
      </c>
      <c r="N36" s="96"/>
    </row>
    <row r="37" spans="1:14" ht="20.100000000000001" customHeight="1" x14ac:dyDescent="0.15">
      <c r="A37" s="71"/>
      <c r="B37" s="301" t="s">
        <v>91</v>
      </c>
      <c r="C37" s="494">
        <v>25255</v>
      </c>
      <c r="D37" s="495"/>
      <c r="E37" s="494">
        <v>26494</v>
      </c>
      <c r="F37" s="495">
        <v>26494</v>
      </c>
      <c r="G37" s="190">
        <f t="shared" si="2"/>
        <v>4.9060000000000059</v>
      </c>
      <c r="H37" s="494">
        <v>30561</v>
      </c>
      <c r="I37" s="494"/>
      <c r="J37" s="494">
        <v>29341</v>
      </c>
      <c r="K37" s="494">
        <v>29341</v>
      </c>
      <c r="L37" s="241">
        <f t="shared" si="3"/>
        <v>-3.9919999999999902</v>
      </c>
      <c r="N37" s="96"/>
    </row>
    <row r="38" spans="1:14" ht="20.100000000000001" customHeight="1" x14ac:dyDescent="0.15">
      <c r="A38" s="71"/>
      <c r="B38" s="301" t="s">
        <v>110</v>
      </c>
      <c r="C38" s="494">
        <v>5815</v>
      </c>
      <c r="D38" s="495"/>
      <c r="E38" s="494">
        <v>6942</v>
      </c>
      <c r="F38" s="495">
        <v>6942</v>
      </c>
      <c r="G38" s="190">
        <f t="shared" si="2"/>
        <v>19.381</v>
      </c>
      <c r="H38" s="494">
        <v>8017</v>
      </c>
      <c r="I38" s="494"/>
      <c r="J38" s="494">
        <v>4090</v>
      </c>
      <c r="K38" s="494">
        <v>4090</v>
      </c>
      <c r="L38" s="241">
        <f t="shared" si="3"/>
        <v>-48.982999999999997</v>
      </c>
      <c r="N38" s="95"/>
    </row>
    <row r="39" spans="1:14" ht="20.100000000000001" customHeight="1" x14ac:dyDescent="0.15">
      <c r="A39" s="71"/>
      <c r="B39" s="301" t="s">
        <v>93</v>
      </c>
      <c r="C39" s="494">
        <v>16888</v>
      </c>
      <c r="D39" s="495"/>
      <c r="E39" s="494">
        <v>14661</v>
      </c>
      <c r="F39" s="495">
        <v>14661</v>
      </c>
      <c r="G39" s="190">
        <f t="shared" si="2"/>
        <v>-13.186999999999998</v>
      </c>
      <c r="H39" s="494">
        <v>18124</v>
      </c>
      <c r="I39" s="494"/>
      <c r="J39" s="494">
        <v>14045</v>
      </c>
      <c r="K39" s="494">
        <v>14045</v>
      </c>
      <c r="L39" s="241">
        <f t="shared" si="3"/>
        <v>-22.506</v>
      </c>
      <c r="N39" s="97"/>
    </row>
    <row r="40" spans="1:14" ht="20.100000000000001" customHeight="1" x14ac:dyDescent="0.15">
      <c r="A40" s="71"/>
      <c r="B40" s="301" t="s">
        <v>111</v>
      </c>
      <c r="C40" s="494">
        <v>35658</v>
      </c>
      <c r="D40" s="495"/>
      <c r="E40" s="494">
        <v>36120</v>
      </c>
      <c r="F40" s="495">
        <v>36120</v>
      </c>
      <c r="G40" s="190">
        <f t="shared" si="2"/>
        <v>1.2960000000000065</v>
      </c>
      <c r="H40" s="494">
        <v>42544</v>
      </c>
      <c r="I40" s="494"/>
      <c r="J40" s="494">
        <v>32762</v>
      </c>
      <c r="K40" s="494">
        <v>32762</v>
      </c>
      <c r="L40" s="241">
        <f t="shared" si="3"/>
        <v>-22.992999999999995</v>
      </c>
    </row>
    <row r="41" spans="1:14" ht="20.100000000000001" customHeight="1" x14ac:dyDescent="0.15">
      <c r="A41" s="71"/>
      <c r="B41" s="32"/>
      <c r="C41" s="210"/>
      <c r="D41" s="210"/>
      <c r="E41" s="210"/>
      <c r="F41" s="210"/>
      <c r="G41" s="190"/>
      <c r="H41" s="211"/>
      <c r="I41" s="211"/>
      <c r="J41" s="211"/>
      <c r="K41" s="211"/>
      <c r="L41" s="241"/>
    </row>
    <row r="42" spans="1:14" s="100" customFormat="1" ht="20.100000000000001" customHeight="1" thickBot="1" x14ac:dyDescent="0.2">
      <c r="A42" s="98"/>
      <c r="B42" s="99" t="s">
        <v>112</v>
      </c>
      <c r="C42" s="497">
        <v>29.3</v>
      </c>
      <c r="D42" s="498"/>
      <c r="E42" s="497">
        <v>30.6</v>
      </c>
      <c r="F42" s="498">
        <v>30.6</v>
      </c>
      <c r="G42" s="191">
        <f>ROUND(E42/C42,5)*100-100</f>
        <v>4.4369999999999976</v>
      </c>
      <c r="H42" s="496">
        <v>27.8</v>
      </c>
      <c r="I42" s="496"/>
      <c r="J42" s="496">
        <v>31.9</v>
      </c>
      <c r="K42" s="496">
        <v>31.9</v>
      </c>
      <c r="L42" s="242">
        <f t="shared" si="3"/>
        <v>14.748000000000005</v>
      </c>
    </row>
    <row r="43" spans="1:14" ht="15" customHeight="1" x14ac:dyDescent="0.15">
      <c r="A43" s="133" t="s">
        <v>330</v>
      </c>
      <c r="B43" s="91"/>
      <c r="C43" s="91"/>
      <c r="D43" s="91"/>
      <c r="E43" s="91"/>
      <c r="F43" s="91"/>
      <c r="G43" s="91"/>
      <c r="L43" s="1" t="s">
        <v>411</v>
      </c>
    </row>
    <row r="47" spans="1:14" ht="20.100000000000001" customHeight="1" x14ac:dyDescent="0.15">
      <c r="F47" s="95"/>
    </row>
  </sheetData>
  <sheetProtection sheet="1" selectLockedCells="1" selectUnlockedCells="1"/>
  <mergeCells count="86">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G3:H3"/>
    <mergeCell ref="A22:B23"/>
    <mergeCell ref="C23:D23"/>
    <mergeCell ref="E23:F23"/>
    <mergeCell ref="C4:C5"/>
    <mergeCell ref="A7:B7"/>
    <mergeCell ref="A3:B5"/>
    <mergeCell ref="C3:D3"/>
    <mergeCell ref="E3:F3"/>
  </mergeCells>
  <phoneticPr fontId="25"/>
  <printOptions horizontalCentered="1"/>
  <pageMargins left="0.59055118110236227" right="0.59055118110236227" top="0.59055118110236227" bottom="0.59055118110236227" header="0.39370078740157483" footer="0.39370078740157483"/>
  <pageSetup paperSize="9" scale="98" firstPageNumber="176" orientation="portrait" useFirstPageNumber="1"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M51"/>
  <sheetViews>
    <sheetView view="pageBreakPreview" zoomScaleNormal="100" zoomScaleSheetLayoutView="100" workbookViewId="0">
      <pane ySplit="4" topLeftCell="A5" activePane="bottomLeft" state="frozen"/>
      <selection activeCell="J36" sqref="J36"/>
      <selection pane="bottomLeft" activeCell="J36" sqref="J36"/>
    </sheetView>
  </sheetViews>
  <sheetFormatPr defaultRowHeight="18" customHeight="1" x14ac:dyDescent="0.15"/>
  <cols>
    <col min="1" max="1" width="2.625" style="75" customWidth="1"/>
    <col min="2" max="4" width="1.625" style="75" customWidth="1"/>
    <col min="5" max="5" width="18.625" style="75" customWidth="1"/>
    <col min="6" max="11" width="11" style="75" customWidth="1"/>
    <col min="12" max="12" width="10.25" style="75" customWidth="1"/>
    <col min="13" max="13" width="10.375" style="75" customWidth="1"/>
    <col min="14" max="16384" width="9" style="75"/>
  </cols>
  <sheetData>
    <row r="1" spans="1:12" ht="5.0999999999999996" customHeight="1" x14ac:dyDescent="0.15">
      <c r="A1" s="501"/>
      <c r="B1" s="501"/>
      <c r="C1" s="501"/>
      <c r="D1" s="501"/>
      <c r="E1" s="501"/>
      <c r="F1" s="501"/>
      <c r="G1" s="501"/>
      <c r="H1" s="501"/>
      <c r="I1" s="501"/>
      <c r="J1" s="68"/>
      <c r="K1" s="1"/>
      <c r="L1" s="68"/>
    </row>
    <row r="2" spans="1:12" ht="15" customHeight="1" thickBot="1" x14ac:dyDescent="0.2">
      <c r="A2" s="303" t="s">
        <v>379</v>
      </c>
      <c r="B2" s="303"/>
      <c r="C2" s="303"/>
      <c r="D2" s="303"/>
      <c r="E2" s="303"/>
      <c r="F2" s="303"/>
      <c r="G2" s="303"/>
      <c r="H2" s="303"/>
      <c r="I2" s="303"/>
      <c r="J2" s="68"/>
      <c r="K2" s="1" t="s">
        <v>113</v>
      </c>
      <c r="L2" s="68"/>
    </row>
    <row r="3" spans="1:12" ht="24.95" customHeight="1" thickBot="1" x14ac:dyDescent="0.2">
      <c r="A3" s="430" t="s">
        <v>114</v>
      </c>
      <c r="B3" s="431"/>
      <c r="C3" s="431"/>
      <c r="D3" s="431"/>
      <c r="E3" s="431"/>
      <c r="F3" s="502" t="s">
        <v>115</v>
      </c>
      <c r="G3" s="502"/>
      <c r="H3" s="502"/>
      <c r="I3" s="503" t="s">
        <v>116</v>
      </c>
      <c r="J3" s="503"/>
      <c r="K3" s="486"/>
      <c r="L3" s="293"/>
    </row>
    <row r="4" spans="1:12" ht="24.95" customHeight="1" x14ac:dyDescent="0.15">
      <c r="A4" s="432"/>
      <c r="B4" s="433"/>
      <c r="C4" s="433"/>
      <c r="D4" s="433"/>
      <c r="E4" s="433"/>
      <c r="F4" s="36" t="s">
        <v>412</v>
      </c>
      <c r="G4" s="36" t="s">
        <v>413</v>
      </c>
      <c r="H4" s="315" t="s">
        <v>117</v>
      </c>
      <c r="I4" s="36" t="s">
        <v>412</v>
      </c>
      <c r="J4" s="36" t="s">
        <v>414</v>
      </c>
      <c r="K4" s="28" t="s">
        <v>117</v>
      </c>
      <c r="L4" s="293"/>
    </row>
    <row r="5" spans="1:12" ht="5.25" customHeight="1" x14ac:dyDescent="0.15">
      <c r="A5" s="456"/>
      <c r="B5" s="457"/>
      <c r="C5" s="457"/>
      <c r="D5" s="457"/>
      <c r="E5" s="500"/>
      <c r="F5" s="309"/>
      <c r="G5" s="309"/>
      <c r="H5" s="309"/>
      <c r="I5" s="309"/>
      <c r="J5" s="309"/>
      <c r="K5" s="54"/>
      <c r="L5" s="293"/>
    </row>
    <row r="6" spans="1:12" ht="18" customHeight="1" x14ac:dyDescent="0.15">
      <c r="A6" s="468" t="s">
        <v>118</v>
      </c>
      <c r="B6" s="505"/>
      <c r="C6" s="505"/>
      <c r="D6" s="505"/>
      <c r="E6" s="506"/>
      <c r="F6" s="206">
        <v>72</v>
      </c>
      <c r="G6" s="206">
        <v>74</v>
      </c>
      <c r="H6" s="192" t="s">
        <v>410</v>
      </c>
      <c r="I6" s="299">
        <v>123</v>
      </c>
      <c r="J6" s="206">
        <v>120</v>
      </c>
      <c r="K6" s="193" t="s">
        <v>410</v>
      </c>
      <c r="L6" s="293"/>
    </row>
    <row r="7" spans="1:12" ht="18" customHeight="1" x14ac:dyDescent="0.15">
      <c r="A7" s="507" t="s">
        <v>119</v>
      </c>
      <c r="B7" s="508"/>
      <c r="C7" s="508"/>
      <c r="D7" s="508"/>
      <c r="E7" s="509"/>
      <c r="F7" s="207">
        <v>3.13</v>
      </c>
      <c r="G7" s="207">
        <v>3.41</v>
      </c>
      <c r="H7" s="192" t="s">
        <v>410</v>
      </c>
      <c r="I7" s="295">
        <v>3.42</v>
      </c>
      <c r="J7" s="207">
        <v>3.47</v>
      </c>
      <c r="K7" s="193" t="s">
        <v>410</v>
      </c>
      <c r="L7" s="293"/>
    </row>
    <row r="8" spans="1:12" ht="18" customHeight="1" x14ac:dyDescent="0.15">
      <c r="A8" s="507" t="s">
        <v>120</v>
      </c>
      <c r="B8" s="508"/>
      <c r="C8" s="508"/>
      <c r="D8" s="508"/>
      <c r="E8" s="509"/>
      <c r="F8" s="207">
        <v>1.62</v>
      </c>
      <c r="G8" s="207">
        <v>1.65</v>
      </c>
      <c r="H8" s="192" t="s">
        <v>410</v>
      </c>
      <c r="I8" s="295">
        <v>1.69</v>
      </c>
      <c r="J8" s="207">
        <v>1.69</v>
      </c>
      <c r="K8" s="193" t="s">
        <v>410</v>
      </c>
      <c r="L8" s="293"/>
    </row>
    <row r="9" spans="1:12" ht="18" customHeight="1" x14ac:dyDescent="0.15">
      <c r="A9" s="507" t="s">
        <v>121</v>
      </c>
      <c r="B9" s="508"/>
      <c r="C9" s="508"/>
      <c r="D9" s="508"/>
      <c r="E9" s="509"/>
      <c r="F9" s="208">
        <v>48.7</v>
      </c>
      <c r="G9" s="208">
        <v>49.7</v>
      </c>
      <c r="H9" s="192" t="s">
        <v>410</v>
      </c>
      <c r="I9" s="291">
        <v>48.7</v>
      </c>
      <c r="J9" s="208">
        <v>50.5</v>
      </c>
      <c r="K9" s="193" t="s">
        <v>410</v>
      </c>
      <c r="L9" s="293"/>
    </row>
    <row r="10" spans="1:12" ht="18" customHeight="1" x14ac:dyDescent="0.15">
      <c r="A10" s="120"/>
      <c r="B10" s="121"/>
      <c r="C10" s="121"/>
      <c r="D10" s="121"/>
      <c r="E10" s="301"/>
      <c r="F10" s="26"/>
      <c r="G10" s="26"/>
      <c r="H10" s="194"/>
      <c r="I10" s="26"/>
      <c r="J10" s="26"/>
      <c r="K10" s="195"/>
      <c r="L10" s="293"/>
    </row>
    <row r="11" spans="1:12" ht="18" customHeight="1" x14ac:dyDescent="0.15">
      <c r="A11" s="468" t="s">
        <v>266</v>
      </c>
      <c r="B11" s="505"/>
      <c r="C11" s="505"/>
      <c r="D11" s="505"/>
      <c r="E11" s="506"/>
      <c r="F11" s="27">
        <v>754444</v>
      </c>
      <c r="G11" s="27">
        <v>813551</v>
      </c>
      <c r="H11" s="194">
        <f>ROUND(G11/F11,5)*100-100</f>
        <v>7.8349999999999937</v>
      </c>
      <c r="I11" s="27">
        <v>709266</v>
      </c>
      <c r="J11" s="27">
        <v>726753</v>
      </c>
      <c r="K11" s="195">
        <f>ROUND(J11/I11,5)*100-100</f>
        <v>2.465999999999994</v>
      </c>
      <c r="L11" s="101"/>
    </row>
    <row r="12" spans="1:12" ht="18" customHeight="1" x14ac:dyDescent="0.15">
      <c r="A12" s="120"/>
      <c r="B12" s="504" t="s">
        <v>122</v>
      </c>
      <c r="C12" s="504"/>
      <c r="D12" s="504"/>
      <c r="E12" s="469"/>
      <c r="F12" s="27">
        <v>424298</v>
      </c>
      <c r="G12" s="27">
        <v>440451</v>
      </c>
      <c r="H12" s="194">
        <f>ROUND(G12/F12,5)*100-100</f>
        <v>3.8070000000000022</v>
      </c>
      <c r="I12" s="27">
        <v>371834</v>
      </c>
      <c r="J12" s="27">
        <v>390162</v>
      </c>
      <c r="K12" s="195">
        <f>ROUND(J12/I12,5)*100-100</f>
        <v>4.929000000000002</v>
      </c>
      <c r="L12" s="293"/>
    </row>
    <row r="13" spans="1:12" ht="18" customHeight="1" x14ac:dyDescent="0.15">
      <c r="A13" s="120"/>
      <c r="B13" s="121"/>
      <c r="C13" s="504" t="s">
        <v>123</v>
      </c>
      <c r="D13" s="504"/>
      <c r="E13" s="469"/>
      <c r="F13" s="27">
        <v>419327</v>
      </c>
      <c r="G13" s="27">
        <v>409732</v>
      </c>
      <c r="H13" s="194">
        <f>ROUND(G13/F13,5)*100-100</f>
        <v>-2.2879999999999967</v>
      </c>
      <c r="I13" s="27">
        <v>366490</v>
      </c>
      <c r="J13" s="27">
        <v>364089</v>
      </c>
      <c r="K13" s="195">
        <f>ROUND(J13/I13,5)*100-100</f>
        <v>-0.65500000000000114</v>
      </c>
      <c r="L13" s="293"/>
    </row>
    <row r="14" spans="1:12" ht="18" customHeight="1" x14ac:dyDescent="0.15">
      <c r="A14" s="120"/>
      <c r="B14" s="121"/>
      <c r="C14" s="121"/>
      <c r="D14" s="504" t="s">
        <v>124</v>
      </c>
      <c r="E14" s="469"/>
      <c r="F14" s="27">
        <v>380280</v>
      </c>
      <c r="G14" s="27">
        <v>363742</v>
      </c>
      <c r="H14" s="194">
        <f>ROUND(G14/F14,5)*100-100</f>
        <v>-4.3490000000000038</v>
      </c>
      <c r="I14" s="27">
        <v>336064</v>
      </c>
      <c r="J14" s="27">
        <v>330126</v>
      </c>
      <c r="K14" s="195">
        <f>ROUND(J14/I14,5)*100-100</f>
        <v>-1.7669999999999959</v>
      </c>
      <c r="L14" s="293"/>
    </row>
    <row r="15" spans="1:12" ht="18" customHeight="1" x14ac:dyDescent="0.15">
      <c r="A15" s="120"/>
      <c r="B15" s="121"/>
      <c r="C15" s="121"/>
      <c r="D15" s="121"/>
      <c r="E15" s="301" t="s">
        <v>125</v>
      </c>
      <c r="F15" s="27">
        <v>290871</v>
      </c>
      <c r="G15" s="27">
        <v>286258</v>
      </c>
      <c r="H15" s="194">
        <f t="shared" ref="H15:H40" si="0">ROUND(G15/F15,5)*100-100</f>
        <v>-1.5859999999999985</v>
      </c>
      <c r="I15" s="27">
        <v>264334</v>
      </c>
      <c r="J15" s="27">
        <v>262084</v>
      </c>
      <c r="K15" s="195">
        <f t="shared" ref="K15:K40" si="1">ROUND(J15/I15,5)*100-100</f>
        <v>-0.85099999999999909</v>
      </c>
      <c r="L15" s="101"/>
    </row>
    <row r="16" spans="1:12" ht="18" customHeight="1" x14ac:dyDescent="0.15">
      <c r="A16" s="120"/>
      <c r="B16" s="121"/>
      <c r="C16" s="121"/>
      <c r="D16" s="121"/>
      <c r="E16" s="301" t="s">
        <v>126</v>
      </c>
      <c r="F16" s="27">
        <v>74991</v>
      </c>
      <c r="G16" s="27">
        <v>66787</v>
      </c>
      <c r="H16" s="194">
        <f t="shared" si="0"/>
        <v>-10.940000000000012</v>
      </c>
      <c r="I16" s="27">
        <v>59385</v>
      </c>
      <c r="J16" s="27">
        <v>55725</v>
      </c>
      <c r="K16" s="195">
        <f t="shared" si="1"/>
        <v>-6.1629999999999967</v>
      </c>
      <c r="L16" s="293"/>
    </row>
    <row r="17" spans="1:13" ht="18" customHeight="1" x14ac:dyDescent="0.15">
      <c r="A17" s="120"/>
      <c r="B17" s="121"/>
      <c r="C17" s="121"/>
      <c r="D17" s="121"/>
      <c r="E17" s="301" t="s">
        <v>127</v>
      </c>
      <c r="F17" s="27">
        <v>14417</v>
      </c>
      <c r="G17" s="27">
        <v>10697</v>
      </c>
      <c r="H17" s="194">
        <f t="shared" si="0"/>
        <v>-25.802999999999997</v>
      </c>
      <c r="I17" s="27">
        <v>12345</v>
      </c>
      <c r="J17" s="27">
        <v>12317</v>
      </c>
      <c r="K17" s="195">
        <f t="shared" si="1"/>
        <v>-0.22700000000000387</v>
      </c>
      <c r="L17" s="293"/>
    </row>
    <row r="18" spans="1:13" ht="18" customHeight="1" x14ac:dyDescent="0.15">
      <c r="A18" s="120"/>
      <c r="B18" s="121"/>
      <c r="C18" s="121"/>
      <c r="D18" s="504" t="s">
        <v>128</v>
      </c>
      <c r="E18" s="469"/>
      <c r="F18" s="27">
        <v>2258</v>
      </c>
      <c r="G18" s="27">
        <v>2260</v>
      </c>
      <c r="H18" s="194">
        <f t="shared" si="0"/>
        <v>8.8999999999998636E-2</v>
      </c>
      <c r="I18" s="27">
        <v>3097</v>
      </c>
      <c r="J18" s="27">
        <v>1594</v>
      </c>
      <c r="K18" s="195">
        <f t="shared" si="1"/>
        <v>-48.530999999999999</v>
      </c>
      <c r="L18" s="293"/>
    </row>
    <row r="19" spans="1:13" ht="18" customHeight="1" x14ac:dyDescent="0.15">
      <c r="A19" s="120"/>
      <c r="B19" s="121"/>
      <c r="C19" s="121"/>
      <c r="D19" s="121"/>
      <c r="E19" s="102" t="s">
        <v>129</v>
      </c>
      <c r="F19" s="27">
        <v>593</v>
      </c>
      <c r="G19" s="27">
        <v>279</v>
      </c>
      <c r="H19" s="194">
        <f t="shared" si="0"/>
        <v>-52.951000000000001</v>
      </c>
      <c r="I19" s="27">
        <v>267</v>
      </c>
      <c r="J19" s="27">
        <v>540</v>
      </c>
      <c r="K19" s="195">
        <f t="shared" si="1"/>
        <v>102.24700000000001</v>
      </c>
      <c r="L19" s="293"/>
    </row>
    <row r="20" spans="1:13" ht="18" customHeight="1" x14ac:dyDescent="0.15">
      <c r="A20" s="120"/>
      <c r="B20" s="121"/>
      <c r="C20" s="121"/>
      <c r="D20" s="121"/>
      <c r="E20" s="301" t="s">
        <v>130</v>
      </c>
      <c r="F20" s="27">
        <v>36788</v>
      </c>
      <c r="G20" s="27">
        <v>43730</v>
      </c>
      <c r="H20" s="194">
        <f t="shared" si="0"/>
        <v>18.870000000000005</v>
      </c>
      <c r="I20" s="27">
        <v>27329</v>
      </c>
      <c r="J20" s="27">
        <v>32369</v>
      </c>
      <c r="K20" s="195">
        <f t="shared" si="1"/>
        <v>18.442000000000007</v>
      </c>
      <c r="L20" s="293"/>
    </row>
    <row r="21" spans="1:13" ht="18" customHeight="1" x14ac:dyDescent="0.15">
      <c r="A21" s="120"/>
      <c r="B21" s="121"/>
      <c r="C21" s="504" t="s">
        <v>131</v>
      </c>
      <c r="D21" s="504"/>
      <c r="E21" s="469"/>
      <c r="F21" s="27">
        <v>4972</v>
      </c>
      <c r="G21" s="27">
        <v>30719</v>
      </c>
      <c r="H21" s="194">
        <f t="shared" si="0"/>
        <v>517.84</v>
      </c>
      <c r="I21" s="27">
        <v>5344</v>
      </c>
      <c r="J21" s="27">
        <v>26073</v>
      </c>
      <c r="K21" s="195">
        <f t="shared" si="1"/>
        <v>387.89300000000003</v>
      </c>
      <c r="L21" s="293"/>
    </row>
    <row r="22" spans="1:13" ht="18" customHeight="1" x14ac:dyDescent="0.15">
      <c r="A22" s="120"/>
      <c r="B22" s="504" t="s">
        <v>331</v>
      </c>
      <c r="C22" s="504"/>
      <c r="D22" s="504"/>
      <c r="E22" s="469"/>
      <c r="F22" s="27">
        <v>287136</v>
      </c>
      <c r="G22" s="27">
        <v>310198</v>
      </c>
      <c r="H22" s="194">
        <f t="shared" si="0"/>
        <v>8.0319999999999965</v>
      </c>
      <c r="I22" s="27">
        <v>292881</v>
      </c>
      <c r="J22" s="27">
        <v>271099</v>
      </c>
      <c r="K22" s="195">
        <f t="shared" si="1"/>
        <v>-7.4370000000000118</v>
      </c>
      <c r="L22" s="293"/>
      <c r="M22" s="122"/>
    </row>
    <row r="23" spans="1:13" ht="18" customHeight="1" x14ac:dyDescent="0.15">
      <c r="A23" s="120"/>
      <c r="B23" s="504" t="s">
        <v>132</v>
      </c>
      <c r="C23" s="504"/>
      <c r="D23" s="504"/>
      <c r="E23" s="469"/>
      <c r="F23" s="27">
        <v>43010</v>
      </c>
      <c r="G23" s="27">
        <v>62902</v>
      </c>
      <c r="H23" s="194">
        <f t="shared" si="0"/>
        <v>46.25</v>
      </c>
      <c r="I23" s="27">
        <v>44550</v>
      </c>
      <c r="J23" s="27">
        <v>65492</v>
      </c>
      <c r="K23" s="195">
        <f t="shared" si="1"/>
        <v>47.00800000000001</v>
      </c>
      <c r="L23" s="293"/>
    </row>
    <row r="24" spans="1:13" ht="18" customHeight="1" x14ac:dyDescent="0.15">
      <c r="A24" s="120"/>
      <c r="B24" s="504" t="s">
        <v>133</v>
      </c>
      <c r="C24" s="504"/>
      <c r="D24" s="504"/>
      <c r="E24" s="469"/>
      <c r="F24" s="27">
        <v>303790</v>
      </c>
      <c r="G24" s="27">
        <v>309415</v>
      </c>
      <c r="H24" s="194">
        <f t="shared" si="0"/>
        <v>1.8520000000000039</v>
      </c>
      <c r="I24" s="27">
        <v>304431</v>
      </c>
      <c r="J24" s="27">
        <v>275458</v>
      </c>
      <c r="K24" s="195">
        <f t="shared" si="1"/>
        <v>-9.5169999999999959</v>
      </c>
      <c r="L24" s="293"/>
    </row>
    <row r="25" spans="1:13" ht="18" customHeight="1" x14ac:dyDescent="0.15">
      <c r="A25" s="120"/>
      <c r="B25" s="121"/>
      <c r="C25" s="504" t="s">
        <v>105</v>
      </c>
      <c r="D25" s="504"/>
      <c r="E25" s="469"/>
      <c r="F25" s="27">
        <v>240482</v>
      </c>
      <c r="G25" s="27">
        <v>251304</v>
      </c>
      <c r="H25" s="194">
        <f t="shared" si="0"/>
        <v>4.5</v>
      </c>
      <c r="I25" s="27">
        <v>250774</v>
      </c>
      <c r="J25" s="27">
        <v>226090</v>
      </c>
      <c r="K25" s="195">
        <f t="shared" si="1"/>
        <v>-9.8430000000000035</v>
      </c>
      <c r="L25" s="293"/>
    </row>
    <row r="26" spans="1:13" ht="18" customHeight="1" x14ac:dyDescent="0.15">
      <c r="A26" s="120"/>
      <c r="B26" s="121"/>
      <c r="C26" s="121"/>
      <c r="D26" s="504" t="s">
        <v>85</v>
      </c>
      <c r="E26" s="469"/>
      <c r="F26" s="27">
        <v>63768</v>
      </c>
      <c r="G26" s="27">
        <v>69936</v>
      </c>
      <c r="H26" s="194">
        <f>ROUND(G26/F26,5)*100-100</f>
        <v>9.6730000000000018</v>
      </c>
      <c r="I26" s="27">
        <v>64520</v>
      </c>
      <c r="J26" s="27">
        <v>67238</v>
      </c>
      <c r="K26" s="195">
        <f t="shared" si="1"/>
        <v>4.2129999999999939</v>
      </c>
      <c r="L26" s="293"/>
    </row>
    <row r="27" spans="1:13" ht="18" customHeight="1" x14ac:dyDescent="0.15">
      <c r="A27" s="120"/>
      <c r="B27" s="121"/>
      <c r="C27" s="121"/>
      <c r="D27" s="504" t="s">
        <v>86</v>
      </c>
      <c r="E27" s="469"/>
      <c r="F27" s="27">
        <v>30902</v>
      </c>
      <c r="G27" s="27">
        <v>29768</v>
      </c>
      <c r="H27" s="194">
        <f t="shared" si="0"/>
        <v>-3.6700000000000017</v>
      </c>
      <c r="I27" s="27">
        <v>19989</v>
      </c>
      <c r="J27" s="27">
        <v>22538</v>
      </c>
      <c r="K27" s="195">
        <f t="shared" si="1"/>
        <v>12.75200000000001</v>
      </c>
      <c r="L27" s="293"/>
    </row>
    <row r="28" spans="1:13" ht="18" customHeight="1" x14ac:dyDescent="0.15">
      <c r="A28" s="120"/>
      <c r="B28" s="121"/>
      <c r="C28" s="121"/>
      <c r="D28" s="504" t="s">
        <v>87</v>
      </c>
      <c r="E28" s="469"/>
      <c r="F28" s="27">
        <v>18333</v>
      </c>
      <c r="G28" s="27">
        <v>19939</v>
      </c>
      <c r="H28" s="194">
        <f t="shared" si="0"/>
        <v>8.7599999999999909</v>
      </c>
      <c r="I28" s="27">
        <v>19103</v>
      </c>
      <c r="J28" s="27">
        <v>19337</v>
      </c>
      <c r="K28" s="195">
        <f t="shared" si="1"/>
        <v>1.2250000000000085</v>
      </c>
      <c r="L28" s="293"/>
    </row>
    <row r="29" spans="1:13" ht="18" customHeight="1" x14ac:dyDescent="0.15">
      <c r="A29" s="120"/>
      <c r="B29" s="121"/>
      <c r="C29" s="121"/>
      <c r="D29" s="504" t="s">
        <v>88</v>
      </c>
      <c r="E29" s="469"/>
      <c r="F29" s="27">
        <v>9786</v>
      </c>
      <c r="G29" s="27">
        <v>10541</v>
      </c>
      <c r="H29" s="194">
        <f t="shared" si="0"/>
        <v>7.7150000000000034</v>
      </c>
      <c r="I29" s="27">
        <v>9345</v>
      </c>
      <c r="J29" s="27">
        <v>11025</v>
      </c>
      <c r="K29" s="195">
        <f t="shared" si="1"/>
        <v>17.978000000000009</v>
      </c>
      <c r="L29" s="293"/>
    </row>
    <row r="30" spans="1:13" ht="18" customHeight="1" x14ac:dyDescent="0.15">
      <c r="A30" s="120"/>
      <c r="B30" s="121"/>
      <c r="C30" s="121"/>
      <c r="D30" s="504" t="s">
        <v>108</v>
      </c>
      <c r="E30" s="469"/>
      <c r="F30" s="27">
        <v>7039</v>
      </c>
      <c r="G30" s="27">
        <v>6799</v>
      </c>
      <c r="H30" s="194">
        <f t="shared" si="0"/>
        <v>-3.4099999999999966</v>
      </c>
      <c r="I30" s="27">
        <v>7943</v>
      </c>
      <c r="J30" s="27">
        <v>6994</v>
      </c>
      <c r="K30" s="195">
        <f t="shared" si="1"/>
        <v>-11.948000000000008</v>
      </c>
      <c r="L30" s="293"/>
    </row>
    <row r="31" spans="1:13" ht="18" customHeight="1" x14ac:dyDescent="0.15">
      <c r="A31" s="120"/>
      <c r="B31" s="121"/>
      <c r="C31" s="121"/>
      <c r="D31" s="504" t="s">
        <v>109</v>
      </c>
      <c r="E31" s="469"/>
      <c r="F31" s="27">
        <v>10895</v>
      </c>
      <c r="G31" s="27">
        <v>9877</v>
      </c>
      <c r="H31" s="194">
        <f t="shared" si="0"/>
        <v>-9.3439999999999941</v>
      </c>
      <c r="I31" s="27">
        <v>8739</v>
      </c>
      <c r="J31" s="27">
        <v>8756</v>
      </c>
      <c r="K31" s="195">
        <f t="shared" si="1"/>
        <v>0.19499999999999318</v>
      </c>
      <c r="L31" s="293"/>
    </row>
    <row r="32" spans="1:13" ht="18" customHeight="1" x14ac:dyDescent="0.15">
      <c r="A32" s="120"/>
      <c r="B32" s="121"/>
      <c r="C32" s="121"/>
      <c r="D32" s="504" t="s">
        <v>91</v>
      </c>
      <c r="E32" s="469"/>
      <c r="F32" s="27">
        <v>31436</v>
      </c>
      <c r="G32" s="27">
        <v>32786</v>
      </c>
      <c r="H32" s="194">
        <f t="shared" si="0"/>
        <v>4.2939999999999969</v>
      </c>
      <c r="I32" s="27">
        <v>39797</v>
      </c>
      <c r="J32" s="27">
        <v>32437</v>
      </c>
      <c r="K32" s="195">
        <f t="shared" si="1"/>
        <v>-18.494</v>
      </c>
      <c r="L32" s="293"/>
    </row>
    <row r="33" spans="1:12" ht="18" customHeight="1" x14ac:dyDescent="0.15">
      <c r="A33" s="120"/>
      <c r="B33" s="121"/>
      <c r="C33" s="121"/>
      <c r="D33" s="504" t="s">
        <v>92</v>
      </c>
      <c r="E33" s="469"/>
      <c r="F33" s="27">
        <v>9297</v>
      </c>
      <c r="G33" s="27">
        <v>11970</v>
      </c>
      <c r="H33" s="194">
        <f t="shared" si="0"/>
        <v>28.751000000000005</v>
      </c>
      <c r="I33" s="27">
        <v>13496</v>
      </c>
      <c r="J33" s="27">
        <v>6460</v>
      </c>
      <c r="K33" s="195">
        <f t="shared" si="1"/>
        <v>-52.134</v>
      </c>
      <c r="L33" s="293"/>
    </row>
    <row r="34" spans="1:12" ht="18" customHeight="1" x14ac:dyDescent="0.15">
      <c r="A34" s="120"/>
      <c r="B34" s="121"/>
      <c r="C34" s="121"/>
      <c r="D34" s="504" t="s">
        <v>93</v>
      </c>
      <c r="E34" s="469"/>
      <c r="F34" s="27">
        <v>19142</v>
      </c>
      <c r="G34" s="27">
        <v>17357</v>
      </c>
      <c r="H34" s="194">
        <f t="shared" si="0"/>
        <v>-9.3250000000000028</v>
      </c>
      <c r="I34" s="27">
        <v>18953</v>
      </c>
      <c r="J34" s="27">
        <v>14341</v>
      </c>
      <c r="K34" s="195">
        <f t="shared" si="1"/>
        <v>-24.334000000000003</v>
      </c>
      <c r="L34" s="293"/>
    </row>
    <row r="35" spans="1:12" ht="18" customHeight="1" x14ac:dyDescent="0.15">
      <c r="A35" s="120"/>
      <c r="B35" s="121"/>
      <c r="C35" s="121"/>
      <c r="D35" s="504" t="s">
        <v>111</v>
      </c>
      <c r="E35" s="469"/>
      <c r="F35" s="27">
        <v>39884</v>
      </c>
      <c r="G35" s="27">
        <v>42331</v>
      </c>
      <c r="H35" s="194">
        <f t="shared" si="0"/>
        <v>6.1350000000000051</v>
      </c>
      <c r="I35" s="27">
        <v>48887</v>
      </c>
      <c r="J35" s="27">
        <v>36962</v>
      </c>
      <c r="K35" s="195">
        <f t="shared" si="1"/>
        <v>-24.393000000000001</v>
      </c>
      <c r="L35" s="293"/>
    </row>
    <row r="36" spans="1:12" ht="18" customHeight="1" x14ac:dyDescent="0.15">
      <c r="A36" s="120"/>
      <c r="B36" s="121"/>
      <c r="C36" s="504" t="s">
        <v>134</v>
      </c>
      <c r="D36" s="504"/>
      <c r="E36" s="469"/>
      <c r="F36" s="27">
        <v>63308</v>
      </c>
      <c r="G36" s="27">
        <v>58111</v>
      </c>
      <c r="H36" s="194">
        <f t="shared" si="0"/>
        <v>-8.2090000000000032</v>
      </c>
      <c r="I36" s="27">
        <v>53657</v>
      </c>
      <c r="J36" s="27">
        <v>49368</v>
      </c>
      <c r="K36" s="195">
        <f t="shared" si="1"/>
        <v>-7.992999999999995</v>
      </c>
      <c r="L36" s="293"/>
    </row>
    <row r="37" spans="1:12" ht="18" customHeight="1" x14ac:dyDescent="0.15">
      <c r="A37" s="120"/>
      <c r="B37" s="504" t="s">
        <v>333</v>
      </c>
      <c r="C37" s="504"/>
      <c r="D37" s="504"/>
      <c r="E37" s="469"/>
      <c r="F37" s="27">
        <v>414352</v>
      </c>
      <c r="G37" s="27">
        <v>451727</v>
      </c>
      <c r="H37" s="194">
        <f t="shared" si="0"/>
        <v>9.0200000000000102</v>
      </c>
      <c r="I37" s="27">
        <v>372727</v>
      </c>
      <c r="J37" s="27">
        <v>391381</v>
      </c>
      <c r="K37" s="195">
        <f t="shared" si="1"/>
        <v>5.0049999999999955</v>
      </c>
      <c r="L37" s="293"/>
    </row>
    <row r="38" spans="1:12" ht="18" customHeight="1" x14ac:dyDescent="0.15">
      <c r="A38" s="120"/>
      <c r="B38" s="504" t="s">
        <v>135</v>
      </c>
      <c r="C38" s="504"/>
      <c r="D38" s="504"/>
      <c r="E38" s="469"/>
      <c r="F38" s="27">
        <v>36302</v>
      </c>
      <c r="G38" s="27">
        <v>52409</v>
      </c>
      <c r="H38" s="194">
        <f t="shared" si="0"/>
        <v>44.369</v>
      </c>
      <c r="I38" s="27">
        <v>32108</v>
      </c>
      <c r="J38" s="27">
        <v>59914</v>
      </c>
      <c r="K38" s="195">
        <f t="shared" si="1"/>
        <v>86.600999999999999</v>
      </c>
      <c r="L38" s="293"/>
    </row>
    <row r="39" spans="1:12" ht="18" customHeight="1" x14ac:dyDescent="0.15">
      <c r="A39" s="468" t="s">
        <v>136</v>
      </c>
      <c r="B39" s="505"/>
      <c r="C39" s="505"/>
      <c r="D39" s="505"/>
      <c r="E39" s="506"/>
      <c r="F39" s="27">
        <v>360990</v>
      </c>
      <c r="G39" s="27">
        <v>382341</v>
      </c>
      <c r="H39" s="194">
        <f t="shared" si="0"/>
        <v>5.9150000000000063</v>
      </c>
      <c r="I39" s="27">
        <v>318177</v>
      </c>
      <c r="J39" s="27">
        <v>340794</v>
      </c>
      <c r="K39" s="195">
        <f t="shared" si="1"/>
        <v>7.1080000000000041</v>
      </c>
      <c r="L39" s="293"/>
    </row>
    <row r="40" spans="1:12" ht="18" customHeight="1" x14ac:dyDescent="0.15">
      <c r="A40" s="510" t="s">
        <v>137</v>
      </c>
      <c r="B40" s="511"/>
      <c r="C40" s="511"/>
      <c r="D40" s="511"/>
      <c r="E40" s="512"/>
      <c r="F40" s="291">
        <v>26.5</v>
      </c>
      <c r="G40" s="291">
        <v>27.8</v>
      </c>
      <c r="H40" s="194">
        <f t="shared" si="0"/>
        <v>4.9060000000000059</v>
      </c>
      <c r="I40" s="291">
        <v>25.7</v>
      </c>
      <c r="J40" s="291">
        <v>29.7</v>
      </c>
      <c r="K40" s="195">
        <f t="shared" si="1"/>
        <v>15.563999999999993</v>
      </c>
      <c r="L40" s="293"/>
    </row>
    <row r="41" spans="1:12" ht="5.25" customHeight="1" thickBot="1" x14ac:dyDescent="0.2">
      <c r="A41" s="117"/>
      <c r="B41" s="123"/>
      <c r="C41" s="123"/>
      <c r="D41" s="123"/>
      <c r="E41" s="103"/>
      <c r="F41" s="55"/>
      <c r="G41" s="55"/>
      <c r="H41" s="55"/>
      <c r="I41" s="55"/>
      <c r="J41" s="55"/>
      <c r="K41" s="196"/>
      <c r="L41" s="293"/>
    </row>
    <row r="42" spans="1:12" ht="15" customHeight="1" x14ac:dyDescent="0.15">
      <c r="B42" s="499" t="s">
        <v>35</v>
      </c>
      <c r="C42" s="499"/>
      <c r="D42" s="499"/>
      <c r="E42" s="499"/>
      <c r="F42" s="68"/>
      <c r="G42" s="68"/>
      <c r="H42" s="68"/>
      <c r="I42" s="68"/>
      <c r="J42" s="68"/>
      <c r="K42" s="1" t="s">
        <v>411</v>
      </c>
      <c r="L42" s="68"/>
    </row>
    <row r="43" spans="1:12" ht="15" customHeight="1" x14ac:dyDescent="0.15">
      <c r="D43" s="7" t="s">
        <v>332</v>
      </c>
      <c r="F43" s="68"/>
      <c r="G43" s="68"/>
      <c r="H43" s="68"/>
      <c r="I43" s="68"/>
      <c r="J43" s="68"/>
      <c r="K43" s="68"/>
      <c r="L43" s="68"/>
    </row>
    <row r="44" spans="1:12" ht="15" customHeight="1" x14ac:dyDescent="0.15">
      <c r="D44" s="7" t="s">
        <v>312</v>
      </c>
      <c r="F44" s="68"/>
      <c r="G44" s="68"/>
      <c r="H44" s="68"/>
      <c r="I44" s="68"/>
      <c r="J44" s="68"/>
      <c r="K44" s="68"/>
      <c r="L44" s="68"/>
    </row>
    <row r="45" spans="1:12" ht="15" customHeight="1" x14ac:dyDescent="0.15">
      <c r="D45" s="7" t="s">
        <v>138</v>
      </c>
      <c r="F45" s="68"/>
      <c r="G45" s="68"/>
      <c r="H45" s="68"/>
      <c r="I45" s="68"/>
      <c r="J45" s="68"/>
      <c r="K45" s="68"/>
      <c r="L45" s="68"/>
    </row>
    <row r="46" spans="1:12" ht="15" customHeight="1" x14ac:dyDescent="0.15">
      <c r="D46" s="7" t="s">
        <v>334</v>
      </c>
      <c r="F46" s="68"/>
      <c r="G46" s="68"/>
      <c r="H46" s="68"/>
      <c r="I46" s="68"/>
      <c r="J46" s="68"/>
      <c r="K46" s="68"/>
      <c r="L46" s="68"/>
    </row>
    <row r="47" spans="1:12" ht="15" customHeight="1" x14ac:dyDescent="0.15">
      <c r="D47" s="7" t="s">
        <v>139</v>
      </c>
    </row>
    <row r="51" spans="6:6" ht="18" customHeight="1" x14ac:dyDescent="0.15">
      <c r="F51" s="124"/>
    </row>
  </sheetData>
  <sheetProtection sheet="1" selectLockedCells="1" selectUnlockedCells="1"/>
  <mergeCells count="35">
    <mergeCell ref="A40:E40"/>
    <mergeCell ref="D35:E35"/>
    <mergeCell ref="C36:E36"/>
    <mergeCell ref="B37:E37"/>
    <mergeCell ref="B38:E38"/>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B42:E42"/>
    <mergeCell ref="A5:E5"/>
    <mergeCell ref="A1:I1"/>
    <mergeCell ref="A3:E4"/>
    <mergeCell ref="F3:H3"/>
    <mergeCell ref="I3:K3"/>
    <mergeCell ref="B22:E22"/>
    <mergeCell ref="B23:E23"/>
    <mergeCell ref="A6:E6"/>
    <mergeCell ref="A7:E7"/>
    <mergeCell ref="A8:E8"/>
    <mergeCell ref="A9:E9"/>
    <mergeCell ref="A11:E11"/>
    <mergeCell ref="B12:E12"/>
    <mergeCell ref="C13:E13"/>
    <mergeCell ref="D14:E14"/>
  </mergeCells>
  <phoneticPr fontId="25"/>
  <printOptions horizontalCentered="1"/>
  <pageMargins left="0.59055118110236227" right="0.59055118110236227" top="0.59055118110236227" bottom="0.59055118110236227" header="0.39370078740157483" footer="0.39370078740157483"/>
  <pageSetup paperSize="9" firstPageNumber="177" orientation="portrait" useFirstPageNumber="1"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L48"/>
  <sheetViews>
    <sheetView view="pageBreakPreview" topLeftCell="A10" zoomScaleNormal="100" zoomScaleSheetLayoutView="130" workbookViewId="0">
      <selection activeCell="E28" sqref="E28"/>
    </sheetView>
  </sheetViews>
  <sheetFormatPr defaultRowHeight="20.100000000000001" customHeight="1" x14ac:dyDescent="0.15"/>
  <cols>
    <col min="1" max="2" width="1.5" style="75" customWidth="1"/>
    <col min="3" max="3" width="15" style="75" customWidth="1"/>
    <col min="4" max="4" width="11.25" style="75" customWidth="1"/>
    <col min="5" max="5" width="12.25" style="75" customWidth="1"/>
    <col min="6" max="6" width="12.625" style="75" customWidth="1"/>
    <col min="7" max="7" width="12.25" style="75" customWidth="1"/>
    <col min="8" max="8" width="11.25" style="10" customWidth="1"/>
    <col min="9" max="9" width="13.25" style="10" customWidth="1"/>
    <col min="10" max="10" width="9" style="75"/>
    <col min="11" max="12" width="11.5" style="75" customWidth="1"/>
    <col min="13" max="16384" width="9" style="75"/>
  </cols>
  <sheetData>
    <row r="1" spans="1:12" ht="5.0999999999999996" customHeight="1" x14ac:dyDescent="0.15">
      <c r="A1" s="7"/>
      <c r="B1" s="7"/>
      <c r="D1" s="68"/>
      <c r="E1" s="68"/>
      <c r="F1" s="68"/>
      <c r="G1" s="68"/>
      <c r="H1" s="7"/>
      <c r="I1" s="1"/>
    </row>
    <row r="2" spans="1:12" ht="15" customHeight="1" thickBot="1" x14ac:dyDescent="0.2">
      <c r="A2" s="7" t="s">
        <v>369</v>
      </c>
      <c r="B2" s="7"/>
      <c r="D2" s="7" t="s">
        <v>387</v>
      </c>
      <c r="E2" s="68"/>
      <c r="F2" s="68"/>
      <c r="G2" s="68"/>
      <c r="H2" s="7"/>
      <c r="I2" s="1" t="s">
        <v>341</v>
      </c>
    </row>
    <row r="3" spans="1:12" ht="24.95" customHeight="1" thickBot="1" x14ac:dyDescent="0.2">
      <c r="A3" s="433" t="s">
        <v>242</v>
      </c>
      <c r="B3" s="433"/>
      <c r="C3" s="433"/>
      <c r="D3" s="513" t="s">
        <v>415</v>
      </c>
      <c r="E3" s="514"/>
      <c r="F3" s="518" t="s">
        <v>416</v>
      </c>
      <c r="G3" s="519"/>
      <c r="H3" s="521" t="s">
        <v>436</v>
      </c>
      <c r="I3" s="518"/>
    </row>
    <row r="4" spans="1:12" ht="24.95" customHeight="1" x14ac:dyDescent="0.15">
      <c r="A4" s="433"/>
      <c r="B4" s="433"/>
      <c r="C4" s="433"/>
      <c r="D4" s="315" t="s">
        <v>417</v>
      </c>
      <c r="E4" s="137" t="s">
        <v>418</v>
      </c>
      <c r="F4" s="138" t="s">
        <v>417</v>
      </c>
      <c r="G4" s="315" t="s">
        <v>418</v>
      </c>
      <c r="H4" s="243" t="s">
        <v>343</v>
      </c>
      <c r="I4" s="244" t="s">
        <v>344</v>
      </c>
    </row>
    <row r="5" spans="1:12" ht="5.25" customHeight="1" x14ac:dyDescent="0.15">
      <c r="A5" s="307"/>
      <c r="B5" s="309"/>
      <c r="C5" s="310"/>
      <c r="D5" s="309"/>
      <c r="E5" s="309"/>
      <c r="F5" s="309"/>
      <c r="G5" s="309"/>
      <c r="H5" s="309"/>
      <c r="I5" s="5"/>
      <c r="J5" s="125"/>
    </row>
    <row r="6" spans="1:12" ht="16.5" customHeight="1" x14ac:dyDescent="0.15">
      <c r="A6" s="505" t="s">
        <v>140</v>
      </c>
      <c r="B6" s="504"/>
      <c r="C6" s="469"/>
      <c r="D6" s="136">
        <f t="shared" ref="D6:E6" si="0">SUM(D7:D11)</f>
        <v>44479</v>
      </c>
      <c r="E6" s="305">
        <f t="shared" si="0"/>
        <v>120324587</v>
      </c>
      <c r="F6" s="136">
        <f>SUM(F7:F11)</f>
        <v>46309</v>
      </c>
      <c r="G6" s="305">
        <f>SUM(G7:G11)</f>
        <v>126026687</v>
      </c>
      <c r="H6" s="136">
        <f>SUM(H7:H11)</f>
        <v>47495</v>
      </c>
      <c r="I6" s="245">
        <f>SUM(I7:I11)</f>
        <v>130983723</v>
      </c>
      <c r="J6" s="125"/>
    </row>
    <row r="7" spans="1:12" ht="16.5" customHeight="1" x14ac:dyDescent="0.15">
      <c r="A7" s="80"/>
      <c r="B7" s="125"/>
      <c r="C7" s="301" t="s">
        <v>141</v>
      </c>
      <c r="D7" s="136">
        <v>37268</v>
      </c>
      <c r="E7" s="305">
        <v>100229860</v>
      </c>
      <c r="F7" s="136">
        <v>38753</v>
      </c>
      <c r="G7" s="305">
        <v>103917998</v>
      </c>
      <c r="H7" s="136">
        <v>39990</v>
      </c>
      <c r="I7" s="245">
        <v>109365022</v>
      </c>
      <c r="J7" s="125"/>
    </row>
    <row r="8" spans="1:12" ht="16.5" customHeight="1" x14ac:dyDescent="0.15">
      <c r="A8" s="80"/>
      <c r="B8" s="125"/>
      <c r="C8" s="301" t="s">
        <v>142</v>
      </c>
      <c r="D8" s="136">
        <v>1383</v>
      </c>
      <c r="E8" s="305">
        <v>4659031</v>
      </c>
      <c r="F8" s="136">
        <v>1469</v>
      </c>
      <c r="G8" s="305">
        <v>4965065</v>
      </c>
      <c r="H8" s="136">
        <v>1463</v>
      </c>
      <c r="I8" s="245">
        <v>4816559</v>
      </c>
      <c r="J8" s="125"/>
    </row>
    <row r="9" spans="1:12" ht="16.5" customHeight="1" x14ac:dyDescent="0.15">
      <c r="A9" s="80"/>
      <c r="B9" s="125"/>
      <c r="C9" s="301" t="s">
        <v>143</v>
      </c>
      <c r="D9" s="136">
        <v>6</v>
      </c>
      <c r="E9" s="305">
        <v>9059</v>
      </c>
      <c r="F9" s="136">
        <v>8</v>
      </c>
      <c r="G9" s="305">
        <v>14893</v>
      </c>
      <c r="H9" s="136">
        <v>7</v>
      </c>
      <c r="I9" s="245">
        <v>8699</v>
      </c>
      <c r="J9" s="125"/>
    </row>
    <row r="10" spans="1:12" ht="16.5" customHeight="1" x14ac:dyDescent="0.15">
      <c r="A10" s="80"/>
      <c r="B10" s="125"/>
      <c r="C10" s="301" t="s">
        <v>144</v>
      </c>
      <c r="D10" s="42">
        <v>5409</v>
      </c>
      <c r="E10" s="305">
        <v>13918928</v>
      </c>
      <c r="F10" s="42">
        <v>5546</v>
      </c>
      <c r="G10" s="305">
        <v>14571365</v>
      </c>
      <c r="H10" s="42">
        <v>5528</v>
      </c>
      <c r="I10" s="245">
        <v>14764973</v>
      </c>
      <c r="J10" s="125"/>
    </row>
    <row r="11" spans="1:12" ht="16.5" customHeight="1" x14ac:dyDescent="0.15">
      <c r="A11" s="80"/>
      <c r="B11" s="125"/>
      <c r="C11" s="301" t="s">
        <v>145</v>
      </c>
      <c r="D11" s="42">
        <v>413</v>
      </c>
      <c r="E11" s="305">
        <v>1507709</v>
      </c>
      <c r="F11" s="42">
        <v>533</v>
      </c>
      <c r="G11" s="305">
        <v>2557366</v>
      </c>
      <c r="H11" s="42">
        <v>507</v>
      </c>
      <c r="I11" s="245">
        <v>2028470</v>
      </c>
      <c r="J11" s="125"/>
      <c r="L11" s="126"/>
    </row>
    <row r="12" spans="1:12" ht="5.25" customHeight="1" x14ac:dyDescent="0.15">
      <c r="A12" s="80"/>
      <c r="B12" s="125"/>
      <c r="C12" s="33"/>
      <c r="D12" s="27"/>
      <c r="E12" s="27"/>
      <c r="F12" s="27"/>
      <c r="G12" s="27"/>
      <c r="H12" s="27"/>
      <c r="I12" s="246"/>
      <c r="J12" s="125"/>
    </row>
    <row r="13" spans="1:12" ht="22.5" customHeight="1" x14ac:dyDescent="0.15">
      <c r="A13" s="515" t="s">
        <v>243</v>
      </c>
      <c r="B13" s="523"/>
      <c r="C13" s="524"/>
      <c r="D13" s="296"/>
      <c r="E13" s="296"/>
      <c r="F13" s="296"/>
      <c r="G13" s="296"/>
      <c r="H13" s="296"/>
      <c r="I13" s="205"/>
    </row>
    <row r="14" spans="1:12" ht="16.5" customHeight="1" x14ac:dyDescent="0.15">
      <c r="A14" s="35"/>
      <c r="B14" s="504" t="s">
        <v>291</v>
      </c>
      <c r="C14" s="469"/>
      <c r="D14" s="318">
        <f t="shared" ref="D14:I14" si="1">SUM(D15:D19)</f>
        <v>100.00000000000001</v>
      </c>
      <c r="E14" s="318">
        <f t="shared" si="1"/>
        <v>100.00000000000001</v>
      </c>
      <c r="F14" s="318">
        <f t="shared" si="1"/>
        <v>100.00000000000001</v>
      </c>
      <c r="G14" s="318">
        <f t="shared" si="1"/>
        <v>100.00000000000001</v>
      </c>
      <c r="H14" s="318">
        <f t="shared" si="1"/>
        <v>100.00000000000001</v>
      </c>
      <c r="I14" s="247">
        <f t="shared" si="1"/>
        <v>100.00000000000001</v>
      </c>
    </row>
    <row r="15" spans="1:12" ht="16.5" customHeight="1" x14ac:dyDescent="0.15">
      <c r="A15" s="80"/>
      <c r="B15" s="125"/>
      <c r="C15" s="301" t="s">
        <v>141</v>
      </c>
      <c r="D15" s="318">
        <f>D7/$D$6*100</f>
        <v>83.787854942781991</v>
      </c>
      <c r="E15" s="318">
        <f>E7/$E$6*100</f>
        <v>83.299567028640624</v>
      </c>
      <c r="F15" s="318">
        <f>F7/$F$6*100</f>
        <v>83.683517242868561</v>
      </c>
      <c r="G15" s="318">
        <f>G7/$G$6*100</f>
        <v>82.457137034793277</v>
      </c>
      <c r="H15" s="318">
        <f>H7/$H$6*100</f>
        <v>84.198336667017585</v>
      </c>
      <c r="I15" s="317">
        <f>I7/$I$6*100</f>
        <v>83.495124046825268</v>
      </c>
    </row>
    <row r="16" spans="1:12" ht="16.5" customHeight="1" x14ac:dyDescent="0.15">
      <c r="A16" s="80"/>
      <c r="B16" s="125"/>
      <c r="C16" s="301" t="s">
        <v>142</v>
      </c>
      <c r="D16" s="318">
        <f t="shared" ref="D16:D19" si="2">D8/$D$6*100</f>
        <v>3.1093324939859257</v>
      </c>
      <c r="E16" s="318">
        <f t="shared" ref="E16:E19" si="3">E8/$E$6*100</f>
        <v>3.8720523511956872</v>
      </c>
      <c r="F16" s="318">
        <f t="shared" ref="F16:F19" si="4">F8/$F$6*100</f>
        <v>3.1721695566736487</v>
      </c>
      <c r="G16" s="318">
        <f t="shared" ref="G16:G19" si="5">G8/$G$6*100</f>
        <v>3.9396933444739366</v>
      </c>
      <c r="H16" s="318">
        <f t="shared" ref="H16:H19" si="6">H8/$H$6*100</f>
        <v>3.0803242446573327</v>
      </c>
      <c r="I16" s="317">
        <f t="shared" ref="I16:I19" si="7">I8/$I$6*100</f>
        <v>3.677219496959939</v>
      </c>
    </row>
    <row r="17" spans="1:9" ht="16.5" customHeight="1" x14ac:dyDescent="0.15">
      <c r="A17" s="80"/>
      <c r="B17" s="125"/>
      <c r="C17" s="301" t="s">
        <v>143</v>
      </c>
      <c r="D17" s="318">
        <f t="shared" si="2"/>
        <v>1.3489511904494255E-2</v>
      </c>
      <c r="E17" s="318">
        <f t="shared" si="3"/>
        <v>7.5288020726802908E-3</v>
      </c>
      <c r="F17" s="318">
        <f t="shared" si="4"/>
        <v>1.7275259668746896E-2</v>
      </c>
      <c r="G17" s="318">
        <f t="shared" si="5"/>
        <v>1.1817338338823426E-2</v>
      </c>
      <c r="H17" s="318">
        <f t="shared" si="6"/>
        <v>1.4738393515106854E-2</v>
      </c>
      <c r="I17" s="317">
        <f t="shared" si="7"/>
        <v>6.6412832073798967E-3</v>
      </c>
    </row>
    <row r="18" spans="1:9" ht="16.5" customHeight="1" x14ac:dyDescent="0.15">
      <c r="A18" s="80"/>
      <c r="B18" s="125"/>
      <c r="C18" s="301" t="s">
        <v>146</v>
      </c>
      <c r="D18" s="318">
        <f t="shared" si="2"/>
        <v>12.160794981901571</v>
      </c>
      <c r="E18" s="318">
        <f t="shared" si="3"/>
        <v>11.567816974929654</v>
      </c>
      <c r="F18" s="318">
        <f t="shared" si="4"/>
        <v>11.976073765358786</v>
      </c>
      <c r="G18" s="318">
        <f t="shared" si="5"/>
        <v>11.562126520075863</v>
      </c>
      <c r="H18" s="318">
        <f t="shared" si="6"/>
        <v>11.639119907358669</v>
      </c>
      <c r="I18" s="317">
        <f t="shared" si="7"/>
        <v>11.272372369504263</v>
      </c>
    </row>
    <row r="19" spans="1:9" ht="16.5" customHeight="1" x14ac:dyDescent="0.15">
      <c r="A19" s="80"/>
      <c r="B19" s="125"/>
      <c r="C19" s="301" t="s">
        <v>145</v>
      </c>
      <c r="D19" s="318">
        <f t="shared" si="2"/>
        <v>0.9285280694260214</v>
      </c>
      <c r="E19" s="318">
        <f t="shared" si="3"/>
        <v>1.2530348431613567</v>
      </c>
      <c r="F19" s="318">
        <f t="shared" si="4"/>
        <v>1.150964175430262</v>
      </c>
      <c r="G19" s="318">
        <f t="shared" si="5"/>
        <v>2.0292257623181031</v>
      </c>
      <c r="H19" s="318">
        <f t="shared" si="6"/>
        <v>1.0674807874513108</v>
      </c>
      <c r="I19" s="317">
        <f t="shared" si="7"/>
        <v>1.5486428035031499</v>
      </c>
    </row>
    <row r="20" spans="1:9" ht="5.25" customHeight="1" x14ac:dyDescent="0.15">
      <c r="A20" s="80"/>
      <c r="B20" s="125"/>
      <c r="C20" s="32"/>
      <c r="D20" s="318"/>
      <c r="E20" s="318"/>
      <c r="F20" s="318"/>
      <c r="G20" s="318"/>
      <c r="H20" s="318"/>
      <c r="I20" s="317"/>
    </row>
    <row r="21" spans="1:9" ht="22.5" customHeight="1" x14ac:dyDescent="0.15">
      <c r="A21" s="515" t="s">
        <v>422</v>
      </c>
      <c r="B21" s="516"/>
      <c r="C21" s="517"/>
      <c r="D21" s="296"/>
      <c r="E21" s="296"/>
      <c r="F21" s="296"/>
      <c r="G21" s="296"/>
      <c r="H21" s="296"/>
      <c r="I21" s="205"/>
    </row>
    <row r="22" spans="1:9" ht="16.5" customHeight="1" x14ac:dyDescent="0.15">
      <c r="A22" s="35"/>
      <c r="B22" s="504" t="s">
        <v>291</v>
      </c>
      <c r="C22" s="469"/>
      <c r="D22" s="48">
        <v>2.8</v>
      </c>
      <c r="E22" s="48">
        <v>3.8</v>
      </c>
      <c r="F22" s="48">
        <f t="shared" ref="F22:F27" si="8">(F6-D6)/D6*100</f>
        <v>4.1143011308707482</v>
      </c>
      <c r="G22" s="48">
        <f t="shared" ref="G22:G27" si="9">(G6-E6)/E6*100</f>
        <v>4.7389317031273084</v>
      </c>
      <c r="H22" s="48">
        <f t="shared" ref="H22:I27" si="10">(H6-F6)/F6*100</f>
        <v>2.5610572458917273</v>
      </c>
      <c r="I22" s="248">
        <f t="shared" si="10"/>
        <v>3.9333224716126991</v>
      </c>
    </row>
    <row r="23" spans="1:9" ht="16.5" customHeight="1" x14ac:dyDescent="0.15">
      <c r="A23" s="80"/>
      <c r="B23" s="125"/>
      <c r="C23" s="301" t="s">
        <v>141</v>
      </c>
      <c r="D23" s="48">
        <v>2.4</v>
      </c>
      <c r="E23" s="48">
        <v>3.8</v>
      </c>
      <c r="F23" s="48">
        <f t="shared" si="8"/>
        <v>3.9846517119244389</v>
      </c>
      <c r="G23" s="48">
        <f t="shared" si="9"/>
        <v>3.67967988780988</v>
      </c>
      <c r="H23" s="48">
        <f t="shared" si="10"/>
        <v>3.1920109410884323</v>
      </c>
      <c r="I23" s="248">
        <f t="shared" si="10"/>
        <v>5.2416560218952641</v>
      </c>
    </row>
    <row r="24" spans="1:9" ht="16.5" customHeight="1" x14ac:dyDescent="0.15">
      <c r="A24" s="80"/>
      <c r="B24" s="125"/>
      <c r="C24" s="301" t="s">
        <v>142</v>
      </c>
      <c r="D24" s="48">
        <v>1.8</v>
      </c>
      <c r="E24" s="48">
        <v>4</v>
      </c>
      <c r="F24" s="48">
        <f t="shared" si="8"/>
        <v>6.2183658712942878</v>
      </c>
      <c r="G24" s="48">
        <f t="shared" si="9"/>
        <v>6.5686190969753158</v>
      </c>
      <c r="H24" s="48">
        <f t="shared" si="10"/>
        <v>-0.40844111640571817</v>
      </c>
      <c r="I24" s="248">
        <f t="shared" si="10"/>
        <v>-2.9910182444741409</v>
      </c>
    </row>
    <row r="25" spans="1:9" ht="16.5" customHeight="1" x14ac:dyDescent="0.15">
      <c r="A25" s="80"/>
      <c r="B25" s="125"/>
      <c r="C25" s="301" t="s">
        <v>143</v>
      </c>
      <c r="D25" s="48">
        <v>-40</v>
      </c>
      <c r="E25" s="48">
        <v>-29.4</v>
      </c>
      <c r="F25" s="48">
        <f t="shared" si="8"/>
        <v>33.333333333333329</v>
      </c>
      <c r="G25" s="48">
        <f t="shared" si="9"/>
        <v>64.400044154983988</v>
      </c>
      <c r="H25" s="48">
        <f t="shared" si="10"/>
        <v>-12.5</v>
      </c>
      <c r="I25" s="248">
        <f t="shared" si="10"/>
        <v>-41.59000872893305</v>
      </c>
    </row>
    <row r="26" spans="1:9" ht="16.5" customHeight="1" x14ac:dyDescent="0.15">
      <c r="A26" s="80"/>
      <c r="B26" s="125"/>
      <c r="C26" s="301" t="s">
        <v>144</v>
      </c>
      <c r="D26" s="48">
        <v>6.7</v>
      </c>
      <c r="E26" s="48">
        <v>7.6</v>
      </c>
      <c r="F26" s="48">
        <f t="shared" si="8"/>
        <v>2.5328156775744128</v>
      </c>
      <c r="G26" s="48">
        <f t="shared" si="9"/>
        <v>4.6874083981180164</v>
      </c>
      <c r="H26" s="48">
        <f t="shared" si="10"/>
        <v>-0.32455824017309776</v>
      </c>
      <c r="I26" s="248">
        <f t="shared" si="10"/>
        <v>1.3286881496688883</v>
      </c>
    </row>
    <row r="27" spans="1:9" ht="16.5" customHeight="1" x14ac:dyDescent="0.15">
      <c r="A27" s="80"/>
      <c r="B27" s="125"/>
      <c r="C27" s="301" t="s">
        <v>145</v>
      </c>
      <c r="D27" s="48">
        <v>-1.7</v>
      </c>
      <c r="E27" s="48">
        <v>-19.399999999999999</v>
      </c>
      <c r="F27" s="48">
        <f t="shared" si="8"/>
        <v>29.055690072639223</v>
      </c>
      <c r="G27" s="48">
        <f t="shared" si="9"/>
        <v>69.619336357347478</v>
      </c>
      <c r="H27" s="48">
        <f t="shared" si="10"/>
        <v>-4.8780487804878048</v>
      </c>
      <c r="I27" s="248">
        <f t="shared" si="10"/>
        <v>-20.68127909732123</v>
      </c>
    </row>
    <row r="28" spans="1:9" ht="5.25" customHeight="1" thickBot="1" x14ac:dyDescent="0.2">
      <c r="A28" s="82"/>
      <c r="B28" s="127"/>
      <c r="C28" s="13"/>
      <c r="D28" s="14"/>
      <c r="E28" s="14"/>
      <c r="F28" s="14"/>
      <c r="G28" s="14"/>
      <c r="H28" s="14"/>
      <c r="I28" s="249"/>
    </row>
    <row r="29" spans="1:9" ht="15" customHeight="1" x14ac:dyDescent="0.15">
      <c r="A29" s="522" t="s">
        <v>308</v>
      </c>
      <c r="B29" s="522"/>
      <c r="C29" s="522"/>
      <c r="D29" s="522"/>
      <c r="E29" s="522"/>
      <c r="F29" s="522"/>
      <c r="G29" s="522"/>
      <c r="H29" s="522" t="s">
        <v>249</v>
      </c>
      <c r="I29" s="522"/>
    </row>
    <row r="30" spans="1:9" ht="15" customHeight="1" x14ac:dyDescent="0.15">
      <c r="A30" s="125"/>
      <c r="B30" s="125"/>
      <c r="C30" s="7" t="s">
        <v>307</v>
      </c>
      <c r="D30" s="68"/>
      <c r="E30" s="68"/>
      <c r="F30" s="68"/>
      <c r="G30" s="68"/>
      <c r="H30" s="439" t="s">
        <v>147</v>
      </c>
      <c r="I30" s="439"/>
    </row>
    <row r="31" spans="1:9" ht="15" customHeight="1" x14ac:dyDescent="0.15">
      <c r="A31" s="125"/>
      <c r="B31" s="125"/>
      <c r="C31" s="7"/>
      <c r="D31" s="68"/>
      <c r="E31" s="68"/>
      <c r="F31" s="68"/>
      <c r="G31" s="68"/>
      <c r="I31" s="1"/>
    </row>
    <row r="32" spans="1:9" ht="15" customHeight="1" x14ac:dyDescent="0.15">
      <c r="A32" s="125"/>
      <c r="B32" s="125"/>
      <c r="C32" s="7"/>
      <c r="D32" s="68"/>
      <c r="E32" s="68"/>
      <c r="F32" s="68"/>
      <c r="G32" s="68"/>
      <c r="I32" s="1"/>
    </row>
    <row r="33" spans="1:9" ht="15" customHeight="1" x14ac:dyDescent="0.15">
      <c r="A33" s="125"/>
      <c r="B33" s="125"/>
      <c r="C33" s="7"/>
      <c r="D33" s="68"/>
      <c r="E33" s="68"/>
      <c r="F33" s="68"/>
      <c r="G33" s="68"/>
      <c r="I33" s="1"/>
    </row>
    <row r="34" spans="1:9" ht="15" customHeight="1" thickBot="1" x14ac:dyDescent="0.2">
      <c r="A34" s="7" t="s">
        <v>370</v>
      </c>
      <c r="B34" s="7"/>
      <c r="D34" s="68"/>
      <c r="E34" s="68"/>
      <c r="F34" s="68"/>
      <c r="G34" s="68"/>
      <c r="H34" s="7"/>
      <c r="I34" s="1" t="s">
        <v>148</v>
      </c>
    </row>
    <row r="35" spans="1:9" ht="24.95" customHeight="1" thickBot="1" x14ac:dyDescent="0.2">
      <c r="A35" s="430" t="s">
        <v>250</v>
      </c>
      <c r="B35" s="431"/>
      <c r="C35" s="431"/>
      <c r="D35" s="502" t="s">
        <v>251</v>
      </c>
      <c r="E35" s="502" t="s">
        <v>292</v>
      </c>
      <c r="F35" s="520" t="s">
        <v>252</v>
      </c>
      <c r="G35" s="520"/>
      <c r="H35" s="520"/>
      <c r="I35" s="413"/>
    </row>
    <row r="36" spans="1:9" ht="24.95" customHeight="1" x14ac:dyDescent="0.15">
      <c r="A36" s="432"/>
      <c r="B36" s="433"/>
      <c r="C36" s="433"/>
      <c r="D36" s="440"/>
      <c r="E36" s="440"/>
      <c r="F36" s="467" t="s">
        <v>253</v>
      </c>
      <c r="G36" s="467"/>
      <c r="H36" s="298" t="s">
        <v>149</v>
      </c>
      <c r="I36" s="28" t="s">
        <v>150</v>
      </c>
    </row>
    <row r="37" spans="1:9" ht="5.25" customHeight="1" x14ac:dyDescent="0.15">
      <c r="A37" s="197"/>
      <c r="B37" s="304"/>
      <c r="C37" s="304"/>
      <c r="D37" s="15"/>
      <c r="E37" s="304"/>
      <c r="F37" s="309"/>
      <c r="G37" s="128"/>
      <c r="H37" s="304"/>
      <c r="I37" s="29"/>
    </row>
    <row r="38" spans="1:9" ht="16.5" customHeight="1" x14ac:dyDescent="0.15">
      <c r="A38" s="525" t="s">
        <v>419</v>
      </c>
      <c r="B38" s="526"/>
      <c r="C38" s="527"/>
      <c r="D38" s="31">
        <v>45783</v>
      </c>
      <c r="E38" s="306">
        <v>113745</v>
      </c>
      <c r="F38" s="529">
        <v>106395055</v>
      </c>
      <c r="G38" s="529"/>
      <c r="H38" s="306">
        <f t="shared" ref="H38:H39" si="11">F38/D38</f>
        <v>2323.8987178647094</v>
      </c>
      <c r="I38" s="30">
        <f t="shared" ref="I38:I42" si="12">F38/E38</f>
        <v>935.3822585608159</v>
      </c>
    </row>
    <row r="39" spans="1:9" ht="16.5" customHeight="1" x14ac:dyDescent="0.15">
      <c r="A39" s="525">
        <v>26</v>
      </c>
      <c r="B39" s="526"/>
      <c r="C39" s="527"/>
      <c r="D39" s="31">
        <v>46416</v>
      </c>
      <c r="E39" s="306">
        <v>114217</v>
      </c>
      <c r="F39" s="529">
        <v>108828951</v>
      </c>
      <c r="G39" s="529"/>
      <c r="H39" s="306">
        <f t="shared" si="11"/>
        <v>2344.6430325749743</v>
      </c>
      <c r="I39" s="30">
        <f t="shared" si="12"/>
        <v>952.82620800756456</v>
      </c>
    </row>
    <row r="40" spans="1:9" ht="16.5" customHeight="1" x14ac:dyDescent="0.15">
      <c r="A40" s="525">
        <v>27</v>
      </c>
      <c r="B40" s="526"/>
      <c r="C40" s="527"/>
      <c r="D40" s="31">
        <v>46953</v>
      </c>
      <c r="E40" s="306">
        <v>114245</v>
      </c>
      <c r="F40" s="529">
        <v>112448097</v>
      </c>
      <c r="G40" s="529"/>
      <c r="H40" s="306">
        <v>2395</v>
      </c>
      <c r="I40" s="30">
        <f t="shared" si="12"/>
        <v>984.27149547026124</v>
      </c>
    </row>
    <row r="41" spans="1:9" ht="16.5" customHeight="1" x14ac:dyDescent="0.15">
      <c r="A41" s="525">
        <v>28</v>
      </c>
      <c r="B41" s="526"/>
      <c r="C41" s="527"/>
      <c r="D41" s="31">
        <v>47575</v>
      </c>
      <c r="E41" s="306">
        <v>114165</v>
      </c>
      <c r="F41" s="528">
        <v>115866084</v>
      </c>
      <c r="G41" s="528"/>
      <c r="H41" s="306">
        <f t="shared" ref="H41:H42" si="13">F41/D41</f>
        <v>2435.4405465055174</v>
      </c>
      <c r="I41" s="30">
        <f t="shared" si="12"/>
        <v>1014.900223360925</v>
      </c>
    </row>
    <row r="42" spans="1:9" ht="16.5" customHeight="1" x14ac:dyDescent="0.15">
      <c r="A42" s="525">
        <v>29</v>
      </c>
      <c r="B42" s="526"/>
      <c r="C42" s="527"/>
      <c r="D42" s="31">
        <v>48216</v>
      </c>
      <c r="E42" s="306">
        <v>114337</v>
      </c>
      <c r="F42" s="528">
        <v>120324587</v>
      </c>
      <c r="G42" s="528"/>
      <c r="H42" s="306">
        <f t="shared" si="13"/>
        <v>2495.5323336651736</v>
      </c>
      <c r="I42" s="30">
        <f t="shared" si="12"/>
        <v>1052.3678861610852</v>
      </c>
    </row>
    <row r="43" spans="1:9" ht="16.5" customHeight="1" x14ac:dyDescent="0.15">
      <c r="A43" s="525">
        <v>30</v>
      </c>
      <c r="B43" s="526"/>
      <c r="C43" s="527"/>
      <c r="D43" s="31">
        <v>48916</v>
      </c>
      <c r="E43" s="306">
        <v>114372</v>
      </c>
      <c r="F43" s="528">
        <v>126026687</v>
      </c>
      <c r="G43" s="528"/>
      <c r="H43" s="306">
        <f t="shared" ref="H43" si="14">F43/D43</f>
        <v>2576.3898724343771</v>
      </c>
      <c r="I43" s="30">
        <f t="shared" ref="I43" si="15">F43/E43</f>
        <v>1101.9015755604519</v>
      </c>
    </row>
    <row r="44" spans="1:9" ht="16.5" customHeight="1" x14ac:dyDescent="0.15">
      <c r="A44" s="525" t="s">
        <v>420</v>
      </c>
      <c r="B44" s="526"/>
      <c r="C44" s="527"/>
      <c r="D44" s="31">
        <v>50965</v>
      </c>
      <c r="E44" s="306">
        <v>115340</v>
      </c>
      <c r="F44" s="528">
        <f>I6</f>
        <v>130983723</v>
      </c>
      <c r="G44" s="528"/>
      <c r="H44" s="306">
        <f t="shared" ref="H44" si="16">F44/D44</f>
        <v>2570.0720690670069</v>
      </c>
      <c r="I44" s="30">
        <f t="shared" ref="I44" si="17">F44/E44</f>
        <v>1135.6313767990289</v>
      </c>
    </row>
    <row r="45" spans="1:9" ht="5.25" customHeight="1" thickBot="1" x14ac:dyDescent="0.2">
      <c r="A45" s="250"/>
      <c r="B45" s="251"/>
      <c r="C45" s="154"/>
      <c r="D45" s="252"/>
      <c r="E45" s="253"/>
      <c r="F45" s="253"/>
      <c r="G45" s="155"/>
      <c r="H45" s="253"/>
      <c r="I45" s="254"/>
    </row>
    <row r="46" spans="1:9" ht="15" customHeight="1" x14ac:dyDescent="0.15">
      <c r="A46" s="125"/>
      <c r="B46" s="439" t="s">
        <v>151</v>
      </c>
      <c r="C46" s="439"/>
      <c r="D46" s="439"/>
      <c r="E46" s="439"/>
      <c r="F46" s="439"/>
      <c r="H46" s="1"/>
      <c r="I46" s="7" t="s">
        <v>152</v>
      </c>
    </row>
    <row r="47" spans="1:9" ht="15" customHeight="1" x14ac:dyDescent="0.15">
      <c r="A47" s="125"/>
      <c r="B47" s="125"/>
      <c r="H47" s="7"/>
      <c r="I47" s="7"/>
    </row>
    <row r="48" spans="1:9" ht="20.100000000000001" customHeight="1" x14ac:dyDescent="0.15">
      <c r="C48" s="75" t="s">
        <v>384</v>
      </c>
    </row>
  </sheetData>
  <sheetProtection sheet="1" selectLockedCells="1" selectUnlockedCells="1"/>
  <mergeCells count="32">
    <mergeCell ref="A40:C40"/>
    <mergeCell ref="F40:G40"/>
    <mergeCell ref="F36:G36"/>
    <mergeCell ref="F39:G39"/>
    <mergeCell ref="F38:G38"/>
    <mergeCell ref="A39:C39"/>
    <mergeCell ref="A38:C38"/>
    <mergeCell ref="A35:C36"/>
    <mergeCell ref="B46:F46"/>
    <mergeCell ref="A41:C41"/>
    <mergeCell ref="F41:G41"/>
    <mergeCell ref="A42:C42"/>
    <mergeCell ref="F42:G42"/>
    <mergeCell ref="F44:G44"/>
    <mergeCell ref="A44:C44"/>
    <mergeCell ref="A43:C43"/>
    <mergeCell ref="F43:G43"/>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s>
  <phoneticPr fontId="25"/>
  <printOptions horizontalCentered="1"/>
  <pageMargins left="0.59055118110236227" right="0.59055118110236227" top="0.59055118110236227" bottom="0.59055118110236227" header="0.39370078740157483" footer="0.39370078740157483"/>
  <pageSetup paperSize="9" firstPageNumber="178" orientation="portrait" useFirstPageNumber="1"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T49"/>
  <sheetViews>
    <sheetView tabSelected="1" view="pageBreakPreview" topLeftCell="A22" zoomScaleNormal="100" zoomScaleSheetLayoutView="100" workbookViewId="0">
      <selection activeCell="J45" sqref="J45"/>
    </sheetView>
  </sheetViews>
  <sheetFormatPr defaultRowHeight="18" customHeight="1" x14ac:dyDescent="0.15"/>
  <cols>
    <col min="1" max="1" width="1.75" style="10" customWidth="1"/>
    <col min="2" max="2" width="14.375" style="10" customWidth="1"/>
    <col min="3" max="3" width="0.625" style="10" customWidth="1"/>
    <col min="4" max="4" width="1" style="10" customWidth="1"/>
    <col min="5" max="5" width="10.375" style="10" customWidth="1"/>
    <col min="6" max="6" width="9.875" style="10" customWidth="1"/>
    <col min="7" max="7" width="9.75" style="10" customWidth="1"/>
    <col min="8" max="8" width="10.5" style="10" bestFit="1" customWidth="1"/>
    <col min="9" max="9" width="8.875" style="10" customWidth="1"/>
    <col min="10" max="11" width="9.375" style="10" customWidth="1"/>
    <col min="12" max="12" width="10.125" style="10" customWidth="1"/>
    <col min="13" max="13" width="9" style="367" customWidth="1"/>
    <col min="14" max="14" width="9.375" style="367" customWidth="1"/>
    <col min="15" max="18" width="9" style="367" customWidth="1"/>
    <col min="19" max="19" width="5.25" style="367" customWidth="1"/>
    <col min="20" max="20" width="9" style="367"/>
    <col min="21" max="16384" width="9" style="10"/>
  </cols>
  <sheetData>
    <row r="1" spans="1:18" ht="5.0999999999999996" customHeight="1" x14ac:dyDescent="0.15">
      <c r="B1" s="7"/>
      <c r="C1" s="7"/>
      <c r="D1" s="7"/>
      <c r="E1" s="7"/>
      <c r="F1" s="7"/>
      <c r="G1" s="7"/>
      <c r="H1" s="7"/>
      <c r="I1" s="7"/>
      <c r="J1" s="7"/>
      <c r="K1" s="7"/>
      <c r="L1" s="1"/>
    </row>
    <row r="2" spans="1:18" ht="15" customHeight="1" thickBot="1" x14ac:dyDescent="0.2">
      <c r="A2" s="106" t="s">
        <v>371</v>
      </c>
      <c r="B2" s="7"/>
      <c r="C2" s="7"/>
      <c r="D2" s="7"/>
      <c r="E2" s="7"/>
      <c r="F2" s="7"/>
      <c r="G2" s="7"/>
      <c r="H2" s="7"/>
      <c r="I2" s="7"/>
      <c r="J2" s="7"/>
      <c r="K2" s="7"/>
      <c r="L2" s="1" t="s">
        <v>153</v>
      </c>
    </row>
    <row r="3" spans="1:18" ht="24.95" customHeight="1" x14ac:dyDescent="0.15">
      <c r="A3" s="533" t="s">
        <v>154</v>
      </c>
      <c r="B3" s="534"/>
      <c r="C3" s="534"/>
      <c r="D3" s="534"/>
      <c r="E3" s="502" t="s">
        <v>155</v>
      </c>
      <c r="F3" s="502"/>
      <c r="G3" s="502"/>
      <c r="H3" s="502" t="s">
        <v>156</v>
      </c>
      <c r="I3" s="502"/>
      <c r="J3" s="503" t="s">
        <v>157</v>
      </c>
      <c r="K3" s="503"/>
      <c r="L3" s="486"/>
      <c r="N3" s="367" t="s">
        <v>392</v>
      </c>
    </row>
    <row r="4" spans="1:18" ht="24.95" customHeight="1" x14ac:dyDescent="0.15">
      <c r="A4" s="531" t="s">
        <v>158</v>
      </c>
      <c r="B4" s="532"/>
      <c r="C4" s="532"/>
      <c r="D4" s="532"/>
      <c r="E4" s="226" t="s">
        <v>349</v>
      </c>
      <c r="F4" s="226" t="s">
        <v>381</v>
      </c>
      <c r="G4" s="226" t="s">
        <v>421</v>
      </c>
      <c r="H4" s="36" t="s">
        <v>381</v>
      </c>
      <c r="I4" s="255" t="s">
        <v>421</v>
      </c>
      <c r="J4" s="226" t="s">
        <v>349</v>
      </c>
      <c r="K4" s="226" t="s">
        <v>381</v>
      </c>
      <c r="L4" s="256" t="s">
        <v>421</v>
      </c>
      <c r="N4" s="368" t="s">
        <v>393</v>
      </c>
      <c r="O4" s="368"/>
      <c r="P4" s="368"/>
      <c r="Q4" s="368"/>
      <c r="R4" s="368"/>
    </row>
    <row r="5" spans="1:18" ht="17.100000000000001" customHeight="1" x14ac:dyDescent="0.15">
      <c r="A5" s="535" t="s">
        <v>254</v>
      </c>
      <c r="B5" s="536"/>
      <c r="C5" s="536"/>
      <c r="D5" s="537"/>
      <c r="E5" s="257">
        <f>SUM(E6:E8)</f>
        <v>298</v>
      </c>
      <c r="F5" s="257">
        <f>SUM(F6:F8)</f>
        <v>363</v>
      </c>
      <c r="G5" s="257">
        <f>SUM(G6:G8)</f>
        <v>365</v>
      </c>
      <c r="H5" s="158">
        <f>(+F5/E5-1)*100</f>
        <v>21.812080536912749</v>
      </c>
      <c r="I5" s="158">
        <f>(G5/F5-1)*100</f>
        <v>0.55096418732782926</v>
      </c>
      <c r="J5" s="258">
        <f>+E5/E27*100</f>
        <v>6.9553364702367615E-2</v>
      </c>
      <c r="K5" s="258">
        <f>+F5/F27*100</f>
        <v>8.3560073477618332E-2</v>
      </c>
      <c r="L5" s="259">
        <f t="shared" ref="L5:L20" si="0">G5/$G$27*100</f>
        <v>8.1576824136012027E-2</v>
      </c>
      <c r="N5" s="368" t="s">
        <v>391</v>
      </c>
      <c r="O5" s="368"/>
      <c r="P5" s="368"/>
      <c r="Q5" s="368"/>
      <c r="R5" s="368"/>
    </row>
    <row r="6" spans="1:18" ht="17.100000000000001" customHeight="1" x14ac:dyDescent="0.15">
      <c r="A6" s="300"/>
      <c r="B6" s="302" t="s">
        <v>159</v>
      </c>
      <c r="C6" s="37"/>
      <c r="D6" s="140"/>
      <c r="E6" s="227">
        <v>31</v>
      </c>
      <c r="F6" s="227">
        <v>34</v>
      </c>
      <c r="G6" s="227">
        <v>26</v>
      </c>
      <c r="H6" s="157">
        <f>(F6/E6-1)*100</f>
        <v>9.6774193548387011</v>
      </c>
      <c r="I6" s="158">
        <f t="shared" ref="I6:I26" si="1">(G6/F6-1)*100</f>
        <v>-23.529411764705888</v>
      </c>
      <c r="J6" s="159">
        <f>E6/$E$27*100</f>
        <v>7.2354171334677716E-3</v>
      </c>
      <c r="K6" s="159">
        <f>F6/$F$27*100</f>
        <v>7.8265633560303683E-3</v>
      </c>
      <c r="L6" s="160">
        <f t="shared" si="0"/>
        <v>5.8109518562638705E-3</v>
      </c>
      <c r="N6" s="368" t="s">
        <v>394</v>
      </c>
      <c r="O6" s="368"/>
      <c r="P6" s="368"/>
      <c r="Q6" s="368"/>
      <c r="R6" s="368"/>
    </row>
    <row r="7" spans="1:18" ht="17.100000000000001" customHeight="1" x14ac:dyDescent="0.15">
      <c r="A7" s="300"/>
      <c r="B7" s="302" t="s">
        <v>160</v>
      </c>
      <c r="C7" s="37"/>
      <c r="D7" s="140"/>
      <c r="E7" s="227">
        <v>2</v>
      </c>
      <c r="F7" s="227">
        <v>2</v>
      </c>
      <c r="G7" s="227">
        <v>2</v>
      </c>
      <c r="H7" s="157">
        <f t="shared" ref="H7:H8" si="2">(F7/E7-1)*100</f>
        <v>0</v>
      </c>
      <c r="I7" s="158">
        <f t="shared" si="1"/>
        <v>0</v>
      </c>
      <c r="J7" s="159">
        <f>E7/$E$27*100</f>
        <v>4.6680110538501759E-4</v>
      </c>
      <c r="K7" s="159">
        <f>F7/$F$27*100</f>
        <v>4.6038607976649215E-4</v>
      </c>
      <c r="L7" s="160">
        <f t="shared" si="0"/>
        <v>4.4699629663568239E-4</v>
      </c>
      <c r="N7" s="368"/>
      <c r="O7" s="368"/>
      <c r="P7" s="368"/>
      <c r="Q7" s="368"/>
      <c r="R7" s="368"/>
    </row>
    <row r="8" spans="1:18" ht="17.100000000000001" customHeight="1" x14ac:dyDescent="0.15">
      <c r="A8" s="300"/>
      <c r="B8" s="302" t="s">
        <v>161</v>
      </c>
      <c r="C8" s="37"/>
      <c r="D8" s="140"/>
      <c r="E8" s="227">
        <v>265</v>
      </c>
      <c r="F8" s="227">
        <v>327</v>
      </c>
      <c r="G8" s="227">
        <v>337</v>
      </c>
      <c r="H8" s="157">
        <f t="shared" si="2"/>
        <v>23.396226415094333</v>
      </c>
      <c r="I8" s="158">
        <f t="shared" si="1"/>
        <v>3.0581039755351647</v>
      </c>
      <c r="J8" s="159">
        <f>E8/$E$27*100</f>
        <v>6.1851146463514826E-2</v>
      </c>
      <c r="K8" s="159">
        <f>F8/$F$27*100</f>
        <v>7.5273124041821474E-2</v>
      </c>
      <c r="L8" s="160">
        <f t="shared" si="0"/>
        <v>7.5318875983112474E-2</v>
      </c>
    </row>
    <row r="9" spans="1:18" ht="17.100000000000001" customHeight="1" x14ac:dyDescent="0.15">
      <c r="A9" s="468" t="s">
        <v>256</v>
      </c>
      <c r="B9" s="504"/>
      <c r="C9" s="504"/>
      <c r="D9" s="469"/>
      <c r="E9" s="227">
        <f>SUM(E10:E12)</f>
        <v>56520</v>
      </c>
      <c r="F9" s="227">
        <f>SUM(F10:F12)</f>
        <v>53946</v>
      </c>
      <c r="G9" s="227">
        <f>SUM(G10:G12)</f>
        <v>60941</v>
      </c>
      <c r="H9" s="158">
        <f t="shared" ref="H9:H13" si="3">(+F9/E9-1)*100</f>
        <v>-4.5541401273885391</v>
      </c>
      <c r="I9" s="158">
        <f t="shared" si="1"/>
        <v>12.966670374077772</v>
      </c>
      <c r="J9" s="158">
        <f>+E9/E27*100</f>
        <v>13.191799238180597</v>
      </c>
      <c r="K9" s="158">
        <f>+F9/F27*100</f>
        <v>12.417993729541593</v>
      </c>
      <c r="L9" s="161">
        <f t="shared" si="0"/>
        <v>13.620200656637561</v>
      </c>
      <c r="N9" s="369"/>
    </row>
    <row r="10" spans="1:18" ht="17.100000000000001" customHeight="1" x14ac:dyDescent="0.15">
      <c r="A10" s="300"/>
      <c r="B10" s="302" t="s">
        <v>162</v>
      </c>
      <c r="C10" s="37"/>
      <c r="D10" s="140"/>
      <c r="E10" s="227">
        <v>84</v>
      </c>
      <c r="F10" s="227">
        <v>76</v>
      </c>
      <c r="G10" s="227">
        <v>80</v>
      </c>
      <c r="H10" s="157">
        <f>(F10/E10-1)*100</f>
        <v>-9.5238095238095237</v>
      </c>
      <c r="I10" s="158">
        <f t="shared" si="1"/>
        <v>5.2631578947368363</v>
      </c>
      <c r="J10" s="158">
        <f>E10/$E$27*100</f>
        <v>1.9605646426170738E-2</v>
      </c>
      <c r="K10" s="159">
        <f>F10/$F$27*100</f>
        <v>1.7494671031126705E-2</v>
      </c>
      <c r="L10" s="161">
        <f t="shared" si="0"/>
        <v>1.7879851865427294E-2</v>
      </c>
    </row>
    <row r="11" spans="1:18" ht="17.100000000000001" customHeight="1" x14ac:dyDescent="0.15">
      <c r="A11" s="300"/>
      <c r="B11" s="302" t="s">
        <v>163</v>
      </c>
      <c r="C11" s="37"/>
      <c r="D11" s="140"/>
      <c r="E11" s="227">
        <v>20571</v>
      </c>
      <c r="F11" s="227">
        <v>20886</v>
      </c>
      <c r="G11" s="227">
        <v>21060</v>
      </c>
      <c r="H11" s="157">
        <f t="shared" ref="H11:H12" si="4">(F11/E11-1)*100</f>
        <v>1.5312819017062829</v>
      </c>
      <c r="I11" s="158">
        <f t="shared" si="1"/>
        <v>0.83309393852342151</v>
      </c>
      <c r="J11" s="158">
        <f>E11/$E$27*100</f>
        <v>4.8012827694375986</v>
      </c>
      <c r="K11" s="159">
        <f>F11/$F$27*100</f>
        <v>4.8078118310014784</v>
      </c>
      <c r="L11" s="161">
        <f t="shared" si="0"/>
        <v>4.7068710035737356</v>
      </c>
    </row>
    <row r="12" spans="1:18" ht="17.100000000000001" customHeight="1" x14ac:dyDescent="0.15">
      <c r="A12" s="300"/>
      <c r="B12" s="302" t="s">
        <v>164</v>
      </c>
      <c r="C12" s="37"/>
      <c r="D12" s="140"/>
      <c r="E12" s="227">
        <v>35865</v>
      </c>
      <c r="F12" s="227">
        <v>32984</v>
      </c>
      <c r="G12" s="227">
        <v>39801</v>
      </c>
      <c r="H12" s="157">
        <f t="shared" si="4"/>
        <v>-8.0329011571169673</v>
      </c>
      <c r="I12" s="158">
        <f t="shared" si="1"/>
        <v>20.667596410380785</v>
      </c>
      <c r="J12" s="158">
        <f>E12/$E$27*100</f>
        <v>8.3709108223168265</v>
      </c>
      <c r="K12" s="159">
        <f>F12/$F$27*100</f>
        <v>7.5926872275089892</v>
      </c>
      <c r="L12" s="161">
        <f t="shared" si="0"/>
        <v>8.8954498011983976</v>
      </c>
    </row>
    <row r="13" spans="1:18" ht="17.100000000000001" customHeight="1" x14ac:dyDescent="0.15">
      <c r="A13" s="468" t="s">
        <v>257</v>
      </c>
      <c r="B13" s="504"/>
      <c r="C13" s="504"/>
      <c r="D13" s="469"/>
      <c r="E13" s="227">
        <f>SUM(E14:E25)</f>
        <v>372875</v>
      </c>
      <c r="F13" s="227">
        <f>SUM(F14:F25)</f>
        <v>382239</v>
      </c>
      <c r="G13" s="227">
        <f>SUM(G14:G25)</f>
        <v>388328</v>
      </c>
      <c r="H13" s="158">
        <f t="shared" si="3"/>
        <v>2.5112973516594028</v>
      </c>
      <c r="I13" s="158">
        <f t="shared" si="1"/>
        <v>1.5929824010632032</v>
      </c>
      <c r="J13" s="158">
        <f>+E13/E27*100</f>
        <v>87.029231085219209</v>
      </c>
      <c r="K13" s="158">
        <f>+F13/F27*100</f>
        <v>87.98875737193211</v>
      </c>
      <c r="L13" s="260">
        <f t="shared" si="0"/>
        <v>86.790588939970633</v>
      </c>
    </row>
    <row r="14" spans="1:18" ht="24" x14ac:dyDescent="0.15">
      <c r="A14" s="300"/>
      <c r="B14" s="302" t="s">
        <v>351</v>
      </c>
      <c r="C14" s="37"/>
      <c r="D14" s="140"/>
      <c r="E14" s="227">
        <v>48388</v>
      </c>
      <c r="F14" s="227">
        <v>51194</v>
      </c>
      <c r="G14" s="227">
        <v>52761</v>
      </c>
      <c r="H14" s="157">
        <f>(F14/E14-1)*100</f>
        <v>5.7989584194428456</v>
      </c>
      <c r="I14" s="158">
        <f t="shared" si="1"/>
        <v>3.0609055748720637</v>
      </c>
      <c r="J14" s="158">
        <f t="shared" ref="J14:J20" si="5">E14/$E$27*100</f>
        <v>11.293785943685114</v>
      </c>
      <c r="K14" s="159">
        <f t="shared" ref="K14:K20" si="6">F14/$F$27*100</f>
        <v>11.784502483782902</v>
      </c>
      <c r="L14" s="201">
        <f t="shared" si="0"/>
        <v>11.791985803397619</v>
      </c>
    </row>
    <row r="15" spans="1:18" ht="17.100000000000001" customHeight="1" x14ac:dyDescent="0.15">
      <c r="A15" s="300"/>
      <c r="B15" s="302" t="s">
        <v>165</v>
      </c>
      <c r="C15" s="37"/>
      <c r="D15" s="140"/>
      <c r="E15" s="227">
        <v>76088</v>
      </c>
      <c r="F15" s="227">
        <v>74738</v>
      </c>
      <c r="G15" s="227">
        <v>76819</v>
      </c>
      <c r="H15" s="157">
        <f t="shared" ref="H15:H20" si="7">(F15/E15-1)*100</f>
        <v>-1.7742613815581953</v>
      </c>
      <c r="I15" s="158">
        <f t="shared" si="1"/>
        <v>2.7843934812277649</v>
      </c>
      <c r="J15" s="158">
        <f t="shared" si="5"/>
        <v>17.75898125326761</v>
      </c>
      <c r="K15" s="159">
        <f t="shared" si="6"/>
        <v>17.204167414794046</v>
      </c>
      <c r="L15" s="201">
        <f t="shared" si="0"/>
        <v>17.168904255628242</v>
      </c>
    </row>
    <row r="16" spans="1:18" ht="17.100000000000001" customHeight="1" x14ac:dyDescent="0.15">
      <c r="A16" s="300"/>
      <c r="B16" s="302" t="s">
        <v>352</v>
      </c>
      <c r="C16" s="37"/>
      <c r="D16" s="140"/>
      <c r="E16" s="227">
        <v>21490</v>
      </c>
      <c r="F16" s="227">
        <v>21851</v>
      </c>
      <c r="G16" s="227">
        <v>21863</v>
      </c>
      <c r="H16" s="157">
        <f t="shared" si="7"/>
        <v>1.6798510935318811</v>
      </c>
      <c r="I16" s="158">
        <f t="shared" si="1"/>
        <v>5.4917395084896903E-2</v>
      </c>
      <c r="J16" s="158">
        <f t="shared" si="5"/>
        <v>5.0157778773620132</v>
      </c>
      <c r="K16" s="159">
        <f t="shared" si="6"/>
        <v>5.0299481144888105</v>
      </c>
      <c r="L16" s="201">
        <f t="shared" si="0"/>
        <v>4.8863400166729614</v>
      </c>
    </row>
    <row r="17" spans="1:14" ht="24" x14ac:dyDescent="0.15">
      <c r="A17" s="300"/>
      <c r="B17" s="302" t="s">
        <v>353</v>
      </c>
      <c r="C17" s="37"/>
      <c r="D17" s="140"/>
      <c r="E17" s="227">
        <v>7199</v>
      </c>
      <c r="F17" s="227">
        <v>8152</v>
      </c>
      <c r="G17" s="227">
        <v>8139</v>
      </c>
      <c r="H17" s="157">
        <f t="shared" si="7"/>
        <v>13.237949715238218</v>
      </c>
      <c r="I17" s="158">
        <f t="shared" si="1"/>
        <v>-0.15947006869480029</v>
      </c>
      <c r="J17" s="158">
        <f t="shared" si="5"/>
        <v>1.6802505788333706</v>
      </c>
      <c r="K17" s="159">
        <f t="shared" si="6"/>
        <v>1.876533661128222</v>
      </c>
      <c r="L17" s="201">
        <f t="shared" si="0"/>
        <v>1.8190514291589095</v>
      </c>
      <c r="N17" s="370"/>
    </row>
    <row r="18" spans="1:14" ht="17.100000000000001" customHeight="1" x14ac:dyDescent="0.15">
      <c r="A18" s="300"/>
      <c r="B18" s="302" t="s">
        <v>241</v>
      </c>
      <c r="C18" s="37"/>
      <c r="D18" s="140"/>
      <c r="E18" s="227">
        <v>49681</v>
      </c>
      <c r="F18" s="227">
        <v>51306</v>
      </c>
      <c r="G18" s="227">
        <v>49570</v>
      </c>
      <c r="H18" s="157">
        <f t="shared" si="7"/>
        <v>3.2708681387250582</v>
      </c>
      <c r="I18" s="158">
        <f t="shared" si="1"/>
        <v>-3.3836198495302727</v>
      </c>
      <c r="J18" s="158">
        <f t="shared" si="5"/>
        <v>11.59557285831653</v>
      </c>
      <c r="K18" s="159">
        <f t="shared" si="6"/>
        <v>11.810284104249824</v>
      </c>
      <c r="L18" s="201">
        <f t="shared" si="0"/>
        <v>11.078803212115387</v>
      </c>
    </row>
    <row r="19" spans="1:14" ht="17.100000000000001" customHeight="1" x14ac:dyDescent="0.15">
      <c r="A19" s="300"/>
      <c r="B19" s="302" t="s">
        <v>354</v>
      </c>
      <c r="C19" s="37"/>
      <c r="D19" s="140"/>
      <c r="E19" s="227">
        <v>10250</v>
      </c>
      <c r="F19" s="227">
        <v>9864</v>
      </c>
      <c r="G19" s="227">
        <v>10234</v>
      </c>
      <c r="H19" s="157">
        <f t="shared" si="7"/>
        <v>-3.7658536585365887</v>
      </c>
      <c r="I19" s="158">
        <f t="shared" si="1"/>
        <v>3.7510137875101268</v>
      </c>
      <c r="J19" s="158">
        <f t="shared" si="5"/>
        <v>2.392355665098215</v>
      </c>
      <c r="K19" s="159">
        <f t="shared" si="6"/>
        <v>2.2706241454083393</v>
      </c>
      <c r="L19" s="201">
        <f t="shared" si="0"/>
        <v>2.2872800498847869</v>
      </c>
    </row>
    <row r="20" spans="1:14" ht="17.100000000000001" customHeight="1" x14ac:dyDescent="0.15">
      <c r="A20" s="300"/>
      <c r="B20" s="302" t="s">
        <v>355</v>
      </c>
      <c r="C20" s="37"/>
      <c r="D20" s="140"/>
      <c r="E20" s="227">
        <v>33819</v>
      </c>
      <c r="F20" s="227">
        <v>34547</v>
      </c>
      <c r="G20" s="227">
        <v>37157</v>
      </c>
      <c r="H20" s="157">
        <f t="shared" si="7"/>
        <v>2.1526360921375609</v>
      </c>
      <c r="I20" s="158">
        <f t="shared" si="1"/>
        <v>7.5549251744000845</v>
      </c>
      <c r="J20" s="158">
        <f t="shared" si="5"/>
        <v>7.8933732915079542</v>
      </c>
      <c r="K20" s="159">
        <f t="shared" si="6"/>
        <v>7.9524789488465029</v>
      </c>
      <c r="L20" s="201">
        <f t="shared" si="0"/>
        <v>8.3045206970460246</v>
      </c>
    </row>
    <row r="21" spans="1:14" ht="36" x14ac:dyDescent="0.15">
      <c r="A21" s="300"/>
      <c r="B21" s="302" t="s">
        <v>358</v>
      </c>
      <c r="C21" s="37"/>
      <c r="D21" s="140"/>
      <c r="E21" s="227">
        <v>42690</v>
      </c>
      <c r="F21" s="363">
        <v>46452</v>
      </c>
      <c r="G21" s="227">
        <v>46084</v>
      </c>
      <c r="H21" s="202">
        <f t="shared" ref="H21:H26" si="8">(F21/E21-1)*100</f>
        <v>8.8123682361208822</v>
      </c>
      <c r="I21" s="158">
        <f t="shared" si="1"/>
        <v>-0.79221562042538496</v>
      </c>
      <c r="J21" s="203">
        <f>E21/E27*100</f>
        <v>9.9638695944431994</v>
      </c>
      <c r="K21" s="203">
        <f>F21/F27*100</f>
        <v>10.692927088656548</v>
      </c>
      <c r="L21" s="201">
        <f t="shared" ref="L21:L26" si="9">G21/$G$27*100</f>
        <v>10.299688667079392</v>
      </c>
    </row>
    <row r="22" spans="1:14" ht="17.100000000000001" customHeight="1" x14ac:dyDescent="0.15">
      <c r="A22" s="300"/>
      <c r="B22" s="302" t="s">
        <v>359</v>
      </c>
      <c r="C22" s="37"/>
      <c r="D22" s="140"/>
      <c r="E22" s="227">
        <v>13527</v>
      </c>
      <c r="F22" s="363">
        <v>13394</v>
      </c>
      <c r="G22" s="363">
        <v>13660</v>
      </c>
      <c r="H22" s="202">
        <f t="shared" si="8"/>
        <v>-0.98321874768980688</v>
      </c>
      <c r="I22" s="158">
        <f t="shared" si="1"/>
        <v>1.9859638644168953</v>
      </c>
      <c r="J22" s="203">
        <f>E22/E27*100</f>
        <v>3.1572092762715664</v>
      </c>
      <c r="K22" s="203">
        <f>F22/F27*100</f>
        <v>3.0832055761961978</v>
      </c>
      <c r="L22" s="201">
        <f t="shared" si="9"/>
        <v>3.0529847060217103</v>
      </c>
    </row>
    <row r="23" spans="1:14" ht="17.100000000000001" customHeight="1" x14ac:dyDescent="0.15">
      <c r="A23" s="300"/>
      <c r="B23" s="302" t="s">
        <v>238</v>
      </c>
      <c r="C23" s="37"/>
      <c r="D23" s="140"/>
      <c r="E23" s="227">
        <v>17653</v>
      </c>
      <c r="F23" s="363">
        <v>17620</v>
      </c>
      <c r="G23" s="363">
        <v>18324</v>
      </c>
      <c r="H23" s="202">
        <f t="shared" si="8"/>
        <v>-0.18693706452160841</v>
      </c>
      <c r="I23" s="158">
        <f t="shared" si="1"/>
        <v>3.9954597048808216</v>
      </c>
      <c r="J23" s="203">
        <f>E23/E27*100</f>
        <v>4.1202199566808577</v>
      </c>
      <c r="K23" s="203">
        <f>F23/F27*100</f>
        <v>4.056001362742796</v>
      </c>
      <c r="L23" s="201">
        <f t="shared" si="9"/>
        <v>4.0953800697761222</v>
      </c>
    </row>
    <row r="24" spans="1:14" ht="24" x14ac:dyDescent="0.15">
      <c r="A24" s="300"/>
      <c r="B24" s="302" t="s">
        <v>360</v>
      </c>
      <c r="C24" s="37"/>
      <c r="D24" s="140"/>
      <c r="E24" s="227">
        <v>34542</v>
      </c>
      <c r="F24" s="363">
        <v>35419</v>
      </c>
      <c r="G24" s="363">
        <v>35787</v>
      </c>
      <c r="H24" s="202">
        <f t="shared" si="8"/>
        <v>2.5389381043367409</v>
      </c>
      <c r="I24" s="158">
        <f t="shared" si="1"/>
        <v>1.0389903723989846</v>
      </c>
      <c r="J24" s="203">
        <f>E24/E27*100</f>
        <v>8.0621218911046384</v>
      </c>
      <c r="K24" s="203">
        <f>F24/F27*100</f>
        <v>8.1532072796246933</v>
      </c>
      <c r="L24" s="201">
        <f t="shared" si="9"/>
        <v>7.9983282338505823</v>
      </c>
    </row>
    <row r="25" spans="1:14" ht="24" x14ac:dyDescent="0.15">
      <c r="A25" s="204"/>
      <c r="B25" s="302" t="s">
        <v>361</v>
      </c>
      <c r="C25" s="37"/>
      <c r="D25" s="140"/>
      <c r="E25" s="227">
        <v>17548</v>
      </c>
      <c r="F25" s="363">
        <v>17702</v>
      </c>
      <c r="G25" s="363">
        <v>17930</v>
      </c>
      <c r="H25" s="202">
        <f t="shared" si="8"/>
        <v>0.87759288807840452</v>
      </c>
      <c r="I25" s="158">
        <f t="shared" si="1"/>
        <v>1.2879900576206138</v>
      </c>
      <c r="J25" s="203">
        <f>E25/E27*100</f>
        <v>4.0957128986481441</v>
      </c>
      <c r="K25" s="203">
        <f>F25/F27*100</f>
        <v>4.0748771920132221</v>
      </c>
      <c r="L25" s="220">
        <f t="shared" si="9"/>
        <v>4.007321799338893</v>
      </c>
    </row>
    <row r="26" spans="1:14" ht="28.5" customHeight="1" x14ac:dyDescent="0.15">
      <c r="A26" s="538" t="s">
        <v>362</v>
      </c>
      <c r="B26" s="539"/>
      <c r="C26" s="539"/>
      <c r="D26" s="540"/>
      <c r="E26" s="227">
        <v>-1245</v>
      </c>
      <c r="F26" s="363">
        <v>-2130</v>
      </c>
      <c r="G26" s="227">
        <v>-2203</v>
      </c>
      <c r="H26" s="202">
        <f t="shared" si="8"/>
        <v>71.084337349397586</v>
      </c>
      <c r="I26" s="158">
        <f t="shared" si="1"/>
        <v>3.4272300469483596</v>
      </c>
      <c r="J26" s="203">
        <f>E26/E27*100</f>
        <v>-0.29058368810217339</v>
      </c>
      <c r="K26" s="203">
        <f>F26/F27*100</f>
        <v>-0.49031117495131415</v>
      </c>
      <c r="L26" s="220">
        <f t="shared" si="9"/>
        <v>-0.49236642074420411</v>
      </c>
    </row>
    <row r="27" spans="1:14" ht="12.75" thickBot="1" x14ac:dyDescent="0.2">
      <c r="A27" s="543" t="s">
        <v>239</v>
      </c>
      <c r="B27" s="544"/>
      <c r="C27" s="544"/>
      <c r="D27" s="545"/>
      <c r="E27" s="261">
        <f>+E5+E9+E13+E26</f>
        <v>428448</v>
      </c>
      <c r="F27" s="261">
        <f t="shared" ref="F27:L27" si="10">+F5+F9+F13+F26</f>
        <v>434418</v>
      </c>
      <c r="G27" s="261">
        <f>+G5+G9+G13+G26</f>
        <v>447431</v>
      </c>
      <c r="H27" s="261">
        <f t="shared" si="10"/>
        <v>90.853575110581204</v>
      </c>
      <c r="I27" s="261">
        <f>I5+I9+I13+I26</f>
        <v>18.537847009417163</v>
      </c>
      <c r="J27" s="261">
        <f t="shared" si="10"/>
        <v>100</v>
      </c>
      <c r="K27" s="261">
        <f t="shared" si="10"/>
        <v>100</v>
      </c>
      <c r="L27" s="262">
        <f t="shared" si="10"/>
        <v>100</v>
      </c>
    </row>
    <row r="28" spans="1:14" ht="15" customHeight="1" x14ac:dyDescent="0.15">
      <c r="A28" s="499" t="s">
        <v>357</v>
      </c>
      <c r="B28" s="499"/>
      <c r="C28" s="499"/>
      <c r="D28" s="499"/>
      <c r="E28" s="499"/>
      <c r="F28" s="499"/>
      <c r="G28" s="499"/>
      <c r="H28" s="104"/>
      <c r="I28" s="104"/>
      <c r="J28" s="104"/>
      <c r="K28" s="104"/>
      <c r="L28" s="105" t="s">
        <v>423</v>
      </c>
    </row>
    <row r="29" spans="1:14" ht="15" customHeight="1" x14ac:dyDescent="0.15">
      <c r="A29" s="421" t="s">
        <v>356</v>
      </c>
      <c r="B29" s="421"/>
      <c r="C29" s="421"/>
      <c r="D29" s="421"/>
      <c r="E29" s="421"/>
      <c r="F29" s="421"/>
      <c r="G29" s="421"/>
      <c r="H29" s="104"/>
      <c r="I29" s="104"/>
      <c r="J29" s="104"/>
      <c r="K29" s="104"/>
      <c r="L29" s="104"/>
    </row>
    <row r="30" spans="1:14" ht="15" customHeight="1" thickBot="1" x14ac:dyDescent="0.2">
      <c r="A30" s="10" t="s">
        <v>372</v>
      </c>
      <c r="B30" s="7"/>
      <c r="C30" s="7"/>
      <c r="D30" s="7"/>
      <c r="E30" s="17"/>
      <c r="F30" s="17"/>
      <c r="G30" s="7"/>
      <c r="H30" s="104"/>
      <c r="I30" s="104"/>
      <c r="J30" s="104"/>
      <c r="K30" s="104"/>
      <c r="L30" s="105" t="s">
        <v>153</v>
      </c>
    </row>
    <row r="31" spans="1:14" ht="24.95" customHeight="1" x14ac:dyDescent="0.15">
      <c r="A31" s="541" t="s">
        <v>166</v>
      </c>
      <c r="B31" s="541"/>
      <c r="C31" s="541"/>
      <c r="D31" s="541"/>
      <c r="E31" s="548" t="s">
        <v>167</v>
      </c>
      <c r="F31" s="548"/>
      <c r="G31" s="548"/>
      <c r="H31" s="547" t="s">
        <v>156</v>
      </c>
      <c r="I31" s="547"/>
      <c r="J31" s="546" t="s">
        <v>168</v>
      </c>
      <c r="K31" s="546"/>
      <c r="L31" s="546"/>
    </row>
    <row r="32" spans="1:14" ht="24.95" customHeight="1" x14ac:dyDescent="0.15">
      <c r="A32" s="532" t="s">
        <v>169</v>
      </c>
      <c r="B32" s="532"/>
      <c r="C32" s="532"/>
      <c r="D32" s="532"/>
      <c r="E32" s="228" t="s">
        <v>350</v>
      </c>
      <c r="F32" s="228" t="s">
        <v>425</v>
      </c>
      <c r="G32" s="228" t="s">
        <v>426</v>
      </c>
      <c r="H32" s="229" t="s">
        <v>382</v>
      </c>
      <c r="I32" s="229" t="s">
        <v>426</v>
      </c>
      <c r="J32" s="230" t="s">
        <v>350</v>
      </c>
      <c r="K32" s="230" t="s">
        <v>425</v>
      </c>
      <c r="L32" s="605" t="s">
        <v>426</v>
      </c>
    </row>
    <row r="33" spans="1:16" ht="17.100000000000001" customHeight="1" x14ac:dyDescent="0.15">
      <c r="A33" s="552" t="s">
        <v>240</v>
      </c>
      <c r="B33" s="536"/>
      <c r="C33" s="536"/>
      <c r="D33" s="553"/>
      <c r="E33" s="364">
        <v>179266</v>
      </c>
      <c r="F33" s="364">
        <v>191152</v>
      </c>
      <c r="G33" s="364">
        <v>196454</v>
      </c>
      <c r="H33" s="162">
        <f>(F33/E33-1)*100</f>
        <v>6.6303705108609501</v>
      </c>
      <c r="I33" s="164">
        <f>(G33/F33-1)*100</f>
        <v>2.7737088808905908</v>
      </c>
      <c r="J33" s="163">
        <f>E33/E39*100</f>
        <v>66.843408355332826</v>
      </c>
      <c r="K33" s="163">
        <f>F33/F39*100</f>
        <v>67.474778851652346</v>
      </c>
      <c r="L33" s="606">
        <f>G33/G39*100</f>
        <v>67.561275057689869</v>
      </c>
    </row>
    <row r="34" spans="1:16" ht="17.100000000000001" customHeight="1" x14ac:dyDescent="0.15">
      <c r="A34" s="505" t="s">
        <v>258</v>
      </c>
      <c r="B34" s="504"/>
      <c r="C34" s="504"/>
      <c r="D34" s="542"/>
      <c r="E34" s="231">
        <v>17568</v>
      </c>
      <c r="F34" s="231">
        <v>18249</v>
      </c>
      <c r="G34" s="231">
        <v>17778</v>
      </c>
      <c r="H34" s="164">
        <f t="shared" ref="H34:H38" si="11">(F34/E34-1)*100</f>
        <v>3.8763661202185773</v>
      </c>
      <c r="I34" s="164">
        <f t="shared" ref="I34:I39" si="12">(G34/F34-1)*100</f>
        <v>-2.5809633404570098</v>
      </c>
      <c r="J34" s="165">
        <f>E34/E39*100</f>
        <v>6.5506286634748765</v>
      </c>
      <c r="K34" s="165">
        <f>F34/F39*100</f>
        <v>6.4417177914110431</v>
      </c>
      <c r="L34" s="607">
        <f>G34/G39*100</f>
        <v>6.1139215693017723</v>
      </c>
    </row>
    <row r="35" spans="1:16" ht="17.100000000000001" customHeight="1" x14ac:dyDescent="0.15">
      <c r="A35" s="505" t="s">
        <v>259</v>
      </c>
      <c r="B35" s="504"/>
      <c r="C35" s="504"/>
      <c r="D35" s="542"/>
      <c r="E35" s="231">
        <f>SUM(E36:E38)</f>
        <v>71354</v>
      </c>
      <c r="F35" s="231">
        <f>SUM(F36:F38)</f>
        <v>73893</v>
      </c>
      <c r="G35" s="231">
        <f>SUM(G36:G38)</f>
        <v>76547</v>
      </c>
      <c r="H35" s="164">
        <f t="shared" si="11"/>
        <v>3.5583148807354803</v>
      </c>
      <c r="I35" s="164">
        <f t="shared" si="12"/>
        <v>3.5916798614212375</v>
      </c>
      <c r="J35" s="165">
        <f>E35/E39*100</f>
        <v>26.605962981192299</v>
      </c>
      <c r="K35" s="165">
        <f>F35/F39*100</f>
        <v>26.08350335693661</v>
      </c>
      <c r="L35" s="607">
        <f>G35/G39*100</f>
        <v>26.324803373008365</v>
      </c>
    </row>
    <row r="36" spans="1:16" ht="17.100000000000001" customHeight="1" x14ac:dyDescent="0.15">
      <c r="A36" s="38"/>
      <c r="B36" s="504" t="s">
        <v>260</v>
      </c>
      <c r="C36" s="504"/>
      <c r="D36" s="542"/>
      <c r="E36" s="365">
        <v>42947</v>
      </c>
      <c r="F36" s="365">
        <v>47337</v>
      </c>
      <c r="G36" s="365">
        <v>45401</v>
      </c>
      <c r="H36" s="166">
        <f t="shared" si="11"/>
        <v>10.221901413369959</v>
      </c>
      <c r="I36" s="164">
        <f t="shared" si="12"/>
        <v>-4.0898240277161602</v>
      </c>
      <c r="J36" s="167">
        <f>E36/E39*100</f>
        <v>16.013766462332395</v>
      </c>
      <c r="K36" s="167">
        <f>F36/F39*100</f>
        <v>16.709496141817333</v>
      </c>
      <c r="L36" s="608">
        <f>G36/G39*100</f>
        <v>15.613575945993349</v>
      </c>
    </row>
    <row r="37" spans="1:16" ht="17.100000000000001" customHeight="1" x14ac:dyDescent="0.15">
      <c r="A37" s="38"/>
      <c r="B37" s="504" t="s">
        <v>261</v>
      </c>
      <c r="C37" s="504"/>
      <c r="D37" s="542"/>
      <c r="E37" s="365">
        <v>8227</v>
      </c>
      <c r="F37" s="365">
        <v>7363</v>
      </c>
      <c r="G37" s="365">
        <v>10493</v>
      </c>
      <c r="H37" s="167">
        <f t="shared" si="11"/>
        <v>-10.502005591345565</v>
      </c>
      <c r="I37" s="164">
        <f t="shared" si="12"/>
        <v>42.509846529947026</v>
      </c>
      <c r="J37" s="167">
        <f>E37/E39*100</f>
        <v>3.0676242039166555</v>
      </c>
      <c r="K37" s="167">
        <f>F37/F39*100</f>
        <v>2.5990666939645739</v>
      </c>
      <c r="L37" s="608">
        <f>G37/G39*100</f>
        <v>3.6085824629701593</v>
      </c>
    </row>
    <row r="38" spans="1:16" ht="17.100000000000001" customHeight="1" x14ac:dyDescent="0.15">
      <c r="A38" s="38"/>
      <c r="B38" s="504" t="s">
        <v>262</v>
      </c>
      <c r="C38" s="504"/>
      <c r="D38" s="542"/>
      <c r="E38" s="365">
        <v>20180</v>
      </c>
      <c r="F38" s="365">
        <v>19193</v>
      </c>
      <c r="G38" s="365">
        <v>20653</v>
      </c>
      <c r="H38" s="168">
        <f t="shared" si="11"/>
        <v>-4.8909811694747285</v>
      </c>
      <c r="I38" s="164">
        <f t="shared" si="12"/>
        <v>7.6069400302193557</v>
      </c>
      <c r="J38" s="167">
        <f>E38/E39*100</f>
        <v>7.5245723149432484</v>
      </c>
      <c r="K38" s="167">
        <f>F38/F39*100</f>
        <v>6.7749405211547016</v>
      </c>
      <c r="L38" s="608">
        <f>G38/G39*100</f>
        <v>7.1026449640448588</v>
      </c>
    </row>
    <row r="39" spans="1:16" ht="17.100000000000001" customHeight="1" thickBot="1" x14ac:dyDescent="0.2">
      <c r="A39" s="549" t="s">
        <v>263</v>
      </c>
      <c r="B39" s="550"/>
      <c r="C39" s="550"/>
      <c r="D39" s="551"/>
      <c r="E39" s="263">
        <f>SUM(E33:E35)</f>
        <v>268188</v>
      </c>
      <c r="F39" s="263">
        <f>SUM(F33:F35)</f>
        <v>283294</v>
      </c>
      <c r="G39" s="263">
        <f>SUM(G33:G35)</f>
        <v>290779</v>
      </c>
      <c r="H39" s="264">
        <f>(F39/E39-1)*100</f>
        <v>5.6326159261413711</v>
      </c>
      <c r="I39" s="209">
        <f t="shared" si="12"/>
        <v>2.6421314959017783</v>
      </c>
      <c r="J39" s="173">
        <f>E39/E39*100</f>
        <v>100</v>
      </c>
      <c r="K39" s="173">
        <f>F39/F39*100</f>
        <v>100</v>
      </c>
      <c r="L39" s="609">
        <f>G39/G39*100</f>
        <v>100</v>
      </c>
      <c r="M39" s="368"/>
    </row>
    <row r="40" spans="1:16" ht="15" customHeight="1" x14ac:dyDescent="0.15">
      <c r="E40" s="7"/>
      <c r="F40" s="7"/>
      <c r="G40" s="7"/>
      <c r="H40" s="7"/>
      <c r="I40" s="7"/>
      <c r="J40" s="18"/>
      <c r="K40" s="7"/>
      <c r="L40" s="1" t="s">
        <v>423</v>
      </c>
    </row>
    <row r="41" spans="1:16" ht="15" customHeight="1" x14ac:dyDescent="0.15">
      <c r="B41" s="7"/>
      <c r="C41" s="7"/>
      <c r="D41" s="7"/>
      <c r="E41" s="7"/>
      <c r="F41" s="7"/>
      <c r="G41" s="7"/>
      <c r="H41" s="7"/>
      <c r="I41" s="7"/>
      <c r="J41" s="18"/>
      <c r="K41" s="7"/>
      <c r="L41" s="7"/>
    </row>
    <row r="42" spans="1:16" ht="15" customHeight="1" thickBot="1" x14ac:dyDescent="0.2">
      <c r="A42" s="106" t="s">
        <v>373</v>
      </c>
      <c r="B42" s="7"/>
      <c r="C42" s="7"/>
      <c r="D42" s="7"/>
      <c r="E42" s="7"/>
      <c r="F42" s="7"/>
      <c r="G42" s="7"/>
      <c r="H42" s="7"/>
      <c r="I42" s="7"/>
      <c r="J42" s="18"/>
      <c r="K42" s="7"/>
      <c r="L42" s="1" t="s">
        <v>170</v>
      </c>
    </row>
    <row r="43" spans="1:16" ht="24.95" customHeight="1" x14ac:dyDescent="0.15">
      <c r="A43" s="559" t="s">
        <v>171</v>
      </c>
      <c r="B43" s="559"/>
      <c r="C43" s="559"/>
      <c r="D43" s="559"/>
      <c r="E43" s="559"/>
      <c r="F43" s="559"/>
      <c r="G43" s="169"/>
      <c r="H43" s="308" t="s">
        <v>167</v>
      </c>
      <c r="I43" s="170"/>
      <c r="J43" s="555" t="s">
        <v>172</v>
      </c>
      <c r="K43" s="555"/>
      <c r="L43" s="556"/>
    </row>
    <row r="44" spans="1:16" ht="24.95" customHeight="1" x14ac:dyDescent="0.15">
      <c r="A44" s="557" t="s">
        <v>173</v>
      </c>
      <c r="B44" s="557"/>
      <c r="C44" s="557"/>
      <c r="D44" s="557"/>
      <c r="E44" s="557"/>
      <c r="F44" s="557"/>
      <c r="G44" s="232" t="s">
        <v>350</v>
      </c>
      <c r="H44" s="232" t="s">
        <v>425</v>
      </c>
      <c r="I44" s="232" t="s">
        <v>426</v>
      </c>
      <c r="J44" s="171" t="s">
        <v>350</v>
      </c>
      <c r="K44" s="298" t="s">
        <v>382</v>
      </c>
      <c r="L44" s="265" t="s">
        <v>440</v>
      </c>
      <c r="N44" s="371" t="s">
        <v>439</v>
      </c>
    </row>
    <row r="45" spans="1:16" ht="17.100000000000001" customHeight="1" x14ac:dyDescent="0.15">
      <c r="A45" s="552" t="s">
        <v>174</v>
      </c>
      <c r="B45" s="536"/>
      <c r="C45" s="536"/>
      <c r="D45" s="536"/>
      <c r="E45" s="536"/>
      <c r="F45" s="537"/>
      <c r="G45" s="366">
        <v>2348</v>
      </c>
      <c r="H45" s="366">
        <v>2481</v>
      </c>
      <c r="I45" s="366">
        <v>2544</v>
      </c>
      <c r="J45" s="46">
        <f>(G45/P45*100-100)</f>
        <v>6.9216757741347834</v>
      </c>
      <c r="K45" s="46">
        <f>(H45/G45*100-100)</f>
        <v>5.6643952299829721</v>
      </c>
      <c r="L45" s="218">
        <f>(I45/H45*100-100)</f>
        <v>2.5392986698911812</v>
      </c>
      <c r="N45" s="368" t="s">
        <v>389</v>
      </c>
      <c r="O45" s="368"/>
      <c r="P45" s="368">
        <v>2196</v>
      </c>
    </row>
    <row r="46" spans="1:16" ht="17.100000000000001" customHeight="1" x14ac:dyDescent="0.15">
      <c r="A46" s="505" t="s">
        <v>175</v>
      </c>
      <c r="B46" s="504"/>
      <c r="C46" s="504"/>
      <c r="D46" s="504"/>
      <c r="E46" s="504"/>
      <c r="F46" s="469"/>
      <c r="G46" s="366">
        <v>2192</v>
      </c>
      <c r="H46" s="366">
        <v>2315</v>
      </c>
      <c r="I46" s="366">
        <v>2349</v>
      </c>
      <c r="J46" s="46">
        <f>(G46/P46*100-100)</f>
        <v>6.4594463331714422</v>
      </c>
      <c r="K46" s="46">
        <f>(H46/G46*100-100)</f>
        <v>5.6113138686131379</v>
      </c>
      <c r="L46" s="219">
        <f>(I46/H46*100-100)</f>
        <v>1.4686825053995705</v>
      </c>
      <c r="M46" s="368"/>
      <c r="N46" s="373" t="s">
        <v>388</v>
      </c>
      <c r="O46" s="368"/>
      <c r="P46" s="368">
        <v>2059</v>
      </c>
    </row>
    <row r="47" spans="1:16" ht="17.100000000000001" customHeight="1" thickBot="1" x14ac:dyDescent="0.2">
      <c r="A47" s="549" t="s">
        <v>176</v>
      </c>
      <c r="B47" s="550"/>
      <c r="C47" s="550"/>
      <c r="D47" s="550"/>
      <c r="E47" s="550"/>
      <c r="F47" s="558"/>
      <c r="G47" s="172">
        <f>G45/G46*100</f>
        <v>107.11678832116789</v>
      </c>
      <c r="H47" s="172">
        <f>H45/H46*100</f>
        <v>107.170626349892</v>
      </c>
      <c r="I47" s="172">
        <f>I45/I46*100</f>
        <v>108.301404853129</v>
      </c>
      <c r="J47" s="173">
        <f>G47/P47*100-100</f>
        <v>0.43418358528444401</v>
      </c>
      <c r="K47" s="173">
        <f>H47/G47*100-100</f>
        <v>5.0261055776530839E-2</v>
      </c>
      <c r="L47" s="217">
        <f>I47/H47*100-100</f>
        <v>1.0551198045117332</v>
      </c>
      <c r="M47" s="372"/>
      <c r="N47" s="530" t="s">
        <v>390</v>
      </c>
      <c r="O47" s="530"/>
      <c r="P47" s="372">
        <f>P45/P46*100</f>
        <v>106.65371539582323</v>
      </c>
    </row>
    <row r="48" spans="1:16" ht="15" customHeight="1" x14ac:dyDescent="0.15">
      <c r="A48" s="522" t="s">
        <v>363</v>
      </c>
      <c r="B48" s="522"/>
      <c r="C48" s="522"/>
      <c r="D48" s="522"/>
      <c r="E48" s="522"/>
      <c r="F48" s="522"/>
      <c r="G48" s="522"/>
      <c r="H48" s="522"/>
      <c r="I48" s="554" t="s">
        <v>310</v>
      </c>
      <c r="J48" s="554"/>
      <c r="K48" s="554"/>
      <c r="L48" s="487"/>
    </row>
    <row r="49" spans="2:12" ht="15" customHeight="1" x14ac:dyDescent="0.15">
      <c r="B49" s="7" t="s">
        <v>309</v>
      </c>
      <c r="C49" s="7"/>
      <c r="D49" s="7"/>
      <c r="E49" s="7"/>
      <c r="F49" s="7"/>
      <c r="G49" s="7"/>
      <c r="H49" s="7"/>
      <c r="L49" s="1" t="s">
        <v>424</v>
      </c>
    </row>
  </sheetData>
  <sheetProtection sheet="1" selectLockedCells="1" selectUnlockedCells="1"/>
  <mergeCells count="33">
    <mergeCell ref="I48:L48"/>
    <mergeCell ref="J43:L43"/>
    <mergeCell ref="A44:F44"/>
    <mergeCell ref="A47:F47"/>
    <mergeCell ref="A46:F46"/>
    <mergeCell ref="A45:F45"/>
    <mergeCell ref="A43:F43"/>
    <mergeCell ref="B36:D36"/>
    <mergeCell ref="A39:D39"/>
    <mergeCell ref="B38:D38"/>
    <mergeCell ref="A48:H48"/>
    <mergeCell ref="A33:D33"/>
    <mergeCell ref="A28:G28"/>
    <mergeCell ref="A29:G29"/>
    <mergeCell ref="J31:L31"/>
    <mergeCell ref="H31:I31"/>
    <mergeCell ref="E31:G31"/>
    <mergeCell ref="N47:O47"/>
    <mergeCell ref="A9:D9"/>
    <mergeCell ref="H3:I3"/>
    <mergeCell ref="J3:L3"/>
    <mergeCell ref="A4:D4"/>
    <mergeCell ref="A3:D3"/>
    <mergeCell ref="E3:G3"/>
    <mergeCell ref="A5:D5"/>
    <mergeCell ref="A26:D26"/>
    <mergeCell ref="A13:D13"/>
    <mergeCell ref="A32:D32"/>
    <mergeCell ref="A31:D31"/>
    <mergeCell ref="B37:D37"/>
    <mergeCell ref="A34:D34"/>
    <mergeCell ref="A35:D35"/>
    <mergeCell ref="A27:D27"/>
  </mergeCells>
  <phoneticPr fontId="25"/>
  <printOptions horizontalCentered="1"/>
  <pageMargins left="0.59055118110236227" right="0.59055118110236227" top="0.59055118110236227" bottom="0.59055118110236227" header="0.39370078740157483" footer="0.39370078740157483"/>
  <pageSetup paperSize="9" scale="91" firstPageNumber="179" orientation="portrait" useFirstPageNumber="1" r:id="rId1"/>
  <headerFooter scaleWithDoc="0" alignWithMargins="0">
    <oddHeader>&amp;R&amp;"ＭＳ 明朝,標準"&amp;10物価・消費及び金融</oddHeader>
    <oddFooter>&amp;C&amp;"ＭＳ 明朝,標準"&amp;12&amp;A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6"/>
  <sheetViews>
    <sheetView view="pageBreakPreview" zoomScaleNormal="100" zoomScaleSheetLayoutView="100" workbookViewId="0">
      <selection activeCell="J36" sqref="J36"/>
    </sheetView>
  </sheetViews>
  <sheetFormatPr defaultRowHeight="18.95" customHeight="1" x14ac:dyDescent="0.15"/>
  <cols>
    <col min="1" max="1" width="8.625" style="10" customWidth="1"/>
    <col min="2" max="2" width="6.125" style="10" customWidth="1"/>
    <col min="3" max="3" width="6.625" style="10" customWidth="1"/>
    <col min="4" max="4" width="11.625" style="10" customWidth="1"/>
    <col min="5" max="6" width="6.625" style="10" customWidth="1"/>
    <col min="7" max="8" width="7.625" style="10" customWidth="1"/>
    <col min="9" max="9" width="6.625" style="10" customWidth="1"/>
    <col min="10" max="10" width="7.625" style="10" customWidth="1"/>
    <col min="11" max="12" width="7" style="10" customWidth="1"/>
    <col min="13" max="16384" width="9" style="10"/>
  </cols>
  <sheetData>
    <row r="1" spans="1:15" ht="5.0999999999999996" customHeight="1" x14ac:dyDescent="0.15">
      <c r="A1" s="7"/>
      <c r="B1" s="7"/>
      <c r="C1" s="7"/>
      <c r="D1" s="7"/>
      <c r="E1" s="7"/>
      <c r="F1" s="7"/>
      <c r="G1" s="7"/>
      <c r="H1" s="7"/>
      <c r="I1" s="7"/>
      <c r="J1" s="7"/>
      <c r="K1" s="7"/>
      <c r="L1" s="1"/>
      <c r="M1" s="7"/>
      <c r="N1" s="7"/>
    </row>
    <row r="2" spans="1:15" ht="15" customHeight="1" thickBot="1" x14ac:dyDescent="0.2">
      <c r="A2" s="7" t="s">
        <v>374</v>
      </c>
      <c r="B2" s="7"/>
      <c r="C2" s="7"/>
      <c r="D2" s="7"/>
      <c r="E2" s="7"/>
      <c r="F2" s="7"/>
      <c r="G2" s="7"/>
      <c r="H2" s="7"/>
      <c r="I2" s="7"/>
      <c r="J2" s="7"/>
      <c r="K2" s="7"/>
      <c r="L2" s="1" t="s">
        <v>177</v>
      </c>
      <c r="M2" s="7"/>
      <c r="N2" s="7"/>
    </row>
    <row r="3" spans="1:15" ht="24.95" customHeight="1" thickBot="1" x14ac:dyDescent="0.2">
      <c r="A3" s="430" t="s">
        <v>178</v>
      </c>
      <c r="B3" s="502" t="s">
        <v>179</v>
      </c>
      <c r="C3" s="502"/>
      <c r="D3" s="434" t="s">
        <v>180</v>
      </c>
      <c r="E3" s="483"/>
      <c r="F3" s="435"/>
      <c r="G3" s="502" t="s">
        <v>181</v>
      </c>
      <c r="H3" s="502"/>
      <c r="I3" s="502" t="s">
        <v>182</v>
      </c>
      <c r="J3" s="502"/>
      <c r="K3" s="503" t="s">
        <v>183</v>
      </c>
      <c r="L3" s="486"/>
      <c r="M3" s="293"/>
    </row>
    <row r="4" spans="1:15" ht="24.95" customHeight="1" x14ac:dyDescent="0.15">
      <c r="A4" s="432"/>
      <c r="B4" s="315" t="s">
        <v>184</v>
      </c>
      <c r="C4" s="315" t="s">
        <v>185</v>
      </c>
      <c r="D4" s="315" t="s">
        <v>184</v>
      </c>
      <c r="E4" s="561" t="s">
        <v>185</v>
      </c>
      <c r="F4" s="562"/>
      <c r="G4" s="315" t="s">
        <v>184</v>
      </c>
      <c r="H4" s="315" t="s">
        <v>185</v>
      </c>
      <c r="I4" s="315" t="s">
        <v>184</v>
      </c>
      <c r="J4" s="315" t="s">
        <v>185</v>
      </c>
      <c r="K4" s="315" t="s">
        <v>184</v>
      </c>
      <c r="L4" s="28" t="s">
        <v>185</v>
      </c>
      <c r="M4" s="293"/>
    </row>
    <row r="5" spans="1:15" s="134" customFormat="1" ht="18" customHeight="1" x14ac:dyDescent="0.15">
      <c r="A5" s="107" t="s">
        <v>427</v>
      </c>
      <c r="B5" s="39">
        <f>SUM(D5,G5,I5,K5)</f>
        <v>27</v>
      </c>
      <c r="C5" s="11">
        <f>SUM(E5,H5,J5,L5)</f>
        <v>269</v>
      </c>
      <c r="D5" s="11">
        <v>16</v>
      </c>
      <c r="E5" s="529">
        <v>186</v>
      </c>
      <c r="F5" s="529"/>
      <c r="G5" s="11">
        <v>2</v>
      </c>
      <c r="H5" s="11">
        <v>17</v>
      </c>
      <c r="I5" s="11">
        <v>1</v>
      </c>
      <c r="J5" s="11">
        <v>13</v>
      </c>
      <c r="K5" s="11">
        <v>8</v>
      </c>
      <c r="L5" s="40">
        <v>53</v>
      </c>
      <c r="M5" s="108"/>
    </row>
    <row r="6" spans="1:15" ht="18" customHeight="1" x14ac:dyDescent="0.15">
      <c r="A6" s="197"/>
      <c r="B6" s="57"/>
      <c r="C6" s="11"/>
      <c r="D6" s="11"/>
      <c r="E6" s="305"/>
      <c r="F6" s="305"/>
      <c r="G6" s="11"/>
      <c r="H6" s="11"/>
      <c r="I6" s="11"/>
      <c r="J6" s="11"/>
      <c r="K6" s="11"/>
      <c r="L6" s="40"/>
      <c r="M6" s="293"/>
    </row>
    <row r="7" spans="1:15" s="134" customFormat="1" ht="18" customHeight="1" x14ac:dyDescent="0.15">
      <c r="A7" s="212">
        <v>29</v>
      </c>
      <c r="B7" s="39">
        <f>SUM(D7,G7,I7,K7)</f>
        <v>28</v>
      </c>
      <c r="C7" s="11">
        <f>SUM(E7,H7,J7,L7)</f>
        <v>285</v>
      </c>
      <c r="D7" s="11">
        <v>17</v>
      </c>
      <c r="E7" s="529">
        <v>203</v>
      </c>
      <c r="F7" s="529"/>
      <c r="G7" s="11">
        <v>2</v>
      </c>
      <c r="H7" s="11">
        <v>17</v>
      </c>
      <c r="I7" s="11">
        <v>1</v>
      </c>
      <c r="J7" s="11">
        <v>13</v>
      </c>
      <c r="K7" s="11">
        <v>8</v>
      </c>
      <c r="L7" s="144">
        <v>52</v>
      </c>
      <c r="M7" s="108"/>
    </row>
    <row r="8" spans="1:15" s="134" customFormat="1" ht="18" customHeight="1" x14ac:dyDescent="0.15">
      <c r="A8" s="213"/>
      <c r="B8" s="39"/>
      <c r="C8" s="11"/>
      <c r="D8" s="11"/>
      <c r="E8" s="305"/>
      <c r="F8" s="305"/>
      <c r="G8" s="11"/>
      <c r="H8" s="11"/>
      <c r="I8" s="11"/>
      <c r="J8" s="11"/>
      <c r="K8" s="11"/>
      <c r="L8" s="40"/>
      <c r="M8" s="108"/>
    </row>
    <row r="9" spans="1:15" s="134" customFormat="1" ht="18" customHeight="1" x14ac:dyDescent="0.15">
      <c r="A9" s="212">
        <v>30</v>
      </c>
      <c r="B9" s="11">
        <f>SUM(D9,G9,I9,K9)</f>
        <v>28</v>
      </c>
      <c r="C9" s="11">
        <f>SUM(E9,H9,J9,L9)</f>
        <v>287</v>
      </c>
      <c r="D9" s="11">
        <v>17</v>
      </c>
      <c r="E9" s="529">
        <v>204</v>
      </c>
      <c r="F9" s="529"/>
      <c r="G9" s="11">
        <v>2</v>
      </c>
      <c r="H9" s="11">
        <v>17</v>
      </c>
      <c r="I9" s="11">
        <v>1</v>
      </c>
      <c r="J9" s="11">
        <v>13</v>
      </c>
      <c r="K9" s="11">
        <v>8</v>
      </c>
      <c r="L9" s="156">
        <v>53</v>
      </c>
      <c r="M9" s="108"/>
    </row>
    <row r="10" spans="1:15" ht="18" customHeight="1" x14ac:dyDescent="0.15">
      <c r="A10" s="214"/>
      <c r="B10" s="39"/>
      <c r="C10" s="11"/>
      <c r="D10" s="11"/>
      <c r="E10" s="305"/>
      <c r="F10" s="305"/>
      <c r="G10" s="11"/>
      <c r="H10" s="11"/>
      <c r="I10" s="11"/>
      <c r="J10" s="11"/>
      <c r="K10" s="11"/>
      <c r="L10" s="40"/>
      <c r="M10" s="293"/>
    </row>
    <row r="11" spans="1:15" s="134" customFormat="1" ht="18" customHeight="1" x14ac:dyDescent="0.15">
      <c r="A11" s="214">
        <v>31</v>
      </c>
      <c r="B11" s="57">
        <f>SUM(D11,G11,I11,K11)</f>
        <v>28</v>
      </c>
      <c r="C11" s="11">
        <f>SUM(E11,H11,J11,L11)</f>
        <v>278</v>
      </c>
      <c r="D11" s="11">
        <v>17</v>
      </c>
      <c r="E11" s="529">
        <v>199</v>
      </c>
      <c r="F11" s="529"/>
      <c r="G11" s="11">
        <v>2</v>
      </c>
      <c r="H11" s="11">
        <v>16</v>
      </c>
      <c r="I11" s="11">
        <v>1</v>
      </c>
      <c r="J11" s="11">
        <v>12</v>
      </c>
      <c r="K11" s="11">
        <v>8</v>
      </c>
      <c r="L11" s="156">
        <v>51</v>
      </c>
      <c r="M11" s="108"/>
    </row>
    <row r="12" spans="1:15" s="134" customFormat="1" ht="18" customHeight="1" x14ac:dyDescent="0.15">
      <c r="A12" s="213"/>
      <c r="B12" s="11"/>
      <c r="C12" s="11"/>
      <c r="D12" s="11"/>
      <c r="E12" s="305"/>
      <c r="F12" s="305"/>
      <c r="G12" s="11"/>
      <c r="H12" s="11"/>
      <c r="I12" s="11"/>
      <c r="J12" s="11"/>
      <c r="K12" s="11"/>
      <c r="L12" s="40"/>
      <c r="M12" s="108"/>
    </row>
    <row r="13" spans="1:15" s="134" customFormat="1" ht="18" customHeight="1" thickBot="1" x14ac:dyDescent="0.2">
      <c r="A13" s="266" t="s">
        <v>400</v>
      </c>
      <c r="B13" s="267">
        <f>SUM(D13,G13,I13,K13)</f>
        <v>26</v>
      </c>
      <c r="C13" s="223">
        <f>SUM(E13,H13,J13,L13)</f>
        <v>258</v>
      </c>
      <c r="D13" s="223">
        <v>17</v>
      </c>
      <c r="E13" s="563">
        <v>181</v>
      </c>
      <c r="F13" s="563"/>
      <c r="G13" s="223">
        <v>2</v>
      </c>
      <c r="H13" s="223">
        <v>17</v>
      </c>
      <c r="I13" s="223">
        <v>1</v>
      </c>
      <c r="J13" s="223">
        <v>12</v>
      </c>
      <c r="K13" s="223">
        <v>6</v>
      </c>
      <c r="L13" s="224">
        <v>48</v>
      </c>
      <c r="M13" s="108"/>
    </row>
    <row r="14" spans="1:15" ht="15" customHeight="1" x14ac:dyDescent="0.15">
      <c r="A14" s="7" t="s">
        <v>186</v>
      </c>
      <c r="B14" s="7"/>
      <c r="C14" s="7"/>
      <c r="D14" s="7"/>
      <c r="E14" s="7"/>
      <c r="F14" s="7"/>
      <c r="G14" s="7"/>
      <c r="H14" s="7"/>
      <c r="I14" s="7"/>
      <c r="L14" s="1" t="s">
        <v>187</v>
      </c>
      <c r="M14" s="7"/>
      <c r="N14" s="7"/>
    </row>
    <row r="15" spans="1:15" ht="15" customHeight="1" x14ac:dyDescent="0.15">
      <c r="A15" s="7" t="s">
        <v>188</v>
      </c>
      <c r="B15" s="7"/>
      <c r="C15" s="7"/>
      <c r="D15" s="7"/>
      <c r="E15" s="7"/>
      <c r="F15" s="7"/>
      <c r="G15" s="7"/>
      <c r="H15" s="7"/>
      <c r="I15" s="7"/>
      <c r="K15" s="7"/>
      <c r="L15" s="1" t="s">
        <v>189</v>
      </c>
      <c r="M15" s="7"/>
      <c r="N15" s="293"/>
      <c r="O15" s="216"/>
    </row>
    <row r="16" spans="1:15" ht="15" customHeight="1" x14ac:dyDescent="0.15">
      <c r="A16" s="7"/>
      <c r="B16" s="7"/>
      <c r="C16" s="7"/>
      <c r="D16" s="7"/>
      <c r="E16" s="7"/>
      <c r="F16" s="7"/>
      <c r="G16" s="7"/>
      <c r="H16" s="7"/>
      <c r="I16" s="7"/>
      <c r="J16" s="7"/>
      <c r="K16" s="7"/>
      <c r="L16" s="7"/>
      <c r="M16" s="7"/>
      <c r="N16" s="7"/>
    </row>
    <row r="17" spans="1:14" ht="15" customHeight="1" thickBot="1" x14ac:dyDescent="0.2">
      <c r="A17" s="7" t="s">
        <v>375</v>
      </c>
      <c r="B17" s="7"/>
      <c r="C17" s="7"/>
      <c r="D17" s="7"/>
      <c r="E17" s="7"/>
      <c r="F17" s="7"/>
      <c r="G17" s="7"/>
      <c r="H17" s="7"/>
      <c r="I17" s="7"/>
      <c r="J17" s="7"/>
      <c r="L17" s="1" t="s">
        <v>153</v>
      </c>
      <c r="M17" s="7"/>
      <c r="N17" s="7"/>
    </row>
    <row r="18" spans="1:14" ht="24" customHeight="1" thickBot="1" x14ac:dyDescent="0.2">
      <c r="A18" s="430" t="s">
        <v>178</v>
      </c>
      <c r="B18" s="502" t="s">
        <v>190</v>
      </c>
      <c r="C18" s="502"/>
      <c r="D18" s="502"/>
      <c r="E18" s="502"/>
      <c r="F18" s="502"/>
      <c r="G18" s="502"/>
      <c r="H18" s="435" t="s">
        <v>191</v>
      </c>
      <c r="I18" s="435"/>
      <c r="J18" s="435"/>
      <c r="K18" s="520" t="s">
        <v>192</v>
      </c>
      <c r="L18" s="413"/>
    </row>
    <row r="19" spans="1:14" ht="24" customHeight="1" x14ac:dyDescent="0.15">
      <c r="A19" s="432"/>
      <c r="B19" s="561" t="s">
        <v>193</v>
      </c>
      <c r="C19" s="562"/>
      <c r="D19" s="298" t="s">
        <v>194</v>
      </c>
      <c r="E19" s="561" t="s">
        <v>229</v>
      </c>
      <c r="F19" s="562"/>
      <c r="G19" s="298" t="s">
        <v>75</v>
      </c>
      <c r="H19" s="466" t="s">
        <v>195</v>
      </c>
      <c r="I19" s="466"/>
      <c r="J19" s="298" t="s">
        <v>75</v>
      </c>
      <c r="K19" s="560" t="s">
        <v>196</v>
      </c>
      <c r="L19" s="414"/>
    </row>
    <row r="20" spans="1:14" s="100" customFormat="1" ht="18" customHeight="1" x14ac:dyDescent="0.15">
      <c r="A20" s="109" t="s">
        <v>428</v>
      </c>
      <c r="B20" s="564">
        <v>223448</v>
      </c>
      <c r="C20" s="565"/>
      <c r="D20" s="34">
        <v>137682</v>
      </c>
      <c r="E20" s="528">
        <v>361130</v>
      </c>
      <c r="F20" s="528"/>
      <c r="G20" s="316">
        <v>106.9</v>
      </c>
      <c r="H20" s="528">
        <v>301976</v>
      </c>
      <c r="I20" s="528"/>
      <c r="J20" s="21">
        <v>105.2</v>
      </c>
      <c r="K20" s="568">
        <f>H20/E20*100</f>
        <v>83.619749120815229</v>
      </c>
      <c r="L20" s="569"/>
    </row>
    <row r="21" spans="1:14" ht="18" customHeight="1" x14ac:dyDescent="0.15">
      <c r="A21" s="213"/>
      <c r="B21" s="62"/>
      <c r="C21" s="16"/>
      <c r="D21" s="19"/>
      <c r="E21" s="305"/>
      <c r="F21" s="305"/>
      <c r="G21" s="49"/>
      <c r="H21" s="305"/>
      <c r="I21" s="305"/>
      <c r="J21" s="21"/>
      <c r="K21" s="110"/>
      <c r="L21" s="111"/>
    </row>
    <row r="22" spans="1:14" s="134" customFormat="1" ht="18" customHeight="1" x14ac:dyDescent="0.15">
      <c r="A22" s="212">
        <v>29</v>
      </c>
      <c r="B22" s="564">
        <v>241012</v>
      </c>
      <c r="C22" s="565"/>
      <c r="D22" s="34">
        <v>135812</v>
      </c>
      <c r="E22" s="528">
        <v>376824</v>
      </c>
      <c r="F22" s="528"/>
      <c r="G22" s="316">
        <f>E22/E20*100</f>
        <v>104.34580345028107</v>
      </c>
      <c r="H22" s="528">
        <v>327519</v>
      </c>
      <c r="I22" s="528"/>
      <c r="J22" s="21">
        <f>H22/H20*100</f>
        <v>108.45861922801812</v>
      </c>
      <c r="K22" s="568">
        <f>H22/E22*100</f>
        <v>86.915642315776068</v>
      </c>
      <c r="L22" s="569"/>
    </row>
    <row r="23" spans="1:14" ht="18" customHeight="1" x14ac:dyDescent="0.15">
      <c r="A23" s="213"/>
      <c r="B23" s="63"/>
      <c r="C23" s="34"/>
      <c r="D23" s="34"/>
      <c r="E23" s="306"/>
      <c r="F23" s="306"/>
      <c r="G23" s="49"/>
      <c r="H23" s="306"/>
      <c r="I23" s="306"/>
      <c r="J23" s="21"/>
      <c r="K23" s="110"/>
      <c r="L23" s="111"/>
    </row>
    <row r="24" spans="1:14" s="134" customFormat="1" ht="18" customHeight="1" x14ac:dyDescent="0.15">
      <c r="A24" s="212">
        <v>30</v>
      </c>
      <c r="B24" s="564">
        <v>261062</v>
      </c>
      <c r="C24" s="565"/>
      <c r="D24" s="34">
        <v>138939</v>
      </c>
      <c r="E24" s="528">
        <v>400001</v>
      </c>
      <c r="F24" s="528"/>
      <c r="G24" s="316">
        <f>E24/E22*100</f>
        <v>106.15061673354138</v>
      </c>
      <c r="H24" s="528">
        <v>337372</v>
      </c>
      <c r="I24" s="528"/>
      <c r="J24" s="21">
        <f>H24/H22*100</f>
        <v>103.00837508663621</v>
      </c>
      <c r="K24" s="566">
        <f>H24/E24*100</f>
        <v>84.342789143027147</v>
      </c>
      <c r="L24" s="567"/>
    </row>
    <row r="25" spans="1:14" ht="18" customHeight="1" x14ac:dyDescent="0.15">
      <c r="A25" s="213"/>
      <c r="B25" s="63"/>
      <c r="C25" s="34"/>
      <c r="D25" s="34"/>
      <c r="E25" s="306"/>
      <c r="F25" s="306"/>
      <c r="G25" s="49"/>
      <c r="H25" s="306"/>
      <c r="I25" s="306"/>
      <c r="J25" s="21"/>
      <c r="K25" s="110"/>
      <c r="L25" s="111"/>
    </row>
    <row r="26" spans="1:14" s="134" customFormat="1" ht="18" customHeight="1" x14ac:dyDescent="0.15">
      <c r="A26" s="213">
        <v>31</v>
      </c>
      <c r="B26" s="564">
        <v>285962</v>
      </c>
      <c r="C26" s="565"/>
      <c r="D26" s="34">
        <v>122013</v>
      </c>
      <c r="E26" s="528">
        <v>407975</v>
      </c>
      <c r="F26" s="528"/>
      <c r="G26" s="316">
        <f>E26/E24*100</f>
        <v>101.99349501626247</v>
      </c>
      <c r="H26" s="528">
        <v>356925</v>
      </c>
      <c r="I26" s="528"/>
      <c r="J26" s="21">
        <f>H26/H24*100</f>
        <v>105.79567954661324</v>
      </c>
      <c r="K26" s="572">
        <f>H26/E26*100</f>
        <v>87.486978368772597</v>
      </c>
      <c r="L26" s="573"/>
    </row>
    <row r="27" spans="1:14" s="134" customFormat="1" ht="18" customHeight="1" x14ac:dyDescent="0.15">
      <c r="A27" s="213"/>
      <c r="B27" s="579"/>
      <c r="C27" s="565"/>
      <c r="D27" s="34"/>
      <c r="E27" s="528"/>
      <c r="F27" s="528"/>
      <c r="G27" s="316"/>
      <c r="H27" s="528"/>
      <c r="I27" s="528"/>
      <c r="J27" s="21"/>
      <c r="K27" s="110"/>
      <c r="L27" s="111"/>
    </row>
    <row r="28" spans="1:14" s="134" customFormat="1" ht="18" customHeight="1" thickBot="1" x14ac:dyDescent="0.2">
      <c r="A28" s="268" t="s">
        <v>400</v>
      </c>
      <c r="B28" s="576">
        <v>299612</v>
      </c>
      <c r="C28" s="577"/>
      <c r="D28" s="374">
        <v>120812</v>
      </c>
      <c r="E28" s="578">
        <v>420424</v>
      </c>
      <c r="F28" s="578"/>
      <c r="G28" s="269">
        <f>E28/E26*100</f>
        <v>103.05141246399903</v>
      </c>
      <c r="H28" s="578">
        <v>372509</v>
      </c>
      <c r="I28" s="578"/>
      <c r="J28" s="375">
        <f>H28/H26*100</f>
        <v>104.36618337185683</v>
      </c>
      <c r="K28" s="574">
        <f>H28/E28*100</f>
        <v>88.603172035849525</v>
      </c>
      <c r="L28" s="575"/>
    </row>
    <row r="29" spans="1:14" ht="15" customHeight="1" x14ac:dyDescent="0.15">
      <c r="A29" s="7" t="s">
        <v>197</v>
      </c>
      <c r="B29" s="7"/>
      <c r="C29" s="7"/>
      <c r="D29" s="7"/>
      <c r="E29" s="7"/>
      <c r="F29" s="7"/>
      <c r="G29" s="7"/>
      <c r="H29" s="7"/>
      <c r="J29" s="7"/>
      <c r="L29" s="1" t="s">
        <v>198</v>
      </c>
      <c r="M29" s="7"/>
      <c r="N29" s="7"/>
    </row>
    <row r="30" spans="1:14" ht="15" customHeight="1" x14ac:dyDescent="0.15">
      <c r="A30" s="7" t="s">
        <v>199</v>
      </c>
      <c r="B30" s="7"/>
      <c r="C30" s="7"/>
      <c r="D30" s="7"/>
      <c r="E30" s="7"/>
      <c r="F30" s="7"/>
      <c r="G30" s="7"/>
      <c r="H30" s="7"/>
      <c r="I30" s="7"/>
      <c r="J30" s="7"/>
      <c r="K30" s="7"/>
      <c r="L30" s="7"/>
      <c r="M30" s="7"/>
      <c r="N30" s="7"/>
    </row>
    <row r="31" spans="1:14" ht="15" customHeight="1" x14ac:dyDescent="0.15">
      <c r="A31" s="7"/>
      <c r="B31" s="7"/>
      <c r="C31" s="7"/>
      <c r="D31" s="7"/>
      <c r="E31" s="7"/>
      <c r="F31" s="7"/>
      <c r="G31" s="7"/>
      <c r="H31" s="7"/>
      <c r="I31" s="7"/>
      <c r="J31" s="7"/>
      <c r="K31" s="7"/>
      <c r="L31" s="7"/>
      <c r="M31" s="7"/>
      <c r="N31" s="7"/>
    </row>
    <row r="32" spans="1:14" ht="15" customHeight="1" thickBot="1" x14ac:dyDescent="0.2">
      <c r="A32" s="7" t="s">
        <v>376</v>
      </c>
      <c r="B32" s="7"/>
      <c r="C32" s="7"/>
      <c r="D32" s="7"/>
      <c r="E32" s="7"/>
      <c r="F32" s="7"/>
      <c r="G32" s="7"/>
      <c r="H32" s="7"/>
      <c r="I32" s="7"/>
      <c r="J32" s="7"/>
      <c r="L32" s="1" t="s">
        <v>170</v>
      </c>
      <c r="M32" s="7"/>
      <c r="N32" s="7"/>
    </row>
    <row r="33" spans="1:14" ht="24.95" customHeight="1" thickBot="1" x14ac:dyDescent="0.2">
      <c r="A33" s="430" t="s">
        <v>178</v>
      </c>
      <c r="B33" s="502" t="s">
        <v>190</v>
      </c>
      <c r="C33" s="502"/>
      <c r="D33" s="502"/>
      <c r="E33" s="502"/>
      <c r="F33" s="502"/>
      <c r="G33" s="502"/>
      <c r="H33" s="502" t="s">
        <v>191</v>
      </c>
      <c r="I33" s="502"/>
      <c r="J33" s="502"/>
      <c r="K33" s="570" t="s">
        <v>192</v>
      </c>
      <c r="L33" s="571"/>
    </row>
    <row r="34" spans="1:14" ht="24.95" customHeight="1" x14ac:dyDescent="0.15">
      <c r="A34" s="432"/>
      <c r="B34" s="561" t="s">
        <v>193</v>
      </c>
      <c r="C34" s="562"/>
      <c r="D34" s="298" t="s">
        <v>194</v>
      </c>
      <c r="E34" s="562" t="s">
        <v>293</v>
      </c>
      <c r="F34" s="562"/>
      <c r="G34" s="298" t="s">
        <v>75</v>
      </c>
      <c r="H34" s="562" t="s">
        <v>195</v>
      </c>
      <c r="I34" s="562"/>
      <c r="J34" s="298" t="s">
        <v>75</v>
      </c>
      <c r="K34" s="560" t="s">
        <v>196</v>
      </c>
      <c r="L34" s="414"/>
    </row>
    <row r="35" spans="1:14" s="100" customFormat="1" ht="18" customHeight="1" x14ac:dyDescent="0.15">
      <c r="A35" s="109" t="s">
        <v>428</v>
      </c>
      <c r="B35" s="582">
        <v>5467047</v>
      </c>
      <c r="C35" s="583"/>
      <c r="D35" s="136">
        <v>17231748</v>
      </c>
      <c r="E35" s="584">
        <v>22748796</v>
      </c>
      <c r="F35" s="584"/>
      <c r="G35" s="316">
        <v>103.3</v>
      </c>
      <c r="H35" s="584">
        <v>10166768</v>
      </c>
      <c r="I35" s="584"/>
      <c r="J35" s="316">
        <v>93.8</v>
      </c>
      <c r="K35" s="580">
        <f>H35/E35*100</f>
        <v>44.691455319217773</v>
      </c>
      <c r="L35" s="581"/>
    </row>
    <row r="36" spans="1:14" ht="18" customHeight="1" x14ac:dyDescent="0.15">
      <c r="A36" s="59"/>
      <c r="B36" s="60"/>
      <c r="C36" s="294"/>
      <c r="D36" s="294"/>
      <c r="E36" s="305"/>
      <c r="F36" s="305"/>
      <c r="G36" s="41"/>
      <c r="H36" s="270"/>
      <c r="I36" s="270"/>
      <c r="J36" s="41"/>
      <c r="K36" s="291"/>
      <c r="L36" s="135"/>
    </row>
    <row r="37" spans="1:14" s="100" customFormat="1" ht="18" customHeight="1" x14ac:dyDescent="0.15">
      <c r="A37" s="212">
        <v>29</v>
      </c>
      <c r="B37" s="582">
        <v>5900268</v>
      </c>
      <c r="C37" s="583"/>
      <c r="D37" s="136">
        <v>17621231</v>
      </c>
      <c r="E37" s="584">
        <v>23521500</v>
      </c>
      <c r="F37" s="584"/>
      <c r="G37" s="316">
        <f>E37/E35*100</f>
        <v>103.39668086170362</v>
      </c>
      <c r="H37" s="584">
        <v>9553768</v>
      </c>
      <c r="I37" s="584"/>
      <c r="J37" s="316">
        <f>H37/H35*100</f>
        <v>93.970551900072863</v>
      </c>
      <c r="K37" s="580">
        <f>H37/E37*100</f>
        <v>40.617171523924924</v>
      </c>
      <c r="L37" s="581"/>
    </row>
    <row r="38" spans="1:14" s="100" customFormat="1" ht="18" customHeight="1" x14ac:dyDescent="0.15">
      <c r="A38" s="213"/>
      <c r="B38" s="61"/>
      <c r="C38" s="136"/>
      <c r="D38" s="136"/>
      <c r="E38" s="65"/>
      <c r="F38" s="65"/>
      <c r="G38" s="316"/>
      <c r="H38" s="65"/>
      <c r="I38" s="65"/>
      <c r="J38" s="316"/>
      <c r="K38" s="291"/>
      <c r="L38" s="135"/>
    </row>
    <row r="39" spans="1:14" s="100" customFormat="1" ht="18" customHeight="1" x14ac:dyDescent="0.15">
      <c r="A39" s="212">
        <v>30</v>
      </c>
      <c r="B39" s="592">
        <v>6291263</v>
      </c>
      <c r="C39" s="583"/>
      <c r="D39" s="136">
        <v>17907899</v>
      </c>
      <c r="E39" s="584">
        <v>24199162</v>
      </c>
      <c r="F39" s="584"/>
      <c r="G39" s="316">
        <f>E39/E37*100</f>
        <v>102.88103224709309</v>
      </c>
      <c r="H39" s="584">
        <v>9314249</v>
      </c>
      <c r="I39" s="584"/>
      <c r="J39" s="316">
        <f>H39/H37*100</f>
        <v>97.492936818227122</v>
      </c>
      <c r="K39" s="585">
        <f>H39/E39*100</f>
        <v>38.489965065732441</v>
      </c>
      <c r="L39" s="586"/>
    </row>
    <row r="40" spans="1:14" s="100" customFormat="1" ht="18" customHeight="1" x14ac:dyDescent="0.15">
      <c r="A40" s="213"/>
      <c r="B40" s="61"/>
      <c r="C40" s="136"/>
      <c r="D40" s="136"/>
      <c r="E40" s="65"/>
      <c r="F40" s="65"/>
      <c r="G40" s="316"/>
      <c r="H40" s="65"/>
      <c r="I40" s="65"/>
      <c r="J40" s="316"/>
      <c r="K40" s="291"/>
      <c r="L40" s="135"/>
    </row>
    <row r="41" spans="1:14" s="100" customFormat="1" ht="18" customHeight="1" x14ac:dyDescent="0.15">
      <c r="A41" s="212">
        <v>31</v>
      </c>
      <c r="B41" s="592">
        <v>6378093</v>
      </c>
      <c r="C41" s="583"/>
      <c r="D41" s="136">
        <v>18190150</v>
      </c>
      <c r="E41" s="584">
        <v>24568243</v>
      </c>
      <c r="F41" s="584"/>
      <c r="G41" s="316">
        <f>E41/E39*100</f>
        <v>101.52518091328947</v>
      </c>
      <c r="H41" s="584">
        <v>9657424</v>
      </c>
      <c r="I41" s="584"/>
      <c r="J41" s="316">
        <f>H41/H39*100</f>
        <v>103.68440869467845</v>
      </c>
      <c r="K41" s="443">
        <f>H41/E41*100</f>
        <v>39.308565940185467</v>
      </c>
      <c r="L41" s="586"/>
    </row>
    <row r="42" spans="1:14" s="100" customFormat="1" ht="18" customHeight="1" x14ac:dyDescent="0.15">
      <c r="A42" s="213"/>
      <c r="B42" s="61"/>
      <c r="C42" s="136"/>
      <c r="D42" s="136"/>
      <c r="E42" s="65"/>
      <c r="F42" s="65"/>
      <c r="G42" s="316"/>
      <c r="H42" s="65"/>
      <c r="I42" s="65"/>
      <c r="J42" s="316"/>
      <c r="K42" s="291"/>
      <c r="L42" s="135"/>
    </row>
    <row r="43" spans="1:14" s="100" customFormat="1" ht="18" customHeight="1" thickBot="1" x14ac:dyDescent="0.2">
      <c r="A43" s="271" t="s">
        <v>400</v>
      </c>
      <c r="B43" s="588">
        <v>6962593</v>
      </c>
      <c r="C43" s="589"/>
      <c r="D43" s="376">
        <v>18513048</v>
      </c>
      <c r="E43" s="587">
        <v>25475641</v>
      </c>
      <c r="F43" s="587"/>
      <c r="G43" s="269">
        <f>E43/E41*100</f>
        <v>103.69337766644526</v>
      </c>
      <c r="H43" s="587">
        <v>10661922</v>
      </c>
      <c r="I43" s="587"/>
      <c r="J43" s="269">
        <f>H43/H41*100</f>
        <v>110.40130370169106</v>
      </c>
      <c r="K43" s="590">
        <f>H43/E43*100</f>
        <v>41.851437614464736</v>
      </c>
      <c r="L43" s="591"/>
    </row>
    <row r="44" spans="1:14" ht="15" customHeight="1" x14ac:dyDescent="0.15">
      <c r="B44" s="7"/>
      <c r="C44" s="7"/>
      <c r="D44" s="7"/>
      <c r="E44" s="7"/>
      <c r="F44" s="7"/>
      <c r="G44" s="7"/>
      <c r="H44" s="7"/>
      <c r="J44" s="7"/>
      <c r="K44" s="7"/>
      <c r="L44" s="1" t="s">
        <v>200</v>
      </c>
      <c r="M44" s="7"/>
      <c r="N44" s="7"/>
    </row>
    <row r="45" spans="1:14" ht="18.95" customHeight="1" x14ac:dyDescent="0.15">
      <c r="A45" s="7"/>
      <c r="B45" s="7"/>
      <c r="C45" s="7"/>
      <c r="D45" s="7"/>
      <c r="E45" s="7"/>
      <c r="F45" s="7"/>
      <c r="G45" s="7"/>
      <c r="H45" s="7"/>
      <c r="I45" s="7"/>
      <c r="J45" s="7"/>
      <c r="K45" s="7"/>
      <c r="L45" s="7"/>
      <c r="M45" s="7"/>
      <c r="N45" s="7"/>
    </row>
    <row r="46" spans="1:14" ht="18.95" customHeight="1" x14ac:dyDescent="0.15">
      <c r="A46" s="7"/>
      <c r="B46" s="7"/>
      <c r="C46" s="7"/>
      <c r="D46" s="7"/>
      <c r="E46" s="7"/>
      <c r="F46" s="7"/>
      <c r="G46" s="7"/>
      <c r="H46" s="7"/>
      <c r="I46" s="7"/>
      <c r="J46" s="7"/>
      <c r="K46" s="7"/>
      <c r="L46" s="7"/>
      <c r="M46" s="7"/>
      <c r="N46" s="7"/>
    </row>
  </sheetData>
  <sheetProtection sheet="1" selectLockedCells="1" selectUnlockedCells="1"/>
  <mergeCells count="71">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B27:C27"/>
    <mergeCell ref="E27:F27"/>
    <mergeCell ref="H27:I27"/>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 ref="E5:F5"/>
    <mergeCell ref="E7:F7"/>
  </mergeCells>
  <phoneticPr fontId="25"/>
  <printOptions horizontalCentered="1"/>
  <pageMargins left="0.59055118110236227" right="0.59055118110236227" top="0.59055118110236227" bottom="0.59055118110236227" header="0.39370078740157483" footer="0.39370078740157483"/>
  <pageSetup paperSize="9" firstPageNumber="180" orientation="portrait" useFirstPageNumber="1"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‐180‐!Print_Area</vt:lpstr>
      <vt:lpstr>‐181‐!Print_Area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友美</dc:creator>
  <cp:lastModifiedBy>宮里 磨</cp:lastModifiedBy>
  <cp:lastPrinted>2021-04-02T10:17:14Z</cp:lastPrinted>
  <dcterms:created xsi:type="dcterms:W3CDTF">2013-03-25T07:49:34Z</dcterms:created>
  <dcterms:modified xsi:type="dcterms:W3CDTF">2021-04-02T10:18:11Z</dcterms:modified>
</cp:coreProperties>
</file>