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sheet8.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はじめに" sheetId="1" state="visible" r:id="rId2"/>
    <sheet name="基本情報入力シート" sheetId="2" state="visible" r:id="rId3"/>
    <sheet name="別紙様式2-1 計画書_総括表" sheetId="3" state="visible" r:id="rId4"/>
    <sheet name="別紙様式2-2 個表_処遇" sheetId="4" state="visible" r:id="rId5"/>
    <sheet name="別紙様式2-3 個表_特定" sheetId="5" state="visible" r:id="rId6"/>
    <sheet name="別紙様式2-4 個表_ベースアップ" sheetId="6" state="visible" r:id="rId7"/>
    <sheet name="【参考】数式用" sheetId="7" state="hidden" r:id="rId8"/>
    <sheet name="【参考】数式用2" sheetId="8" state="hidden" r:id="rId9"/>
  </sheets>
  <definedNames>
    <definedName function="false" hidden="false" localSheetId="0" name="_xlnm.Print_Area" vbProcedure="false">はじめに!$A$1:$F$31</definedName>
    <definedName function="false" hidden="false" localSheetId="1" name="_xlnm.Print_Area" vbProcedure="false">基本情報入力シート!$A$1:$AA$52</definedName>
    <definedName function="false" hidden="false" localSheetId="2" name="_xlnm.Print_Area" vbProcedure="false">'別紙様式2-1 計画書_総括表'!$A$1:$AL$232</definedName>
    <definedName function="false" hidden="false" localSheetId="3" name="_xlnm.Print_Area" vbProcedure="false">'別紙様式2-2 個表_処遇'!$A$1:$AH$49</definedName>
    <definedName function="false" hidden="false" localSheetId="3" name="_xlnm.Print_Titles" vbProcedure="false">'別紙様式2-2 個表_処遇'!$7:$11</definedName>
    <definedName function="false" hidden="true" localSheetId="3" name="_xlnm._FilterDatabase" vbProcedure="false">'別紙様式2-2 個表_処遇'!$L$11:$AH$11</definedName>
    <definedName function="false" hidden="false" localSheetId="4" name="_xlnm.Print_Area" vbProcedure="false">'別紙様式2-3 個表_特定'!$A$1:$AI$31</definedName>
    <definedName function="false" hidden="false" localSheetId="4" name="_xlnm.Print_Titles" vbProcedure="false">'別紙様式2-3 個表_特定'!$7:$11</definedName>
    <definedName function="false" hidden="true" localSheetId="4" name="_xlnm._FilterDatabase" vbProcedure="false">'別紙様式2-3 個表_特定'!$L$11:$AI$11</definedName>
    <definedName function="false" hidden="false" localSheetId="5" name="_xlnm.Print_Area" vbProcedure="false">'別紙様式2-4 個表_ベースアップ'!$A$1:$AL$31</definedName>
    <definedName function="false" hidden="false" localSheetId="5" name="_xlnm.Print_Titles" vbProcedure="false">'別紙様式2-4 個表_ベースアップ'!$7:$11</definedName>
    <definedName function="false" hidden="true" localSheetId="5" name="_xlnm._FilterDatabase" vbProcedure="false">'別紙様式2-4 個表_ベースアップ'!$B$11:$AL$111</definedName>
    <definedName function="false" hidden="false" name="www" vbProcedure="false">#REF!</definedName>
    <definedName function="false" hidden="false" name="サービス" vbProcedure="false">#REF!</definedName>
    <definedName function="false" hidden="false" name="サービス名" vbProcedure="false">【参考】数式用!$A$5:$A$28</definedName>
    <definedName function="false" hidden="false" name="サービス種別" vbProcedure="false">#REF!</definedName>
    <definedName function="false" hidden="false" name="一覧" vbProcedure="false">#REF!</definedName>
    <definedName function="false" hidden="false" name="特定" vbProcedure="false">#REF!</definedName>
    <definedName function="false" hidden="false" name="種類" vbProcedure="false">#REF!</definedName>
    <definedName function="false" hidden="false" localSheetId="0" name="www" vbProcedure="false">#REF!</definedName>
    <definedName function="false" hidden="false" localSheetId="0" name="サービス名" vbProcedure="false">#REF!</definedName>
    <definedName function="false" hidden="false" localSheetId="0" name="特定" vbProcedure="false">#REF!</definedName>
    <definedName function="false" hidden="false" localSheetId="2" name="サービス" vbProcedure="false">#REF!</definedName>
    <definedName function="false" hidden="false" localSheetId="3" name="_xlnm.Print_Titles" vbProcedure="false">'別紙様式2-2 個表_処遇'!$7:$11</definedName>
    <definedName function="false" hidden="false" localSheetId="4" name="www" vbProcedure="false">#REF!</definedName>
    <definedName function="false" hidden="false" localSheetId="4" name="_xlnm.Print_Titles" vbProcedure="false">'別紙様式2-3 個表_特定'!$7:$11</definedName>
    <definedName function="false" hidden="false" localSheetId="4" name="サービス" vbProcedure="false">#REF!</definedName>
    <definedName function="false" hidden="false" localSheetId="5" name="www" vbProcedure="false">#REF!</definedName>
    <definedName function="false" hidden="false" localSheetId="5" name="_xlnm.Print_Titles" vbProcedure="false">'別紙様式2-4 個表_ベースアップ'!$7:$11</definedName>
    <definedName function="false" hidden="false" localSheetId="5" name="サービス" vbProcedure="false">#REF!</definedName>
    <definedName function="false" hidden="false" localSheetId="5" name="サービス名" vbProcedure="false">#REF!</definedName>
    <definedName function="false" hidden="false" localSheetId="5" name="特定" vbProcedure="false">#REF!</definedName>
    <definedName function="false" hidden="false" localSheetId="6" name="_xlnm.Print_Area" vbProcedure="false">【参考】数式用!$A$1:$I$28</definedName>
    <definedName function="false" hidden="false" localSheetId="6" name="_xlnm._FilterDatabase" vbProcedure="false">【参考】数式用!#REF!</definedName>
    <definedName function="false" hidden="false" localSheetId="7" name="www" vbProcedure="false">#REF!</definedName>
    <definedName function="false" hidden="false" localSheetId="7" name="_xlnm.Print_Area" vbProcedure="false">【参考】数式用2!$A$1:$C$26</definedName>
    <definedName function="false" hidden="false" localSheetId="7" name="_xlnm._FilterDatabase" vbProcedure="false">【参考】数式用2!#REF!</definedName>
    <definedName function="false" hidden="false" localSheetId="7" name="サービス" vbProcedure="false">#REF!</definedName>
    <definedName function="false" hidden="false" localSheetId="7" name="サービス名" vbProcedure="false">【参考】数式用2!$A$3:$A$26</definedName>
    <definedName function="false" hidden="false" localSheetId="7"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L113" authorId="0">
      <text>
        <r>
          <rPr>
            <sz val="9"/>
            <color rgb="FF000000"/>
            <rFont val="MS P ゴシック"/>
            <family val="3"/>
            <charset val="128"/>
          </rPr>
          <t xml:space="preserve">ドロップダウンリストから選択できます。</t>
        </r>
      </text>
    </comment>
    <comment ref="S73" authorId="0">
      <text>
        <r>
          <rPr>
            <b val="true"/>
            <sz val="10"/>
            <color rgb="FF000000"/>
            <rFont val="MS P ゴシック"/>
            <family val="3"/>
            <charset val="128"/>
          </rPr>
          <t xml:space="preserve">上記のいずれの配分方法にも当てはまらない場合は、当該事業所（法人）におけるグループ毎の配分額を記入して下さい。</t>
        </r>
      </text>
    </comment>
  </commentList>
</comments>
</file>

<file path=xl/sharedStrings.xml><?xml version="1.0" encoding="utf-8"?>
<sst xmlns="http://schemas.openxmlformats.org/spreadsheetml/2006/main" count="2996" uniqueCount="444">
  <si>
    <t xml:space="preserve">処遇改善計画書　作成にあたっての入力シート等の説明</t>
  </si>
  <si>
    <t xml:space="preserve">令和４年度以降の処遇改善加算等に係る計画書の作成方法をご説明しています</t>
  </si>
  <si>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</si>
  <si>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</si>
  <si>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</si>
  <si>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</si>
  <si>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</si>
  <si>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</si>
  <si>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</si>
  <si>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</si>
  <si>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</si>
  <si>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</si>
  <si>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</si>
  <si>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</si>
  <si>
    <t xml:space="preserve">様式2-1 計画書_総括表</t>
  </si>
  <si>
    <t xml:space="preserve">③</t>
  </si>
  <si>
    <t xml:space="preserve">・賃金改善計画やキャリアパス要件、職場環境要件・見える化要件の具体的な内容を入力します。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</si>
  <si>
    <t xml:space="preserve">提出</t>
  </si>
  <si>
    <t xml:space="preserve">様式2-2 個表_処遇</t>
  </si>
  <si>
    <t xml:space="preserve">（一括申請する事業所数により異なる）</t>
  </si>
  <si>
    <t xml:space="preserve">②</t>
  </si>
  <si>
    <t xml:space="preserve">・処遇改善加算について、事業所毎の情報を入力します。
・事業所毎に新規・継続の別、加算区分、算定対象月等を入力します。
・基本情報入力シートの次に入力してください。</t>
  </si>
  <si>
    <t xml:space="preserve">提出（ベースアップ加算のみの申請の場合は不要）</t>
  </si>
  <si>
    <t xml:space="preserve">様式2-3 個表_特定</t>
  </si>
  <si>
    <t xml:space="preserve">・特定加算について、事業所毎の情報を入力します。
・事業所毎に新規・継続の別、加算区分、算定対象月、介護福祉士等配置要件、グループ別の常勤換算人数等を入力します。
・基本情報入力シートの次に入力してください。</t>
  </si>
  <si>
    <t xml:space="preserve">様式2-4 個表_ベースアップ等加算</t>
  </si>
  <si>
    <t xml:space="preserve">・ベースアップ等加算について、事業所毎の情報を入力します。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</si>
  <si>
    <t xml:space="preserve">２　書類の作成方法</t>
  </si>
  <si>
    <r>
      <rPr>
        <sz val="14"/>
        <color rgb="FF000000"/>
        <rFont val="ＭＳ Ｐゴシック"/>
        <family val="3"/>
        <charset val="128"/>
      </rPr>
      <t xml:space="preserve">●令和２年度</t>
    </r>
    <r>
      <rPr>
        <sz val="14"/>
        <rFont val="ＭＳ Ｐゴシック"/>
        <family val="3"/>
        <charset val="128"/>
      </rPr>
      <t xml:space="preserve">からの主な変更点・注意点は下記のとおりです。</t>
    </r>
  </si>
  <si>
    <r>
      <rPr>
        <sz val="14"/>
        <rFont val="ＭＳ Ｐゴシック"/>
        <family val="3"/>
        <charset val="128"/>
      </rPr>
      <t xml:space="preserve">・介護職員処遇改善計画書と介護職員等特定処遇改善計画書を一本化しました。原則、</t>
    </r>
    <r>
      <rPr>
        <b val="true"/>
        <sz val="14"/>
        <rFont val="ＭＳ Ｐゴシック"/>
        <family val="3"/>
        <charset val="128"/>
      </rPr>
      <t xml:space="preserve">本様式を用いて計画書を作成してください。</t>
    </r>
  </si>
  <si>
    <r>
      <rPr>
        <sz val="14"/>
        <rFont val="ＭＳ Ｐゴシック"/>
        <family val="3"/>
        <charset val="128"/>
      </rPr>
      <t xml:space="preserve">・</t>
    </r>
    <r>
      <rPr>
        <b val="true"/>
        <sz val="14"/>
        <rFont val="ＭＳ Ｐゴシック"/>
        <family val="3"/>
        <charset val="128"/>
      </rPr>
      <t xml:space="preserve">根拠資料の提出は</t>
    </r>
    <r>
      <rPr>
        <sz val="14"/>
        <rFont val="ＭＳ Ｐゴシック"/>
        <family val="3"/>
        <charset val="128"/>
      </rPr>
      <t xml:space="preserve">、保管の有無をチェックリストで確認することで</t>
    </r>
    <r>
      <rPr>
        <b val="true"/>
        <sz val="14"/>
        <rFont val="ＭＳ Ｐゴシック"/>
        <family val="3"/>
        <charset val="128"/>
      </rPr>
      <t xml:space="preserve">原則不要</t>
    </r>
    <r>
      <rPr>
        <sz val="14"/>
        <rFont val="ＭＳ Ｐゴシック"/>
        <family val="3"/>
        <charset val="128"/>
      </rPr>
      <t xml:space="preserve">です。</t>
    </r>
  </si>
  <si>
    <r>
      <rPr>
        <sz val="14"/>
        <rFont val="ＭＳ Ｐゴシック"/>
        <family val="3"/>
        <charset val="128"/>
      </rPr>
      <t xml:space="preserve">・「賃金改善の見込額」の比較対象となる年度は、</t>
    </r>
    <r>
      <rPr>
        <b val="true"/>
        <sz val="14"/>
        <rFont val="ＭＳ Ｐゴシック"/>
        <family val="3"/>
        <charset val="128"/>
      </rPr>
      <t xml:space="preserve">「初めて加算を取得する（した）前年度」から「（申請の）前年度」</t>
    </r>
    <r>
      <rPr>
        <sz val="14"/>
        <rFont val="ＭＳ Ｐゴシック"/>
        <family val="3"/>
        <charset val="128"/>
      </rPr>
      <t xml:space="preserve">となりました。</t>
    </r>
  </si>
  <si>
    <t xml:space="preserve">●令和３年度からの主な変更点は下記のとおりです。</t>
  </si>
  <si>
    <t xml:space="preserve">・職場環境等要件に基づく取組の実施について、過去ではなく、当該年度における取組の実施を求めることとしました。</t>
  </si>
  <si>
    <r>
      <rPr>
        <sz val="14"/>
        <color rgb="FF000000"/>
        <rFont val="ＭＳ Ｐゴシック"/>
        <family val="3"/>
        <charset val="128"/>
      </rPr>
      <t xml:space="preserve">・特定加算の平均賃金改善額の配分ルールにおける「経験・技能のある介護職員」は「他の介護職員」の</t>
    </r>
    <r>
      <rPr>
        <b val="true"/>
        <sz val="14"/>
        <color rgb="FF000000"/>
        <rFont val="ＭＳ Ｐゴシック"/>
        <family val="3"/>
        <charset val="128"/>
      </rPr>
      <t xml:space="preserve">「２倍以上であること」</t>
    </r>
    <r>
      <rPr>
        <sz val="14"/>
        <color rgb="FF000000"/>
        <rFont val="ＭＳ Ｐゴシック"/>
        <family val="3"/>
        <charset val="128"/>
      </rPr>
      <t xml:space="preserve">について、「経験・技能のある介護職員」は「他の介護職員」</t>
    </r>
    <r>
      <rPr>
        <b val="true"/>
        <sz val="14"/>
        <color rgb="FF000000"/>
        <rFont val="ＭＳ Ｐゴシック"/>
        <family val="3"/>
        <charset val="128"/>
      </rPr>
      <t xml:space="preserve">「と比較し高いこと」</t>
    </r>
    <r>
      <rPr>
        <sz val="14"/>
        <color rgb="FF000000"/>
        <rFont val="ＭＳ Ｐゴシック"/>
        <family val="3"/>
        <charset val="128"/>
      </rPr>
      <t xml:space="preserve">を求めることとしました。</t>
    </r>
  </si>
  <si>
    <t xml:space="preserve">●令和４年度からの主な変更点は下記のとおりです。</t>
  </si>
  <si>
    <t xml:space="preserve">・ベースアップ等加算を創設し、当該加算による賃金改善の合計額の３分の２以上は、基本給又は決まって毎月支払われる手当の引上げに充てることを求めることとしました。</t>
  </si>
  <si>
    <t xml:space="preserve">処遇改善計画書（処遇改善加算・特定加算・ベースアップ等加算）作成用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</si>
  <si>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</si>
  <si>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</si>
  <si>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</si>
  <si>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</si>
  <si>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</si>
  <si>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・加算の対象事業所に関する情報</t>
  </si>
  <si>
    <t xml:space="preserve">１　提出先に関する情報</t>
  </si>
  <si>
    <t xml:space="preserve">処遇改善加算・特定加算・ベースアップ等支援加算の届出に係る提出先の名称を入力してください。</t>
  </si>
  <si>
    <t xml:space="preserve">加算提出先</t>
  </si>
  <si>
    <t xml:space="preserve">浦添市</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</si>
  <si>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</si>
  <si>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</si>
  <si>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</si>
  <si>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</si>
  <si>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</si>
  <si>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</si>
  <si>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</si>
  <si>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</si>
  <si>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</si>
  <si>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</si>
  <si>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</si>
  <si>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</si>
  <si>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</si>
  <si>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</si>
  <si>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</si>
  <si>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</si>
  <si>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</si>
  <si>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FAX番号</t>
  </si>
  <si>
    <t xml:space="preserve">e-mail</t>
  </si>
  <si>
    <t xml:space="preserve">３　加算の対象事業所に関する情報</t>
  </si>
  <si>
    <t xml:space="preserve">下表に必要事項を入力してください。記入内容が様式2-2、2-3、2-4に反映されます。</t>
  </si>
  <si>
    <t xml:space="preserve">※　</t>
  </si>
  <si>
    <r>
      <rPr>
        <sz val="12"/>
        <rFont val="ＭＳ Ｐゴシック"/>
        <family val="3"/>
        <charset val="128"/>
      </rPr>
      <t xml:space="preserve">「一月あたり介護報酬総単位数</t>
    </r>
    <r>
      <rPr>
        <sz val="12"/>
        <color rgb="FFFF0000"/>
        <rFont val="ＭＳ Ｐゴシック"/>
        <family val="3"/>
        <charset val="128"/>
      </rPr>
      <t xml:space="preserve">（処遇改善加算及び特定加算を除く）</t>
    </r>
    <r>
      <rPr>
        <sz val="12"/>
        <rFont val="ＭＳ Ｐゴシック"/>
        <family val="3"/>
        <charset val="128"/>
      </rPr>
      <t xml:space="preserve">」(a)には、 前年１月から12月までの１年間の介護報酬総単位数（各種加算減算を含む。ただし、</t>
    </r>
    <r>
      <rPr>
        <u val="single"/>
        <sz val="12"/>
        <rFont val="ＭＳ Ｐゴシック"/>
        <family val="3"/>
        <charset val="128"/>
      </rPr>
      <t xml:space="preserve">処遇改善加算及び特定加算は除く。</t>
    </r>
    <r>
      <rPr>
        <sz val="12"/>
        <rFont val="ＭＳ Ｐゴシック"/>
        <family val="3"/>
        <charset val="128"/>
      </rPr>
      <t xml:space="preserve">）を12で除したもの（12ヶ月に満たない場合は、一月あたりの標準的な単位数として見込まれるもの）を記載すること。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</si>
  <si>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</si>
  <si>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</si>
  <si>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</si>
  <si>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</si>
  <si>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</si>
  <si>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</si>
  <si>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color rgb="FF000000"/>
        <rFont val="ＭＳ Ｐゴシック"/>
        <family val="3"/>
        <charset val="128"/>
      </rPr>
      <t xml:space="preserve">一月あたり介護報酬総単位数</t>
    </r>
    <r>
      <rPr>
        <sz val="11"/>
        <color rgb="FFFF0000"/>
        <rFont val="ＭＳ Ｐゴシック"/>
        <family val="3"/>
        <charset val="128"/>
      </rPr>
      <t xml:space="preserve">（処遇改善加算及び特定加算を除く）</t>
    </r>
    <r>
      <rPr>
        <sz val="11"/>
        <color rgb="FF000000"/>
        <rFont val="ＭＳ Ｐゴシック"/>
        <family val="3"/>
        <charset val="128"/>
      </rPr>
      <t xml:space="preserve">[単位](a)</t>
    </r>
  </si>
  <si>
    <t xml:space="preserve">１単位あたりの
単価[円](b)</t>
  </si>
  <si>
    <t xml:space="preserve">都道府県</t>
  </si>
  <si>
    <t xml:space="preserve">市区町村</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</si>
  <si>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</si>
  <si>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</si>
  <si>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</si>
  <si>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</si>
  <si>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</si>
  <si>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</si>
  <si>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</si>
  <si>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</si>
  <si>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</si>
  <si>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明朝"/>
        <family val="1"/>
        <charset val="128"/>
      </rPr>
      <t xml:space="preserve">　【本計画書で提出する加算】　</t>
    </r>
    <r>
      <rPr>
        <sz val="8"/>
        <color rgb="FF000000"/>
        <rFont val="ＭＳ Ｐ明朝"/>
        <family val="1"/>
        <charset val="128"/>
      </rPr>
      <t xml:space="preserve">※取得予定の加算について「○」、取得しない加算について「×」を選択すること。</t>
    </r>
  </si>
  <si>
    <r>
      <rPr>
        <b val="true"/>
        <sz val="8"/>
        <color rgb="FF000000"/>
        <rFont val="ＭＳ Ｐ明朝"/>
        <family val="1"/>
        <charset val="128"/>
      </rPr>
      <t xml:space="preserve">介護職員処遇改善加算</t>
    </r>
    <r>
      <rPr>
        <sz val="6"/>
        <color rgb="FF000000"/>
        <rFont val="ＭＳ Ｐ明朝"/>
        <family val="1"/>
        <charset val="128"/>
      </rPr>
      <t xml:space="preserve">（処遇改善加算）</t>
    </r>
  </si>
  <si>
    <r>
      <rPr>
        <b val="true"/>
        <sz val="8"/>
        <color rgb="FF000000"/>
        <rFont val="ＭＳ Ｐ明朝"/>
        <family val="1"/>
        <charset val="128"/>
      </rPr>
      <t xml:space="preserve">介護職員等特定処遇改善加算</t>
    </r>
    <r>
      <rPr>
        <sz val="6"/>
        <color rgb="FF000000"/>
        <rFont val="ＭＳ Ｐ明朝"/>
        <family val="1"/>
        <charset val="128"/>
      </rPr>
      <t xml:space="preserve">（特定加算）</t>
    </r>
  </si>
  <si>
    <r>
      <rPr>
        <b val="true"/>
        <sz val="8"/>
        <color rgb="FF000000"/>
        <rFont val="ＭＳ Ｐ明朝"/>
        <family val="1"/>
        <charset val="128"/>
      </rPr>
      <t xml:space="preserve">介護職員等ベースアップ等支援加算</t>
    </r>
    <r>
      <rPr>
        <sz val="6"/>
        <color rgb="FF000000"/>
        <rFont val="ＭＳ Ｐ明朝"/>
        <family val="1"/>
        <charset val="128"/>
      </rPr>
      <t xml:space="preserve">（ベースアップ等加算）</t>
    </r>
  </si>
  <si>
    <r>
      <rPr>
        <sz val="8"/>
        <color rgb="FF000000"/>
        <rFont val="ＭＳ Ｐ明朝"/>
        <family val="1"/>
        <charset val="128"/>
      </rPr>
      <t xml:space="preserve">※すでに処遇改善加算・特定加算を算定している事業所が、</t>
    </r>
    <r>
      <rPr>
        <u val="single"/>
        <sz val="8"/>
        <color rgb="FF000000"/>
        <rFont val="ＭＳ Ｐ明朝"/>
        <family val="1"/>
        <charset val="128"/>
      </rPr>
      <t xml:space="preserve">令和４年10月以降にベースアップ等加算を算定するために計画書を提出する場合、</t>
    </r>
    <r>
      <rPr>
        <b val="true"/>
        <u val="single"/>
        <sz val="8"/>
        <color rgb="FF000000"/>
        <rFont val="ＭＳ Ｐ明朝"/>
        <family val="1"/>
        <charset val="128"/>
      </rPr>
      <t xml:space="preserve">ベースアップ等加算の算定に必要なセルのみ記入</t>
    </r>
    <r>
      <rPr>
        <u val="single"/>
        <sz val="8"/>
        <color rgb="FF000000"/>
        <rFont val="ＭＳ Ｐ明朝"/>
        <family val="1"/>
        <charset val="128"/>
      </rPr>
      <t xml:space="preserve">すること。
</t>
    </r>
    <r>
      <rPr>
        <sz val="8"/>
        <color rgb="FF000000"/>
        <rFont val="ＭＳ Ｐ明朝"/>
        <family val="1"/>
        <charset val="128"/>
      </rPr>
      <t xml:space="preserve">※</t>
    </r>
    <r>
      <rPr>
        <b val="true"/>
        <u val="single"/>
        <sz val="8"/>
        <color rgb="FF000000"/>
        <rFont val="ＭＳ Ｐ明朝"/>
        <family val="1"/>
        <charset val="128"/>
      </rPr>
      <t xml:space="preserve">「×」をつけた加算に係る記入欄（グレーになるセル）は、記入不要</t>
    </r>
    <r>
      <rPr>
        <sz val="8"/>
        <color rgb="FF000000"/>
        <rFont val="ＭＳ Ｐ明朝"/>
        <family val="1"/>
        <charset val="128"/>
      </rPr>
      <t xml:space="preserve">。</t>
    </r>
  </si>
  <si>
    <t xml:space="preserve">２　賃金改善計画について＜共通＞</t>
  </si>
  <si>
    <t xml:space="preserve">（１）加算額を上回る賃金改善について</t>
  </si>
  <si>
    <r>
      <rPr>
        <sz val="8"/>
        <color rgb="FF000000"/>
        <rFont val="ＭＳ Ｐ明朝"/>
        <family val="1"/>
        <charset val="128"/>
      </rPr>
      <t xml:space="preserve">・本計画に記載された金額は見込額であり、提出後の運営状況(利用者数等)、人員配置状況(職員数等)その他の事由により変動があり得る。
・（１）では以下の要件を確認しており、</t>
    </r>
    <r>
      <rPr>
        <u val="single"/>
        <sz val="8"/>
        <color rgb="FF000000"/>
        <rFont val="ＭＳ Ｐ明朝"/>
        <family val="1"/>
        <charset val="128"/>
      </rPr>
      <t xml:space="preserve">オレンジセルが「○」でない場合、加算取得の要件を満たしていない。
</t>
    </r>
    <r>
      <rPr>
        <sz val="8"/>
        <color rgb="FF000000"/>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</si>
  <si>
    <t xml:space="preserve">処遇改善加算</t>
  </si>
  <si>
    <t xml:space="preserve">特定加算</t>
  </si>
  <si>
    <t xml:space="preserve">ベースアップ等加算</t>
  </si>
  <si>
    <t xml:space="preserve">令和</t>
  </si>
  <si>
    <t xml:space="preserve">年度の加算の見込額</t>
  </si>
  <si>
    <t xml:space="preserve">円</t>
  </si>
  <si>
    <r>
      <rPr>
        <sz val="9"/>
        <rFont val="ＭＳ Ｐ明朝"/>
        <family val="1"/>
        <charset val="128"/>
      </rPr>
      <t xml:space="preserve">賃金改善の見込額(ⅰ-ⅱ）
</t>
    </r>
    <r>
      <rPr>
        <b val="true"/>
        <sz val="9"/>
        <rFont val="ＭＳ Ｐ明朝"/>
        <family val="1"/>
        <charset val="128"/>
      </rPr>
      <t xml:space="preserve">（右側の額は加算見込額を上回ること）</t>
    </r>
  </si>
  <si>
    <t xml:space="preserve">ⅰ）それぞれの加算の算定により賃金改善を行う場合の賃金の総額（見込額）</t>
  </si>
  <si>
    <t xml:space="preserve">ⅱ）前年度の賃金の総額（処遇改善加算等を取得し実施される賃金改善額及び独自の賃金改善額を除く）【基準額１・基準額２・基準額３】</t>
  </si>
  <si>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</si>
  <si>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</si>
  <si>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</si>
  <si>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</si>
  <si>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</si>
  <si>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【賃金の総額に係る記入上の注意】</t>
  </si>
  <si>
    <t xml:space="preserve">・</t>
  </si>
  <si>
    <t xml:space="preserve">(1)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</si>
  <si>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 xml:space="preserve">(2)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</si>
  <si>
    <t xml:space="preserve">(3)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</si>
  <si>
    <t xml:space="preserve">(4)には、介護職員のみの賃金の総額を記載すること。</t>
  </si>
  <si>
    <t xml:space="preserve">(5)には、事業所に従事するすべての職員（介護職員及びその他の職種）の賃金の総額を記載すること。</t>
  </si>
  <si>
    <t xml:space="preserve">(6)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</si>
  <si>
    <t xml:space="preserve">(1)～(6)には、それぞれの加算による賃金改善を行った場合の法定福利費等の事業主負担の増加分を含めることができる。</t>
  </si>
  <si>
    <t xml:space="preserve">【加算の総額に係る記入上の注意】</t>
  </si>
  <si>
    <t xml:space="preserve">(7)～(15）は、都道府県国民健康保険団体連合会から通知される「介護職員処遇改善加算等総額のお知らせ」「介護職員処遇改善支援補助金　支払額通知書」に基づき記載すること。</t>
  </si>
  <si>
    <t xml:space="preserve">（10）（13）には、前年度の特定加算・ベースアップ等加算の総額のうち、介護職員に支払われた加算額のみを記載し、(11)(12)(14)(15)には事業所に従事するすべての職員（介護職員とその他の職種）に支払われた加算額（加算額の総額）を記載すること。</t>
  </si>
  <si>
    <t xml:space="preserve">【独自の賃金改善額に係る記入上の注意】</t>
  </si>
  <si>
    <t xml:space="preserve">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</si>
  <si>
    <t xml:space="preserve">（２）介護職員処遇改善加算</t>
  </si>
  <si>
    <t xml:space="preserve">①処遇改善加算の見込額／②賃金改善の見込額</t>
  </si>
  <si>
    <t xml:space="preserve">別紙様式2-1　２(１)のとおり</t>
  </si>
  <si>
    <t xml:space="preserve">③算定する処遇改善加算の区分／④処遇改善加算の算定対象月</t>
  </si>
  <si>
    <t xml:space="preserve">別紙様式2-2のとおり</t>
  </si>
  <si>
    <t xml:space="preserve">⑤賃金改善実施期間</t>
  </si>
  <si>
    <t xml:space="preserve">年</t>
  </si>
  <si>
    <t xml:space="preserve">月</t>
  </si>
  <si>
    <t xml:space="preserve">～</t>
  </si>
  <si>
    <t xml:space="preserve">(</t>
  </si>
  <si>
    <t xml:space="preserve">か月</t>
  </si>
  <si>
    <t xml:space="preserve">)</t>
  </si>
  <si>
    <t xml:space="preserve">（３）介護職員等特定処遇改善加算</t>
  </si>
  <si>
    <t xml:space="preserve">①特定加算の見込額／②賃金改善の見込額</t>
  </si>
  <si>
    <t xml:space="preserve">③処遇改善加算の取得状況</t>
  </si>
  <si>
    <t xml:space="preserve">④算定する特定加算の区分／⑤介護福祉士の配置等要件（サービス提供体制強化加算等の届出情報）／⑥特定加算の算定対象月</t>
  </si>
  <si>
    <t xml:space="preserve">別紙様式2-3のとおり</t>
  </si>
  <si>
    <t xml:space="preserve">⑦</t>
  </si>
  <si>
    <t xml:space="preserve">平均賃金改善額</t>
  </si>
  <si>
    <t xml:space="preserve">経験・技能のある
介護職員(A)</t>
  </si>
  <si>
    <t xml:space="preserve">他の介護職員(B)</t>
  </si>
  <si>
    <t xml:space="preserve">その他の職種(C)</t>
  </si>
  <si>
    <t xml:space="preserve">【入力上の注意：⑦ⅴ）グループ毎の平均賃金改善額(月額)の算出について】</t>
  </si>
  <si>
    <r>
      <rPr>
        <sz val="9"/>
        <color rgb="FF000000"/>
        <rFont val="ＭＳ Ｐ明朝"/>
        <family val="1"/>
        <charset val="128"/>
      </rPr>
      <t xml:space="preserve">ⅰ）前年度の賃金の総額（処遇改善加算等を取得し実施される賃金改善額及び独自の賃金改善額を除く）</t>
    </r>
    <r>
      <rPr>
        <sz val="8"/>
        <color rgb="FF000000"/>
        <rFont val="ＭＳ Ｐ明朝"/>
        <family val="1"/>
        <charset val="128"/>
      </rPr>
      <t xml:space="preserve">(h)</t>
    </r>
  </si>
  <si>
    <t xml:space="preserve">　○下表の「配分比率」欄（太枠）には、当該事業所（法人）で設定する値を入力すること。</t>
  </si>
  <si>
    <r>
      <rPr>
        <sz val="9"/>
        <color rgb="FF000000"/>
        <rFont val="ＭＳ Ｐ明朝"/>
        <family val="1"/>
        <charset val="128"/>
      </rPr>
      <t xml:space="preserve">ⅱ）前年度の常勤換算職員数</t>
    </r>
    <r>
      <rPr>
        <sz val="8"/>
        <color rgb="FF000000"/>
        <rFont val="ＭＳ Ｐ明朝"/>
        <family val="1"/>
        <charset val="128"/>
      </rPr>
      <t xml:space="preserve">(i)</t>
    </r>
  </si>
  <si>
    <t xml:space="preserve">人</t>
  </si>
  <si>
    <t xml:space="preserve">　○前年度の一月当たり常勤換算数(j)に対して、特定加算の見込額(g)を当該配分比率で賃金改善を行う場合の</t>
  </si>
  <si>
    <r>
      <rPr>
        <sz val="9"/>
        <color rgb="FF000000"/>
        <rFont val="ＭＳ Ｐ明朝"/>
        <family val="1"/>
        <charset val="128"/>
      </rPr>
      <t xml:space="preserve">ⅲ）前年度の一月当たりの常勤換算職員数</t>
    </r>
    <r>
      <rPr>
        <sz val="8"/>
        <color rgb="FF000000"/>
        <rFont val="ＭＳ Ｐ明朝"/>
        <family val="1"/>
        <charset val="128"/>
      </rPr>
      <t xml:space="preserve">(j)</t>
    </r>
  </si>
  <si>
    <t xml:space="preserve">　 　グループ毎の平均賃金改善月額（見込額）が自動で算出され、計画書２（３）に反映される。</t>
  </si>
  <si>
    <r>
      <rPr>
        <sz val="9"/>
        <color rgb="FF000000"/>
        <rFont val="ＭＳ Ｐ明朝"/>
        <family val="1"/>
        <charset val="128"/>
      </rPr>
      <t xml:space="preserve">ⅳ）前年度のグループ毎の平均賃金額(月額)【基準額４】</t>
    </r>
    <r>
      <rPr>
        <sz val="8"/>
        <color rgb="FF000000"/>
        <rFont val="ＭＳ Ｐ明朝"/>
        <family val="1"/>
        <charset val="128"/>
      </rPr>
      <t xml:space="preserve">(h)/(i)</t>
    </r>
  </si>
  <si>
    <t xml:space="preserve">(A)</t>
  </si>
  <si>
    <t xml:space="preserve">(B)</t>
  </si>
  <si>
    <t xml:space="preserve">(C)</t>
  </si>
  <si>
    <t xml:space="preserve">所要額（丸め前）</t>
  </si>
  <si>
    <t xml:space="preserve">丸め値との差額</t>
  </si>
  <si>
    <t xml:space="preserve">切捨分（年額）</t>
  </si>
  <si>
    <t xml:space="preserve">配分比率要件</t>
  </si>
  <si>
    <r>
      <rPr>
        <sz val="9"/>
        <color rgb="FF000000"/>
        <rFont val="ＭＳ Ｐ明朝"/>
        <family val="1"/>
        <charset val="128"/>
      </rPr>
      <t xml:space="preserve">ⅴ）グループ毎の平均賃金改善額(月額)(g)/(j)/(k)
</t>
    </r>
    <r>
      <rPr>
        <sz val="8"/>
        <color rgb="FF000000"/>
        <rFont val="ＭＳ Ｐ明朝"/>
        <family val="1"/>
        <charset val="128"/>
      </rPr>
      <t xml:space="preserve">※予定している配分方法について選択すること。（</t>
    </r>
    <r>
      <rPr>
        <u val="single"/>
        <sz val="8"/>
        <color rgb="FF000000"/>
        <rFont val="ＭＳ Ｐ明朝"/>
        <family val="1"/>
        <charset val="128"/>
      </rPr>
      <t xml:space="preserve">いずれか1つ</t>
    </r>
    <r>
      <rPr>
        <sz val="8"/>
        <color rgb="FF000000"/>
        <rFont val="ＭＳ Ｐ明朝"/>
        <family val="1"/>
        <charset val="128"/>
      </rPr>
      <t xml:space="preserve">）
※当該年度の特定加算の見込額と前年度の一月当たりの常勤換算方法により算出した職員数から算出した一人当たり配分額(月額)。(括弧内はグループ毎に配分可能な加算総額(年額))</t>
    </r>
  </si>
  <si>
    <t xml:space="preserve">(A)のみ実施</t>
  </si>
  <si>
    <t xml:space="preserve">(A)のみ</t>
  </si>
  <si>
    <t xml:space="preserve">単価</t>
  </si>
  <si>
    <t xml:space="preserve">なし</t>
  </si>
  <si>
    <t xml:space="preserve">（</t>
  </si>
  <si>
    <t xml:space="preserve">）</t>
  </si>
  <si>
    <t xml:space="preserve">年間配分額</t>
  </si>
  <si>
    <t xml:space="preserve">(A)及び(B)を実施</t>
  </si>
  <si>
    <t xml:space="preserve">(A)及び(B)</t>
  </si>
  <si>
    <t xml:space="preserve">配分比率</t>
  </si>
  <si>
    <t xml:space="preserve">(A)/(B)</t>
  </si>
  <si>
    <t xml:space="preserve">(A)(B)(C)全て実施</t>
  </si>
  <si>
    <t xml:space="preserve">(A)(B)(C)全て</t>
  </si>
  <si>
    <t xml:space="preserve">上記以外の方法で実施</t>
  </si>
  <si>
    <t xml:space="preserve">(B)/(C)</t>
  </si>
  <si>
    <t xml:space="preserve">(A)/(C)(参考)</t>
  </si>
  <si>
    <t xml:space="preserve">月額平均８万円の賃金改善となる者又は改善後の賃金が年額440万円となる者</t>
  </si>
  <si>
    <t xml:space="preserve">人（見込）</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</si>
  <si>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</si>
  <si>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</si>
  <si>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</si>
  <si>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</si>
  <si>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</si>
  <si>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⑧</t>
  </si>
  <si>
    <r>
      <rPr>
        <sz val="10"/>
        <color rgb="FF000000"/>
        <rFont val="ＭＳ Ｐ明朝"/>
        <family val="1"/>
        <charset val="128"/>
      </rPr>
      <t xml:space="preserve">賃金改善実施期間</t>
    </r>
    <r>
      <rPr>
        <sz val="8"/>
        <color rgb="FF000000"/>
        <rFont val="ＭＳ Ｐ明朝"/>
        <family val="1"/>
        <charset val="128"/>
      </rPr>
      <t xml:space="preserve">(k)</t>
    </r>
  </si>
  <si>
    <t xml:space="preserve">【記入上の注意】</t>
  </si>
  <si>
    <t xml:space="preserve">（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</si>
  <si>
    <t xml:space="preserve">（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</si>
  <si>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 xml:space="preserve">（４）介護職員等ベースアップ等支援加算</t>
  </si>
  <si>
    <t xml:space="preserve">(４)では、賃金改善の合計額の３分の２以上が、基本給又は決まって毎月支払われる手当の引上げに充てられることを確認しており、
オレンジセルが「○」でない場合、加算取得の要件を満たしていない。</t>
  </si>
  <si>
    <t xml:space="preserve">①ベースアップ等加算の見込額／②賃金改善の見込額</t>
  </si>
  <si>
    <t xml:space="preserve">③処遇改善加算の取得状況／④ベースアップ等加算の算定対象月</t>
  </si>
  <si>
    <t xml:space="preserve">別紙様式2-4のとおり</t>
  </si>
  <si>
    <t xml:space="preserve">⑤ベースアップ等による賃金改善の見込額等</t>
  </si>
  <si>
    <t xml:space="preserve">ⅰ）介護職員の賃金改善の見込額　(n-1)</t>
  </si>
  <si>
    <t xml:space="preserve">&lt;-</t>
  </si>
  <si>
    <t xml:space="preserve">要件</t>
  </si>
  <si>
    <t xml:space="preserve">（うち、ベースアップ等による賃金改善の
見込額）(n-2)</t>
  </si>
  <si>
    <t xml:space="preserve">％</t>
  </si>
  <si>
    <t xml:space="preserve">（一月あたり</t>
  </si>
  <si>
    <t xml:space="preserve">円）</t>
  </si>
  <si>
    <t xml:space="preserve">ⅰ）その他の職員の賃金改善の見込額　(o-1)</t>
  </si>
  <si>
    <t xml:space="preserve">（うち、ベースアップ等による賃金改善の
見込額）(o-2)</t>
  </si>
  <si>
    <t xml:space="preserve">⑥</t>
  </si>
  <si>
    <t xml:space="preserve">賃金改善実施期間</t>
  </si>
  <si>
    <t xml:space="preserve">④ⅰ（n-1）と④ⅱ（o-1）の合計額は、ベースアップ等加算による「賃金改善の見込額」（(1)②の最右欄）と一致すること。</t>
  </si>
  <si>
    <r>
      <rPr>
        <sz val="9"/>
        <color rgb="FF000000"/>
        <rFont val="ＭＳ Ｐ明朝"/>
        <family val="1"/>
        <charset val="128"/>
      </rPr>
      <t xml:space="preserve">（５）</t>
    </r>
    <r>
      <rPr>
        <sz val="10"/>
        <color rgb="FF000000"/>
        <rFont val="ＭＳ Ｐ明朝"/>
        <family val="1"/>
        <charset val="128"/>
      </rPr>
      <t xml:space="preserve">賃金改善を行う賃金項目及び方法　</t>
    </r>
  </si>
  <si>
    <t xml:space="preserve">イ　処遇改善加算</t>
  </si>
  <si>
    <t xml:space="preserve">賃金改善を行う給与の種類</t>
  </si>
  <si>
    <t xml:space="preserve">基本給</t>
  </si>
  <si>
    <t xml:space="preserve">手当（新設）</t>
  </si>
  <si>
    <t xml:space="preserve">手当（既存の増額）</t>
  </si>
  <si>
    <t xml:space="preserve">賞与</t>
  </si>
  <si>
    <t xml:space="preserve">その他</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</si>
  <si>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</si>
  <si>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</si>
  <si>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</si>
  <si>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</si>
  <si>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明朝"/>
        <family val="1"/>
        <charset val="128"/>
      </rPr>
      <t xml:space="preserve">（賃金改善に関する規定内容）</t>
    </r>
    <r>
      <rPr>
        <sz val="7"/>
        <color rgb="FF000000"/>
        <rFont val="ＭＳ Ｐ明朝"/>
        <family val="1"/>
        <charset val="128"/>
      </rPr>
      <t xml:space="preserve">※上記の根拠規程のうち、賃金改善に関する部分を記載。</t>
    </r>
  </si>
  <si>
    <r>
      <rPr>
        <sz val="8"/>
        <color rgb="FF000000"/>
        <rFont val="ＭＳ Ｐ明朝"/>
        <family val="1"/>
        <charset val="128"/>
      </rPr>
      <t xml:space="preserve">　※前年度に提出した計画書から変更がある場合には、変更箇所を</t>
    </r>
    <r>
      <rPr>
        <u val="single"/>
        <sz val="8"/>
        <color rgb="FF000000"/>
        <rFont val="ＭＳ Ｐ明朝"/>
        <family val="1"/>
        <charset val="128"/>
      </rPr>
      <t xml:space="preserve">下線</t>
    </r>
    <r>
      <rPr>
        <sz val="8"/>
        <color rgb="FF000000"/>
        <rFont val="ＭＳ Ｐ明朝"/>
        <family val="1"/>
        <charset val="128"/>
      </rPr>
      <t xml:space="preserve">とするなど明確にすること。</t>
    </r>
  </si>
  <si>
    <t xml:space="preserve">（上記取組の開始時期）</t>
  </si>
  <si>
    <t xml:space="preserve">実施済</t>
  </si>
  <si>
    <t xml:space="preserve">予定</t>
  </si>
  <si>
    <t xml:space="preserve">※上記に加えて、前年度に提出した計画書の記載内容から変更がない場合は「変更なし」にもチェック（✔）すること。</t>
  </si>
  <si>
    <t xml:space="preserve">変更なし</t>
  </si>
  <si>
    <t xml:space="preserve">ロ　特定加算　</t>
  </si>
  <si>
    <t xml:space="preserve">経験・技能のある介護職員の考え方</t>
  </si>
  <si>
    <t xml:space="preserve">賃金改善を行う職員の範囲</t>
  </si>
  <si>
    <t xml:space="preserve">(A)経験・技能のある介護職員</t>
  </si>
  <si>
    <t xml:space="preserve">(B)他の介護職員</t>
  </si>
  <si>
    <t xml:space="preserve">(C)その他の職種</t>
  </si>
  <si>
    <t xml:space="preserve"> （(A)にチェック（✔）がない場合その理由）</t>
  </si>
  <si>
    <t xml:space="preserve">（当該事業所において賃金改善内容の根拠となる規則・規程）</t>
  </si>
  <si>
    <r>
      <rPr>
        <sz val="8"/>
        <color rgb="FF000000"/>
        <rFont val="ＭＳ Ｐ明朝"/>
        <family val="1"/>
        <charset val="128"/>
      </rPr>
      <t xml:space="preserve">（賃金改善に関する規定内容）</t>
    </r>
    <r>
      <rPr>
        <sz val="7"/>
        <color rgb="FF000000"/>
        <rFont val="ＭＳ Ｐ明朝"/>
        <family val="1"/>
        <charset val="128"/>
      </rPr>
      <t xml:space="preserve">※上記の根拠規程のうち、賃金改善に関する部分を記載。資格・手当等に含めて賃金改善を行う場合、その旨を記載。</t>
    </r>
  </si>
  <si>
    <r>
      <rPr>
        <b val="true"/>
        <sz val="9"/>
        <color rgb="FF000000"/>
        <rFont val="ＭＳ Ｐ明朝"/>
        <family val="1"/>
        <charset val="128"/>
      </rPr>
      <t xml:space="preserve">ハ　</t>
    </r>
    <r>
      <rPr>
        <b val="true"/>
        <sz val="10"/>
        <color rgb="FF000000"/>
        <rFont val="ＭＳ Ｐ明朝"/>
        <family val="1"/>
        <charset val="128"/>
      </rPr>
      <t xml:space="preserve">ベースアップ等加算</t>
    </r>
  </si>
  <si>
    <t xml:space="preserve">ベースアップ等</t>
  </si>
  <si>
    <t xml:space="preserve">決まって毎月支払われる
手当（新設）</t>
  </si>
  <si>
    <t xml:space="preserve">決まって毎月支払われる
手当（既存の増額）</t>
  </si>
  <si>
    <r>
      <rPr>
        <sz val="9"/>
        <color rgb="FF000000"/>
        <rFont val="ＭＳ Ｐ明朝"/>
        <family val="1"/>
        <charset val="128"/>
      </rPr>
      <t xml:space="preserve">（賃金改善に関する規定内容）　</t>
    </r>
    <r>
      <rPr>
        <sz val="7"/>
        <color rgb="FF000000"/>
        <rFont val="ＭＳ Ｐ明朝"/>
        <family val="1"/>
        <charset val="128"/>
      </rPr>
      <t xml:space="preserve">※上記の根拠規程のうち、賃金改善に関する部分を記載。</t>
    </r>
  </si>
  <si>
    <t xml:space="preserve">ニ　各介護サービス事業者等による処遇改善加算、特定加算及びベースアップ等加算の配分を除く賃金改善</t>
  </si>
  <si>
    <t xml:space="preserve">（１）②ⅱ）(オ)の「前年度の各介護サービス事業者等の独自の賃金改善額」に計上する場合は記載すること。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</si>
  <si>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</si>
  <si>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</si>
  <si>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キャリアパス要件について＜処遇改善加算＞　</t>
  </si>
  <si>
    <t xml:space="preserve">次の要件について該当するものにチェック（✔）し、必要事項を具体的に記載すること。</t>
  </si>
  <si>
    <t xml:space="preserve">キャリアパス要件Ⅰ　次のイからハまでのすべての基準を満たす。</t>
  </si>
  <si>
    <t xml:space="preserve">加算Ⅰ・Ⅱの場合は必ず「該当」</t>
  </si>
  <si>
    <t xml:space="preserve">該当</t>
  </si>
  <si>
    <t xml:space="preserve">非該当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</si>
  <si>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</si>
  <si>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</si>
  <si>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</si>
  <si>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</si>
  <si>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</si>
  <si>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</si>
  <si>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</si>
  <si>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</si>
  <si>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</si>
  <si>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明朝"/>
        <family val="1"/>
        <charset val="128"/>
      </rPr>
      <t xml:space="preserve">資質向上のための計画に沿って、研修機会の提供又は技術指導等を実施するとともに、介護職員の能力評価を行う。　</t>
    </r>
    <r>
      <rPr>
        <sz val="8"/>
        <color rgb="FF000000"/>
        <rFont val="ＭＳ Ｐ明朝"/>
        <family val="1"/>
        <charset val="128"/>
      </rPr>
      <t xml:space="preserve">※当該取組の内容について下記に記載すること</t>
    </r>
  </si>
  <si>
    <t xml:space="preserve">資格取得のための支援の実施</t>
  </si>
  <si>
    <t xml:space="preserve">※当該取組の内容について下記に記載すること</t>
  </si>
  <si>
    <t xml:space="preserve">イについて、全ての介護職員に周知している。</t>
  </si>
  <si>
    <t xml:space="preserve">キャリアパス要件Ⅲ　次のイとロ両方の基準を満たす。</t>
  </si>
  <si>
    <t xml:space="preserve">加算Ⅰの場合は必ず「該当」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</si>
  <si>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</si>
  <si>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</si>
  <si>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</si>
  <si>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</si>
  <si>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</si>
  <si>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※要件Ⅲを満たす（加算Ⅰを算定する）場合、昇給する仕組みを具体的に記載している就業規則等について、指定権者からの求めがあった場合には速やかに提出できるよう、適切に保管すること。</t>
  </si>
  <si>
    <t xml:space="preserve">４　職場環境等要件について＜処遇改善加算・特定加算＞　</t>
  </si>
  <si>
    <r>
      <rPr>
        <b val="true"/>
        <sz val="8"/>
        <color rgb="FF000000"/>
        <rFont val="ＭＳ Ｐ明朝"/>
        <family val="1"/>
        <charset val="128"/>
      </rPr>
      <t xml:space="preserve">【処遇改善加算】
</t>
    </r>
    <r>
      <rPr>
        <sz val="8"/>
        <color rgb="FF000000"/>
        <rFont val="ＭＳ Ｐ明朝"/>
        <family val="1"/>
        <charset val="128"/>
      </rPr>
      <t xml:space="preserve">届出に係る計画の期間中に実施する事項について、全体で</t>
    </r>
    <r>
      <rPr>
        <b val="true"/>
        <u val="single"/>
        <sz val="8"/>
        <color rgb="FF000000"/>
        <rFont val="ＭＳ Ｐ明朝"/>
        <family val="1"/>
        <charset val="128"/>
      </rPr>
      <t xml:space="preserve">必ず１つ以上</t>
    </r>
    <r>
      <rPr>
        <sz val="8"/>
        <color rgb="FF000000"/>
        <rFont val="ＭＳ Ｐ明朝"/>
        <family val="1"/>
        <charset val="128"/>
      </rPr>
      <t xml:space="preserve">にチェック（✔）すること。 (ただし、記載するに当たっては、選択したキャリアパスに関する要件で求められている事項と重複する事項を記載しないこと。)
</t>
    </r>
    <r>
      <rPr>
        <b val="true"/>
        <sz val="8"/>
        <color rgb="FF000000"/>
        <rFont val="ＭＳ Ｐ明朝"/>
        <family val="1"/>
        <charset val="128"/>
      </rPr>
      <t xml:space="preserve">【特定加算】
</t>
    </r>
    <r>
      <rPr>
        <sz val="8"/>
        <color rgb="FF000000"/>
        <rFont val="ＭＳ Ｐ明朝"/>
        <family val="1"/>
        <charset val="128"/>
      </rPr>
      <t xml:space="preserve">届出に係る計画の期間中に実施する事項について、</t>
    </r>
    <r>
      <rPr>
        <b val="true"/>
        <u val="single"/>
        <sz val="8"/>
        <color rgb="FF000000"/>
        <rFont val="ＭＳ Ｐ明朝"/>
        <family val="1"/>
        <charset val="128"/>
      </rPr>
      <t xml:space="preserve">必ず全て</t>
    </r>
    <r>
      <rPr>
        <sz val="8"/>
        <color rgb="FF000000"/>
        <rFont val="ＭＳ Ｐ明朝"/>
        <family val="1"/>
        <charset val="128"/>
      </rPr>
      <t xml:space="preserve">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val="true"/>
        <u val="single"/>
        <sz val="8"/>
        <color rgb="FF000000"/>
        <rFont val="ＭＳ Ｐ明朝"/>
        <family val="1"/>
        <charset val="128"/>
      </rPr>
      <t xml:space="preserve">それぞれ１つ以上</t>
    </r>
    <r>
      <rPr>
        <sz val="8"/>
        <color rgb="FF000000"/>
        <rFont val="ＭＳ Ｐ明朝"/>
        <family val="1"/>
        <charset val="128"/>
      </rPr>
      <t xml:space="preserve">の取組を行うこと。※処遇改善加算と特定加算とで、別の取組を行うことは要しない。</t>
    </r>
  </si>
  <si>
    <t xml:space="preserve">区分</t>
  </si>
  <si>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</si>
  <si>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</si>
  <si>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</si>
  <si>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</si>
  <si>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</si>
  <si>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</si>
  <si>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</si>
  <si>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</si>
  <si>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</si>
  <si>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</si>
  <si>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</si>
  <si>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</si>
  <si>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</si>
  <si>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</si>
  <si>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</si>
  <si>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</si>
  <si>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</si>
  <si>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</si>
  <si>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</si>
  <si>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</si>
  <si>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</si>
  <si>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</si>
  <si>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</si>
  <si>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</si>
  <si>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</si>
  <si>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</si>
  <si>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</si>
  <si>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</si>
  <si>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</si>
  <si>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</si>
  <si>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</si>
  <si>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５　見える化要件について＜特定加算＞</t>
  </si>
  <si>
    <t xml:space="preserve">　実施している周知方法について、チェック（✔）すること。</t>
  </si>
  <si>
    <t xml:space="preserve">ホームページ
への掲載</t>
  </si>
  <si>
    <t xml:space="preserve">「介護サービス情報公表システム」への掲載</t>
  </si>
  <si>
    <t xml:space="preserve">／</t>
  </si>
  <si>
    <t xml:space="preserve">掲載予定</t>
  </si>
  <si>
    <t xml:space="preserve">自社のホームページに掲載</t>
  </si>
  <si>
    <t xml:space="preserve">その他の方法
による掲示等</t>
  </si>
  <si>
    <t xml:space="preserve">事業所・施設の建物で、外部から見える場所への掲示</t>
  </si>
  <si>
    <t xml:space="preserve">その他(</t>
  </si>
  <si>
    <t xml:space="preserve">以下の点を確認し、全ての項目にチェックして下さい。</t>
  </si>
  <si>
    <t xml:space="preserve">確認項目</t>
  </si>
  <si>
    <t xml:space="preserve">証明する資料の例</t>
  </si>
  <si>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</si>
  <si>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</si>
  <si>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</si>
  <si>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</si>
  <si>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</si>
  <si>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</si>
  <si>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t xml:space="preserve">キャリアパス要件Ⅱの資質向上の目標及び具体的な計画を定めました。</t>
  </si>
  <si>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</si>
  <si>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</si>
  <si>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</si>
  <si>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</si>
  <si>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</si>
  <si>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</si>
  <si>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</si>
  <si>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</si>
  <si>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</si>
  <si>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</si>
  <si>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</si>
  <si>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</si>
  <si>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</si>
  <si>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別紙様式２－２</t>
  </si>
  <si>
    <t xml:space="preserve">介護職員処遇改善加算（施設・事業所別個表）</t>
  </si>
  <si>
    <t xml:space="preserve">　　処遇改善加算額（見込額）の合計［円］（別紙様式2-1 ２ （1）①に転記）</t>
  </si>
  <si>
    <t xml:space="preserve">一月あたり介護報酬総単位数[単位]
(a)</t>
  </si>
  <si>
    <t xml:space="preserve">１単位あたりの単価[円]
(b)</t>
  </si>
  <si>
    <t xml:space="preserve">別紙様式2-1 ２ （２）介護職員処遇改善加算</t>
  </si>
  <si>
    <t xml:space="preserve">④</t>
  </si>
  <si>
    <t xml:space="preserve">処遇改善加算の見込額[円]
(a×b×c×d)
</t>
  </si>
  <si>
    <t xml:space="preserve">新規・継続の別</t>
  </si>
  <si>
    <t xml:space="preserve">算定する処遇改善加算の区分</t>
  </si>
  <si>
    <t xml:space="preserve">加算率(c)</t>
  </si>
  <si>
    <t xml:space="preserve">算定対象月
(d)</t>
  </si>
  <si>
    <t xml:space="preserve">月～令和</t>
  </si>
  <si>
    <t xml:space="preserve">ヶ月）</t>
  </si>
  <si>
    <t xml:space="preserve">別紙様式２－３</t>
  </si>
  <si>
    <t xml:space="preserve">介護職員等特定処遇改善加算（施設・事業所別個表）</t>
  </si>
  <si>
    <t xml:space="preserve">　　特定加算（見込額）の合計[円]（別紙様式2-1 ２ （1）①に転記）</t>
  </si>
  <si>
    <t xml:space="preserve">１単位
あたりの
単価[円]
(b)</t>
  </si>
  <si>
    <t xml:space="preserve">（２）特定加算</t>
  </si>
  <si>
    <t xml:space="preserve">⑤</t>
  </si>
  <si>
    <t xml:space="preserve">新規・
継続
の別</t>
  </si>
  <si>
    <t xml:space="preserve">算定する特定加算の区分</t>
  </si>
  <si>
    <t xml:space="preserve">加算率(e)</t>
  </si>
  <si>
    <t xml:space="preserve">介護福祉士配置等要件</t>
  </si>
  <si>
    <t xml:space="preserve">算定対象月
(f)</t>
  </si>
  <si>
    <t xml:space="preserve">特定加算の見込額[円]
(a×b×e×f)</t>
  </si>
  <si>
    <t xml:space="preserve">別紙様式２－４</t>
  </si>
  <si>
    <t xml:space="preserve">介護職員等ベースアップ等支援加算（施設・事業所別個表）</t>
  </si>
  <si>
    <t xml:space="preserve">・(n-1)及び(o-1)には、介護職員・その他の職員の賃金改善額について、事業所毎に、「ベースアップ等加算の算定のみにより賃金改善を行う場合の賃金の総額（見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</si>
  <si>
    <t xml:space="preserve">　ベースアップ等加算（見込額）の合計［円］（別紙様式2-1 ２ （1）①に転記）</t>
  </si>
  <si>
    <t xml:space="preserve">
算定する介護職員処遇改善加算の区分</t>
  </si>
  <si>
    <t xml:space="preserve">（３）ベースアップ等支援加算</t>
  </si>
  <si>
    <t xml:space="preserve">加算率(l)</t>
  </si>
  <si>
    <t xml:space="preserve">算定対象月
(ｍ)</t>
  </si>
  <si>
    <t xml:space="preserve">
①介護職員等ベースアップ等支援加算の見込額
(a×b×l×m)
[円]</t>
  </si>
  <si>
    <t xml:space="preserve">（列ごとの合計を「２賃金改善計画について」（４）に転記）</t>
  </si>
  <si>
    <t xml:space="preserve">(n-1)
③ⅰ）介護職員の賃金改善見込額［円］</t>
  </si>
  <si>
    <t xml:space="preserve">
(n-2)
左記のうち、ベースアップ等による賃金改善の見込額［円］</t>
  </si>
  <si>
    <t xml:space="preserve">(o-1)
③ⅱ）その他の職員の賃金改善見込額［円］</t>
  </si>
  <si>
    <t xml:space="preserve">
(o-2)
左記のうち、ベースアップ等による賃金改善の見込額［円］</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</si>
  <si>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</si>
  <si>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</si>
  <si>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</si>
  <si>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</si>
  <si>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</si>
  <si>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</si>
  <si>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加算Ⅰ</t>
  </si>
  <si>
    <t xml:space="preserve">加算Ⅱ</t>
  </si>
  <si>
    <t xml:space="preserve">加算Ⅲ</t>
  </si>
  <si>
    <t xml:space="preserve">特定加算Ⅰ</t>
  </si>
  <si>
    <t xml:space="preserve">特定加算Ⅱ</t>
  </si>
  <si>
    <t xml:space="preserve">訪問介護</t>
  </si>
  <si>
    <t xml:space="preserve">特定事業所加算（Ⅰ）</t>
  </si>
  <si>
    <t xml:space="preserve">特定事業所加算（Ⅱ）</t>
  </si>
  <si>
    <t xml:space="preserve">いずれも取得していない</t>
  </si>
  <si>
    <t xml:space="preserve">夜間対応型訪問介護</t>
  </si>
  <si>
    <t xml:space="preserve">サービス提供体制強化加算（Ⅰ）</t>
  </si>
  <si>
    <t xml:space="preserve">サービス提供体制強化加算（Ⅱ）</t>
  </si>
  <si>
    <t xml:space="preserve">定期巡回･随時対応型訪問介護看護</t>
  </si>
  <si>
    <t xml:space="preserve">訪問入浴介護</t>
  </si>
  <si>
    <t xml:space="preserve">通所介護</t>
  </si>
  <si>
    <t xml:space="preserve">地域密着型通所介護</t>
  </si>
  <si>
    <t xml:space="preserve">サービス提供体制強化加算（Ⅲ）イ又はロ</t>
  </si>
  <si>
    <t xml:space="preserve">通所リハビリテーション</t>
  </si>
  <si>
    <t xml:space="preserve">特定施設入居者生活介護</t>
  </si>
  <si>
    <t xml:space="preserve">入居継続支援加算（Ⅰ）又は（Ⅱ）</t>
  </si>
  <si>
    <t xml:space="preserve">地域密着型特定施設入居者生活介護</t>
  </si>
  <si>
    <t xml:space="preserve">認知症対応型通所介護</t>
  </si>
  <si>
    <t xml:space="preserve">小規模多機能型居宅介護</t>
  </si>
  <si>
    <t xml:space="preserve">看護小規模多機能型居宅介護</t>
  </si>
  <si>
    <t xml:space="preserve">認知症対応型共同生活介護</t>
  </si>
  <si>
    <t xml:space="preserve">介護老人福祉施設</t>
  </si>
  <si>
    <t xml:space="preserve">日常生活継続支援加算（Ⅰ）又は（Ⅱ）</t>
  </si>
  <si>
    <t xml:space="preserve">地域密着型介護老人福祉施設</t>
  </si>
  <si>
    <t xml:space="preserve">短期入所生活介護</t>
  </si>
  <si>
    <t xml:space="preserve">併設本体施設において介護職員等特定処遇改善加算Ⅰの届出あり</t>
  </si>
  <si>
    <t xml:space="preserve">介護老人保健施設</t>
  </si>
  <si>
    <t xml:space="preserve">短期入所療養介護（老健）</t>
  </si>
  <si>
    <t xml:space="preserve">介護療養型医療施設</t>
  </si>
  <si>
    <t xml:space="preserve">短期入所療養介護（病院等（老健以外）)</t>
  </si>
  <si>
    <t xml:space="preserve">介護医療院</t>
  </si>
  <si>
    <t xml:space="preserve">短期入所療養介護（医療院）</t>
  </si>
  <si>
    <t xml:space="preserve">訪問型サービス（総合事業）</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</si>
  <si>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</si>
  <si>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</si>
  <si>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</si>
  <si>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</si>
  <si>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</si>
  <si>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</si>
  <si>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</si>
  <si>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介護予防訪問入浴介護</t>
  </si>
  <si>
    <t xml:space="preserve">介護予防通所リハビリテーション</t>
  </si>
  <si>
    <t xml:space="preserve">介護予防特定施設入居者生活介護</t>
  </si>
  <si>
    <t xml:space="preserve">介護予防認知症対応型通所介護</t>
  </si>
  <si>
    <t xml:space="preserve">介護予防小規模多機能型居宅介護</t>
  </si>
  <si>
    <t xml:space="preserve">介護予防認知症対応型共同生活介護</t>
  </si>
  <si>
    <t xml:space="preserve">介護予防短期入所生活介護</t>
  </si>
  <si>
    <t xml:space="preserve">介護予防短期入所療養介護（老健）</t>
  </si>
  <si>
    <t xml:space="preserve">介護予防短期入所療養介護（病院等（老健以外）)</t>
  </si>
  <si>
    <t xml:space="preserve">介護予防短期入所療養介護（医療院）</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</si>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</sst>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6">
    <numFmt numFmtId="164" formatCode="General"/>
    <numFmt numFmtId="165" formatCode="#,##0_ "/>
    <numFmt numFmtId="166" formatCode="0.00_ "/>
    <numFmt numFmtId="167" formatCode="General"/>
    <numFmt numFmtId="168" formatCode="@"/>
    <numFmt numFmtId="169" formatCode="[$-411]#,##0;[RED]\-#,##0"/>
    <numFmt numFmtId="170" formatCode="#,##0_ ;[RED]\-#,##0\ "/>
    <numFmt numFmtId="171" formatCode="#,##0.0_ "/>
    <numFmt numFmtId="172" formatCode="0.0_ "/>
    <numFmt numFmtId="173" formatCode="#,##0_);[RED]\(#,##0\)"/>
    <numFmt numFmtId="174" formatCode="0.000_);[RED]\(0.000\)"/>
    <numFmt numFmtId="175" formatCode="0.00"/>
    <numFmt numFmtId="176" formatCode="[$-411]#,##0.00;[RED]\-#,##0.00"/>
    <numFmt numFmtId="177" formatCode="0%"/>
    <numFmt numFmtId="178" formatCode="0.00%"/>
    <numFmt numFmtId="179" formatCode="0.0%"/>
  </numFmts>
  <fonts count="91">
    <font>
      <sz val="11"/>
      <name val="ＭＳ Ｐゴシック"/>
      <family val="3"/>
      <charset val="128"/>
    </font>
    <font>
      <sz val="10"/>
      <name val="Arial"/>
      <family val="0"/>
      <charset val="128"/>
    </font>
    <font>
      <sz val="10"/>
      <name val="Arial"/>
      <family val="0"/>
      <charset val="128"/>
    </font>
    <font>
      <sz val="10"/>
      <name val="Arial"/>
      <family val="0"/>
      <charset val="128"/>
    </font>
    <font>
      <sz val="8"/>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2"/>
      <charset val="128"/>
    </font>
    <font>
      <sz val="14"/>
      <color rgb="FF000000"/>
      <name val="ＭＳ Ｐゴシック"/>
      <family val="3"/>
      <charset val="128"/>
    </font>
    <font>
      <b val="true"/>
      <sz val="11"/>
      <name val="ＭＳ Ｐゴシック"/>
      <family val="3"/>
      <charset val="128"/>
    </font>
    <font>
      <sz val="26"/>
      <name val="ＭＳ Ｐゴシック"/>
      <family val="3"/>
      <charset val="128"/>
    </font>
    <font>
      <b val="true"/>
      <sz val="20"/>
      <name val="ＭＳ Ｐゴシック"/>
      <family val="3"/>
      <charset val="128"/>
    </font>
    <font>
      <b val="true"/>
      <sz val="16"/>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4"/>
      <color rgb="FFFF0000"/>
      <name val="ＭＳ Ｐゴシック"/>
      <family val="3"/>
      <charset val="128"/>
    </font>
    <font>
      <sz val="14"/>
      <color rgb="FFFF0000"/>
      <name val="ＭＳ ゴシック"/>
      <family val="3"/>
      <charset val="128"/>
    </font>
    <font>
      <b val="true"/>
      <sz val="14"/>
      <color rgb="FF000000"/>
      <name val="ＭＳ Ｐゴシック"/>
      <family val="3"/>
      <charset val="128"/>
    </font>
    <font>
      <sz val="14"/>
      <name val="ＭＳ ゴシック"/>
      <family val="3"/>
      <charset val="128"/>
    </font>
    <font>
      <sz val="11"/>
      <color rgb="FF000000"/>
      <name val="ＭＳ Ｐゴシック"/>
      <family val="3"/>
      <charset val="128"/>
    </font>
    <font>
      <b val="true"/>
      <sz val="18"/>
      <color rgb="FF000000"/>
      <name val="ＭＳ 明朝"/>
      <family val="2"/>
      <charset val="128"/>
    </font>
    <font>
      <b val="true"/>
      <sz val="18"/>
      <color rgb="FF000000"/>
      <name val="Calibri"/>
      <family val="0"/>
      <charset val="128"/>
    </font>
    <font>
      <b val="true"/>
      <sz val="14"/>
      <color rgb="FF000000"/>
      <name val="ＭＳ 明朝"/>
      <family val="2"/>
      <charset val="128"/>
    </font>
    <font>
      <b val="true"/>
      <sz val="16"/>
      <color rgb="FF000000"/>
      <name val="ＭＳ 明朝"/>
      <family val="2"/>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b val="true"/>
      <sz val="12"/>
      <color rgb="FF000000"/>
      <name val="ＭＳ Ｐゴシック"/>
      <family val="3"/>
      <charset val="128"/>
    </font>
    <font>
      <sz val="11"/>
      <color rgb="FFFF0000"/>
      <name val="ＭＳ Ｐゴシック"/>
      <family val="3"/>
      <charset val="128"/>
    </font>
    <font>
      <u val="single"/>
      <sz val="11"/>
      <color rgb="FF0000FF"/>
      <name val="ＭＳ Ｐゴシック"/>
      <family val="3"/>
      <charset val="128"/>
    </font>
    <font>
      <sz val="12"/>
      <name val="ＭＳ Ｐゴシック"/>
      <family val="3"/>
      <charset val="128"/>
    </font>
    <font>
      <sz val="12"/>
      <color rgb="FFFF0000"/>
      <name val="ＭＳ Ｐゴシック"/>
      <family val="3"/>
      <charset val="128"/>
    </font>
    <font>
      <u val="single"/>
      <sz val="12"/>
      <name val="ＭＳ Ｐゴシック"/>
      <family val="3"/>
      <charset val="128"/>
    </font>
    <font>
      <b val="true"/>
      <sz val="11"/>
      <color rgb="FFFF0000"/>
      <name val="ＭＳ Ｐゴシック"/>
      <family val="3"/>
      <charset val="128"/>
    </font>
    <font>
      <sz val="11"/>
      <color rgb="FF000000"/>
      <name val="ＭＳ 明朝"/>
      <family val="2"/>
      <charset val="128"/>
    </font>
    <font>
      <sz val="6"/>
      <color rgb="FF000000"/>
      <name val="ＭＳ 明朝"/>
      <family val="2"/>
      <charset val="128"/>
    </font>
    <font>
      <sz val="11"/>
      <name val="ＭＳ Ｐ明朝"/>
      <family val="1"/>
      <charset val="128"/>
    </font>
    <font>
      <sz val="9"/>
      <color rgb="FF000000"/>
      <name val="ＭＳ Ｐ明朝"/>
      <family val="1"/>
      <charset val="128"/>
    </font>
    <font>
      <sz val="11"/>
      <color rgb="FF000000"/>
      <name val="ＭＳ Ｐ明朝"/>
      <family val="1"/>
      <charset val="128"/>
    </font>
    <font>
      <sz val="10"/>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b val="true"/>
      <sz val="11"/>
      <color rgb="FF000000"/>
      <name val="ＭＳ Ｐ明朝"/>
      <family val="1"/>
      <charset val="128"/>
    </font>
    <font>
      <sz val="10"/>
      <name val="ＭＳ Ｐ明朝"/>
      <family val="1"/>
      <charset val="128"/>
    </font>
    <font>
      <sz val="10"/>
      <color rgb="FFFFFFFF"/>
      <name val="ＭＳ Ｐ明朝"/>
      <family val="1"/>
      <charset val="128"/>
    </font>
    <font>
      <b val="true"/>
      <sz val="9"/>
      <color rgb="FF000000"/>
      <name val="ＭＳ Ｐ明朝"/>
      <family val="1"/>
      <charset val="128"/>
    </font>
    <font>
      <sz val="8"/>
      <color rgb="FF000000"/>
      <name val="ＭＳ Ｐ明朝"/>
      <family val="1"/>
      <charset val="128"/>
    </font>
    <font>
      <b val="true"/>
      <sz val="8"/>
      <color rgb="FF000000"/>
      <name val="ＭＳ Ｐ明朝"/>
      <family val="1"/>
      <charset val="128"/>
    </font>
    <font>
      <sz val="6"/>
      <color rgb="FF000000"/>
      <name val="ＭＳ Ｐ明朝"/>
      <family val="1"/>
      <charset val="128"/>
    </font>
    <font>
      <sz val="11"/>
      <color rgb="FFFFFFFF"/>
      <name val="ＭＳ Ｐ明朝"/>
      <family val="1"/>
      <charset val="128"/>
    </font>
    <font>
      <u val="single"/>
      <sz val="8"/>
      <color rgb="FF000000"/>
      <name val="ＭＳ Ｐ明朝"/>
      <family val="1"/>
      <charset val="128"/>
    </font>
    <font>
      <b val="true"/>
      <u val="single"/>
      <sz val="8"/>
      <color rgb="FF000000"/>
      <name val="ＭＳ Ｐ明朝"/>
      <family val="1"/>
      <charset val="128"/>
    </font>
    <font>
      <sz val="9"/>
      <name val="ＭＳ Ｐ明朝"/>
      <family val="1"/>
      <charset val="128"/>
    </font>
    <font>
      <b val="true"/>
      <sz val="10"/>
      <name val="ＭＳ Ｐ明朝"/>
      <family val="1"/>
      <charset val="128"/>
    </font>
    <font>
      <sz val="8"/>
      <name val="ＭＳ Ｐ明朝"/>
      <family val="1"/>
      <charset val="128"/>
    </font>
    <font>
      <b val="true"/>
      <sz val="9"/>
      <name val="ＭＳ Ｐ明朝"/>
      <family val="1"/>
      <charset val="128"/>
    </font>
    <font>
      <u val="single"/>
      <sz val="9"/>
      <name val="ＭＳ Ｐ明朝"/>
      <family val="1"/>
      <charset val="128"/>
    </font>
    <font>
      <b val="true"/>
      <sz val="8"/>
      <name val="ＭＳ Ｐ明朝"/>
      <family val="1"/>
      <charset val="128"/>
    </font>
    <font>
      <sz val="10"/>
      <color rgb="FF000000"/>
      <name val="ＭＳ 明朝"/>
      <family val="1"/>
      <charset val="128"/>
    </font>
    <font>
      <sz val="11"/>
      <color rgb="FF000000"/>
      <name val="ＭＳ 明朝"/>
      <family val="1"/>
      <charset val="128"/>
    </font>
    <font>
      <sz val="8"/>
      <color rgb="FF000000"/>
      <name val="ＭＳ 明朝"/>
      <family val="1"/>
      <charset val="128"/>
    </font>
    <font>
      <sz val="8.5"/>
      <color rgb="FF000000"/>
      <name val="ＭＳ 明朝"/>
      <family val="1"/>
      <charset val="128"/>
    </font>
    <font>
      <sz val="10"/>
      <name val="ＭＳ 明朝"/>
      <family val="1"/>
      <charset val="128"/>
    </font>
    <font>
      <sz val="11"/>
      <name val="ＭＳ 明朝"/>
      <family val="1"/>
      <charset val="128"/>
    </font>
    <font>
      <b val="true"/>
      <sz val="11"/>
      <name val="ＭＳ 明朝"/>
      <family val="1"/>
      <charset val="128"/>
    </font>
    <font>
      <sz val="7"/>
      <color rgb="FF000000"/>
      <name val="ＭＳ 明朝"/>
      <family val="1"/>
      <charset val="128"/>
    </font>
    <font>
      <sz val="7"/>
      <name val="ＭＳ Ｐ明朝"/>
      <family val="1"/>
      <charset val="128"/>
    </font>
    <font>
      <sz val="10"/>
      <color rgb="FFFF0000"/>
      <name val="ＭＳ Ｐ明朝"/>
      <family val="1"/>
      <charset val="128"/>
    </font>
    <font>
      <sz val="6"/>
      <color rgb="FF000000"/>
      <name val="ＭＳ 明朝"/>
      <family val="1"/>
      <charset val="128"/>
    </font>
    <font>
      <b val="true"/>
      <sz val="10"/>
      <color rgb="FF000000"/>
      <name val="ＭＳ Ｐ明朝"/>
      <family val="1"/>
      <charset val="128"/>
    </font>
    <font>
      <sz val="7"/>
      <color rgb="FF000000"/>
      <name val="ＭＳ Ｐ明朝"/>
      <family val="1"/>
      <charset val="128"/>
    </font>
    <font>
      <sz val="9"/>
      <color rgb="FF993300"/>
      <name val="ＭＳ Ｐ明朝"/>
      <family val="1"/>
      <charset val="128"/>
    </font>
    <font>
      <sz val="8.5"/>
      <color rgb="FF000000"/>
      <name val="ＭＳ Ｐ明朝"/>
      <family val="1"/>
      <charset val="128"/>
    </font>
    <font>
      <u val="single"/>
      <sz val="9"/>
      <color rgb="FF000000"/>
      <name val="ＭＳ Ｐ明朝"/>
      <family val="1"/>
      <charset val="128"/>
    </font>
    <font>
      <b val="true"/>
      <sz val="9.5"/>
      <color rgb="FF000000"/>
      <name val="ＭＳ Ｐ明朝"/>
      <family val="1"/>
      <charset val="128"/>
    </font>
    <font>
      <sz val="6.5"/>
      <color rgb="FF000000"/>
      <name val="ＭＳ Ｐ明朝"/>
      <family val="1"/>
      <charset val="128"/>
    </font>
    <font>
      <b val="true"/>
      <sz val="10.5"/>
      <color rgb="FF000000"/>
      <name val="ＭＳ Ｐ明朝"/>
      <family val="1"/>
      <charset val="128"/>
    </font>
    <font>
      <sz val="10.5"/>
      <name val="ＭＳ Ｐ明朝"/>
      <family val="1"/>
      <charset val="128"/>
    </font>
    <font>
      <sz val="10.5"/>
      <color rgb="FF000000"/>
      <name val="ＭＳ Ｐ明朝"/>
      <family val="1"/>
      <charset val="128"/>
    </font>
    <font>
      <b val="true"/>
      <sz val="10.5"/>
      <name val="ＭＳ Ｐ明朝"/>
      <family val="1"/>
      <charset val="128"/>
    </font>
    <font>
      <b val="true"/>
      <sz val="10.5"/>
      <color rgb="FF993300"/>
      <name val="ＭＳ Ｐ明朝"/>
      <family val="1"/>
      <charset val="128"/>
    </font>
    <font>
      <sz val="9"/>
      <color rgb="FF000000"/>
      <name val="MS P ゴシック"/>
      <family val="3"/>
      <charset val="128"/>
    </font>
    <font>
      <b val="true"/>
      <sz val="10"/>
      <color rgb="FF000000"/>
      <name val="MS P ゴシック"/>
      <family val="3"/>
      <charset val="128"/>
    </font>
    <font>
      <sz val="6"/>
      <color rgb="FF000000"/>
      <name val="Times New Roman"/>
      <family val="1"/>
      <charset val="128"/>
    </font>
    <font>
      <b val="true"/>
      <sz val="12"/>
      <color rgb="FF000000"/>
      <name val="ＭＳ Ｐ明朝"/>
      <family val="1"/>
      <charset val="128"/>
    </font>
    <font>
      <sz val="14"/>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CFFCC"/>
      </patternFill>
    </fill>
    <fill>
      <patternFill patternType="solid">
        <fgColor rgb="FFF2F2F2"/>
        <bgColor rgb="FFFDEADA"/>
      </patternFill>
    </fill>
    <fill>
      <patternFill patternType="solid">
        <fgColor rgb="FFFFC000"/>
        <bgColor rgb="FFFF9900"/>
      </patternFill>
    </fill>
    <fill>
      <patternFill patternType="solid">
        <fgColor rgb="FFFFFFFF"/>
        <bgColor rgb="FFF2F2F2"/>
      </patternFill>
    </fill>
    <fill>
      <patternFill patternType="solid">
        <fgColor rgb="FFFDEADA"/>
        <bgColor rgb="FFF2F2F2"/>
      </patternFill>
    </fill>
  </fills>
  <borders count="151">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style="thin"/>
      <right/>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style="hair"/>
      <right style="thin"/>
      <top style="medium"/>
      <bottom/>
      <diagonal/>
    </border>
    <border diagonalUp="false" diagonalDown="false">
      <left style="hair"/>
      <right style="thin"/>
      <top/>
      <bottom/>
      <diagonal/>
    </border>
    <border diagonalUp="false" diagonalDown="false">
      <left style="hair"/>
      <right style="thin"/>
      <top style="thin"/>
      <bottom/>
      <diagonal/>
    </border>
    <border diagonalUp="false" diagonalDown="false">
      <left style="thin"/>
      <right style="hair"/>
      <top/>
      <bottom style="thin"/>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style="hair"/>
      <right style="thin"/>
      <top style="hair"/>
      <bottom style="hair"/>
      <diagonal/>
    </border>
    <border diagonalUp="false" diagonalDown="false">
      <left style="hair"/>
      <right/>
      <top/>
      <bottom/>
      <diagonal/>
    </border>
    <border diagonalUp="false" diagonalDown="false">
      <left/>
      <right style="thin"/>
      <top/>
      <bottom/>
      <diagonal/>
    </border>
    <border diagonalUp="false" diagonalDown="false">
      <left style="thin"/>
      <right/>
      <top/>
      <bottom style="thin"/>
      <diagonal/>
    </border>
    <border diagonalUp="false" diagonalDown="false">
      <left style="hair"/>
      <right style="thin"/>
      <top/>
      <bottom style="thin"/>
      <diagonal/>
    </border>
    <border diagonalUp="false" diagonalDown="false">
      <left/>
      <right/>
      <top style="thin"/>
      <bottom/>
      <diagonal/>
    </border>
    <border diagonalUp="false" diagonalDown="false">
      <left/>
      <right style="medium"/>
      <top style="thin"/>
      <bottom style="thin"/>
      <diagonal/>
    </border>
    <border diagonalUp="false" diagonalDown="false">
      <left/>
      <right style="medium"/>
      <top style="medium"/>
      <bottom style="medium"/>
      <diagonal/>
    </border>
    <border diagonalUp="false" diagonalDown="false">
      <left/>
      <right style="thin"/>
      <top style="thin"/>
      <bottom/>
      <diagonal/>
    </border>
    <border diagonalUp="false" diagonalDown="false">
      <left style="thin"/>
      <right style="medium"/>
      <top style="thin"/>
      <bottom style="hair"/>
      <diagonal/>
    </border>
    <border diagonalUp="false" diagonalDown="false">
      <left style="medium"/>
      <right style="medium"/>
      <top style="medium"/>
      <bottom/>
      <diagonal/>
    </border>
    <border diagonalUp="false" diagonalDown="false">
      <left style="medium"/>
      <right style="medium"/>
      <top style="thin"/>
      <bottom style="hair"/>
      <diagonal/>
    </border>
    <border diagonalUp="false" diagonalDown="false">
      <left style="medium"/>
      <right style="thin"/>
      <top style="thin"/>
      <bottom style="hair"/>
      <diagonal/>
    </border>
    <border diagonalUp="false" diagonalDown="false">
      <left/>
      <right style="medium"/>
      <top style="hair"/>
      <bottom style="hair"/>
      <diagonal/>
    </border>
    <border diagonalUp="false" diagonalDown="false">
      <left style="medium"/>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style="thin"/>
      <right/>
      <top style="hair"/>
      <bottom style="thin"/>
      <diagonal/>
    </border>
    <border diagonalUp="false" diagonalDown="false">
      <left style="hair"/>
      <right/>
      <top style="hair"/>
      <bottom/>
      <diagonal/>
    </border>
    <border diagonalUp="false" diagonalDown="false">
      <left/>
      <right/>
      <top style="hair"/>
      <bottom/>
      <diagonal/>
    </border>
    <border diagonalUp="true" diagonalDown="false">
      <left style="thin"/>
      <right style="thin"/>
      <top/>
      <bottom/>
      <diagonal style="thin"/>
    </border>
    <border diagonalUp="false" diagonalDown="false">
      <left style="hair"/>
      <right/>
      <top/>
      <bottom style="hair"/>
      <diagonal/>
    </border>
    <border diagonalUp="false" diagonalDown="false">
      <left style="thin"/>
      <right style="thin"/>
      <top style="hair"/>
      <bottom style="thin"/>
      <diagonal/>
    </border>
    <border diagonalUp="false" diagonalDown="false">
      <left style="thin"/>
      <right style="thin"/>
      <top style="hair"/>
      <bottom/>
      <diagonal/>
    </border>
    <border diagonalUp="false" diagonalDown="false">
      <left style="thin"/>
      <right/>
      <top style="hair"/>
      <bottom/>
      <diagonal/>
    </border>
    <border diagonalUp="false" diagonalDown="false">
      <left/>
      <right style="thin"/>
      <top style="hair"/>
      <bottom/>
      <diagonal/>
    </border>
    <border diagonalUp="true" diagonalDown="false">
      <left style="thin"/>
      <right style="thin"/>
      <top style="hair"/>
      <bottom style="hair"/>
      <diagonal style="thin"/>
    </border>
    <border diagonalUp="false" diagonalDown="false">
      <left style="thin"/>
      <right/>
      <top style="thin"/>
      <bottom style="hair"/>
      <diagonal/>
    </border>
    <border diagonalUp="false" diagonalDown="false">
      <left style="medium"/>
      <right style="thin"/>
      <top style="medium"/>
      <bottom style="medium"/>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medium"/>
      <top style="medium"/>
      <bottom style="medium"/>
      <diagonal/>
    </border>
    <border diagonalUp="false" diagonalDown="false">
      <left style="thin"/>
      <right style="thin"/>
      <top style="hair"/>
      <bottom style="hair"/>
      <diagonal/>
    </border>
    <border diagonalUp="false" diagonalDown="false">
      <left style="hair"/>
      <right/>
      <top/>
      <bottom style="thin"/>
      <diagonal/>
    </border>
    <border diagonalUp="false" diagonalDown="false">
      <left/>
      <right style="medium"/>
      <top style="thin"/>
      <bottom/>
      <diagonal/>
    </border>
    <border diagonalUp="false" diagonalDown="false">
      <left/>
      <right style="hair"/>
      <top style="thin"/>
      <botto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right style="hair"/>
      <top style="medium"/>
      <bottom style="thin"/>
      <diagonal/>
    </border>
    <border diagonalUp="false" diagonalDown="false">
      <left style="hair"/>
      <right style="hair"/>
      <top/>
      <bottom style="thin"/>
      <diagonal/>
    </border>
    <border diagonalUp="false" diagonalDown="false">
      <left/>
      <right/>
      <top style="thin"/>
      <bottom style="hair"/>
      <diagonal/>
    </border>
    <border diagonalUp="false" diagonalDown="false">
      <left style="thin"/>
      <right/>
      <top/>
      <bottom style="medium"/>
      <diagonal/>
    </border>
    <border diagonalUp="false" diagonalDown="false">
      <left/>
      <right style="thin"/>
      <top style="medium"/>
      <bottom style="thin"/>
      <diagonal/>
    </border>
    <border diagonalUp="false" diagonalDown="false">
      <left style="thin"/>
      <right style="thin"/>
      <top/>
      <bottom style="medium"/>
      <diagonal/>
    </border>
    <border diagonalUp="false" diagonalDown="false">
      <left/>
      <right style="medium"/>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style="hair"/>
      <top/>
      <bottom/>
      <diagonal/>
    </border>
    <border diagonalUp="false" diagonalDown="false">
      <left style="hair"/>
      <right style="hair"/>
      <top/>
      <bottom style="hair"/>
      <diagonal/>
    </border>
    <border diagonalUp="false" diagonalDown="false">
      <left/>
      <right/>
      <top style="hair"/>
      <bottom style="thin"/>
      <diagonal/>
    </border>
    <border diagonalUp="false" diagonalDown="false">
      <left style="thin"/>
      <right style="hair"/>
      <top style="thin"/>
      <bottom style="thin"/>
      <diagonal/>
    </border>
    <border diagonalUp="false" diagonalDown="false">
      <left style="hair"/>
      <right style="hair"/>
      <top style="thin"/>
      <bottom/>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hair"/>
      <top style="hair"/>
      <bottom style="hair"/>
      <diagonal/>
    </border>
    <border diagonalUp="false" diagonalDown="false">
      <left style="hair"/>
      <right style="thin"/>
      <top style="hair"/>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top style="medium"/>
      <bottom style="hair"/>
      <diagonal/>
    </border>
    <border diagonalUp="false" diagonalDown="false">
      <left style="thin"/>
      <right style="medium"/>
      <top style="hair"/>
      <bottom style="thin"/>
      <diagonal/>
    </border>
    <border diagonalUp="false" diagonalDown="false">
      <left/>
      <right style="medium"/>
      <top style="hair"/>
      <bottom style="medium"/>
      <diagonal/>
    </border>
    <border diagonalUp="false" diagonalDown="false">
      <left/>
      <right style="thin"/>
      <top style="medium"/>
      <bottom/>
      <diagonal/>
    </border>
    <border diagonalUp="false" diagonalDown="false">
      <left style="medium"/>
      <right/>
      <top style="thin"/>
      <bottom style="thin"/>
      <diagonal/>
    </border>
    <border diagonalUp="false" diagonalDown="false">
      <left/>
      <right style="thin"/>
      <top/>
      <bottom style="medium"/>
      <diagonal/>
    </border>
    <border diagonalUp="false" diagonalDown="false">
      <left style="thin"/>
      <right style="medium"/>
      <top style="thin"/>
      <bottom style="medium"/>
      <diagonal/>
    </border>
    <border diagonalUp="false" diagonalDown="false">
      <left style="thin"/>
      <right style="medium"/>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medium"/>
      <right style="thin"/>
      <top style="thin"/>
      <bottom style="medium"/>
      <diagonal/>
    </border>
    <border diagonalUp="false" diagonalDown="false">
      <left style="thin"/>
      <right style="thin"/>
      <top style="thin"/>
      <bottom style="thick"/>
      <diagonal/>
    </border>
    <border diagonalUp="false" diagonalDown="false">
      <left style="medium"/>
      <right/>
      <top style="thin"/>
      <bottom style="medium"/>
      <diagonal/>
    </border>
    <border diagonalUp="false" diagonalDown="false">
      <left style="medium"/>
      <right style="thin"/>
      <top style="medium"/>
      <bottom style="thin"/>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7"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101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7" fillId="2" borderId="0" xfId="0" applyFont="true" applyBorder="true" applyAlignment="true" applyProtection="false">
      <alignment horizontal="center"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top"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12" fillId="2"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right"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left" vertical="top" textRotation="0" wrapText="false" indent="0" shrinkToFit="false"/>
      <protection locked="true" hidden="false"/>
    </xf>
    <xf numFmtId="164" fontId="19" fillId="0" borderId="0" xfId="0" applyFont="true" applyBorder="false" applyAlignment="true" applyProtection="false">
      <alignment horizontal="right" vertical="center" textRotation="0" wrapText="tru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0" fillId="0" borderId="4" xfId="0" applyFont="true" applyBorder="true" applyAlignment="true" applyProtection="false">
      <alignment horizontal="center" vertical="center" textRotation="0" wrapText="false" indent="0" shrinkToFit="false"/>
      <protection locked="true" hidden="false"/>
    </xf>
    <xf numFmtId="164" fontId="20" fillId="4" borderId="5"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right" vertical="top" textRotation="0" wrapText="true" indent="0" shrinkToFit="false"/>
      <protection locked="true" hidden="false"/>
    </xf>
    <xf numFmtId="164" fontId="29" fillId="0" borderId="0" xfId="0" applyFont="true" applyBorder="true" applyAlignment="true" applyProtection="false">
      <alignment horizontal="left" vertical="center" textRotation="0" wrapText="true" indent="0" shrinkToFit="false"/>
      <protection locked="true" hidden="false"/>
    </xf>
    <xf numFmtId="164" fontId="20" fillId="0" borderId="6" xfId="0" applyFont="true" applyBorder="true" applyAlignment="false" applyProtection="false">
      <alignment horizontal="general" vertical="center" textRotation="0" wrapText="false" indent="0" shrinkToFit="false"/>
      <protection locked="true" hidden="false"/>
    </xf>
    <xf numFmtId="164" fontId="20" fillId="0" borderId="4" xfId="0" applyFont="true" applyBorder="true" applyAlignment="true" applyProtection="false">
      <alignment horizontal="left" vertical="center" textRotation="0" wrapText="false" indent="0" shrinkToFit="false"/>
      <protection locked="true" hidden="false"/>
    </xf>
    <xf numFmtId="164" fontId="20" fillId="4" borderId="7" xfId="0" applyFont="true" applyBorder="true" applyAlignment="true" applyProtection="false">
      <alignment horizontal="left" vertical="center" textRotation="0" wrapText="false" indent="0" shrinkToFit="false"/>
      <protection locked="true" hidden="false"/>
    </xf>
    <xf numFmtId="164" fontId="20" fillId="0" borderId="8" xfId="0" applyFont="true" applyBorder="true" applyAlignment="false" applyProtection="false">
      <alignment horizontal="general" vertical="center" textRotation="0" wrapText="false" indent="0" shrinkToFit="false"/>
      <protection locked="true" hidden="false"/>
    </xf>
    <xf numFmtId="164" fontId="20" fillId="4" borderId="9" xfId="0" applyFont="true" applyBorder="true" applyAlignment="true" applyProtection="false">
      <alignment horizontal="left" vertical="center" textRotation="0" wrapText="false" indent="0" shrinkToFit="false"/>
      <protection locked="true" hidden="false"/>
    </xf>
    <xf numFmtId="164" fontId="20" fillId="4" borderId="10" xfId="0" applyFont="true" applyBorder="true" applyAlignment="true" applyProtection="false">
      <alignment horizontal="general" vertical="center" textRotation="0" wrapText="false" indent="0" shrinkToFit="false"/>
      <protection locked="true" hidden="false"/>
    </xf>
    <xf numFmtId="164" fontId="20" fillId="4" borderId="11" xfId="0" applyFont="true" applyBorder="true" applyAlignment="true" applyProtection="false">
      <alignment horizontal="general" vertical="center" textRotation="0" wrapText="false" indent="0" shrinkToFit="false"/>
      <protection locked="true" hidden="false"/>
    </xf>
    <xf numFmtId="164" fontId="20" fillId="0" borderId="11" xfId="0" applyFont="true" applyBorder="true" applyAlignment="true" applyProtection="false">
      <alignment horizontal="general" vertical="center" textRotation="0" wrapText="false" indent="0" shrinkToFit="false"/>
      <protection locked="true" hidden="false"/>
    </xf>
    <xf numFmtId="164" fontId="20" fillId="4" borderId="12" xfId="0" applyFont="true" applyBorder="true" applyAlignment="true" applyProtection="false">
      <alignment horizontal="general" vertical="center" textRotation="0" wrapText="false" indent="0" shrinkToFit="false"/>
      <protection locked="true" hidden="false"/>
    </xf>
    <xf numFmtId="164" fontId="20" fillId="0" borderId="13" xfId="0" applyFont="true" applyBorder="true" applyAlignment="true" applyProtection="false">
      <alignment horizontal="general" vertical="center" textRotation="0" wrapText="false" indent="0" shrinkToFit="false"/>
      <protection locked="true" hidden="false"/>
    </xf>
    <xf numFmtId="164" fontId="20" fillId="0" borderId="14" xfId="0" applyFont="true" applyBorder="true" applyAlignment="true" applyProtection="false">
      <alignment horizontal="general" vertical="center" textRotation="0" wrapText="false" indent="0" shrinkToFit="false"/>
      <protection locked="true" hidden="false"/>
    </xf>
    <xf numFmtId="164" fontId="20" fillId="0" borderId="15" xfId="0" applyFont="true" applyBorder="true" applyAlignment="false" applyProtection="false">
      <alignment horizontal="general" vertical="center" textRotation="0" wrapText="false" indent="0" shrinkToFit="false"/>
      <protection locked="true" hidden="false"/>
    </xf>
    <xf numFmtId="164" fontId="0" fillId="4" borderId="9" xfId="0" applyFont="false" applyBorder="true" applyAlignment="true" applyProtection="false">
      <alignment horizontal="left" vertical="center" textRotation="0" wrapText="false" indent="0" shrinkToFit="false"/>
      <protection locked="true" hidden="false"/>
    </xf>
    <xf numFmtId="164" fontId="0" fillId="4" borderId="16" xfId="0" applyFont="false" applyBorder="true" applyAlignment="true" applyProtection="false">
      <alignment horizontal="left" vertical="center" textRotation="0" wrapText="false" indent="0" shrinkToFit="false"/>
      <protection locked="true" hidden="false"/>
    </xf>
    <xf numFmtId="164" fontId="20" fillId="0" borderId="3" xfId="0" applyFont="true" applyBorder="true" applyAlignment="true" applyProtection="false">
      <alignment horizontal="general" vertical="center" textRotation="0" wrapText="true" indent="0" shrinkToFit="true"/>
      <protection locked="true" hidden="false"/>
    </xf>
    <xf numFmtId="164" fontId="20" fillId="0" borderId="3" xfId="0" applyFont="true" applyBorder="true" applyAlignment="true" applyProtection="false">
      <alignment horizontal="general" vertical="center" textRotation="0" wrapText="false" indent="0" shrinkToFit="false"/>
      <protection locked="true" hidden="false"/>
    </xf>
    <xf numFmtId="164" fontId="0" fillId="4" borderId="17" xfId="0" applyFont="false" applyBorder="true" applyAlignment="true" applyProtection="false">
      <alignment horizontal="left" vertical="center" textRotation="0" wrapText="false" indent="0" shrinkToFit="false"/>
      <protection locked="true" hidden="false"/>
    </xf>
    <xf numFmtId="164" fontId="20" fillId="0" borderId="8" xfId="0" applyFont="true" applyBorder="true" applyAlignment="true" applyProtection="false">
      <alignment horizontal="general" vertical="center" textRotation="0" wrapText="false" indent="0" shrinkToFit="true"/>
      <protection locked="true" hidden="false"/>
    </xf>
    <xf numFmtId="164" fontId="30" fillId="4" borderId="18" xfId="20" applyFont="false" applyBorder="tru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right" vertical="top" textRotation="0" wrapText="true" indent="0" shrinkToFit="false"/>
      <protection locked="true" hidden="false"/>
    </xf>
    <xf numFmtId="164" fontId="31" fillId="0" borderId="2" xfId="0" applyFont="true" applyBorder="true" applyAlignment="true" applyProtection="false">
      <alignment horizontal="left" vertical="top" textRotation="0" wrapText="true" indent="0" shrinkToFit="false"/>
      <protection locked="true" hidden="false"/>
    </xf>
    <xf numFmtId="164" fontId="31" fillId="0" borderId="0" xfId="0" applyFont="true" applyBorder="true" applyAlignment="true" applyProtection="false">
      <alignment horizontal="general" vertical="top" textRotation="0" wrapText="true" indent="0" shrinkToFit="false"/>
      <protection locked="true" hidden="false"/>
    </xf>
    <xf numFmtId="164" fontId="20" fillId="0" borderId="3" xfId="0" applyFont="true" applyBorder="true" applyAlignment="true" applyProtection="false">
      <alignment horizontal="center" vertical="center" textRotation="0" wrapText="false" indent="0" shrinkToFit="false"/>
      <protection locked="true" hidden="false"/>
    </xf>
    <xf numFmtId="164" fontId="20" fillId="0" borderId="19" xfId="0" applyFont="true" applyBorder="true" applyAlignment="true" applyProtection="false">
      <alignment horizontal="center" vertical="center" textRotation="0" wrapText="false" indent="0" shrinkToFit="false"/>
      <protection locked="true" hidden="false"/>
    </xf>
    <xf numFmtId="164" fontId="20" fillId="0" borderId="20" xfId="0" applyFont="true" applyBorder="true" applyAlignment="true" applyProtection="false">
      <alignment horizontal="center" vertical="center" textRotation="0" wrapText="fals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20" fillId="0" borderId="20" xfId="0" applyFont="true" applyBorder="true" applyAlignment="true" applyProtection="false">
      <alignment horizontal="center" vertical="center" textRotation="0" wrapText="true" indent="0" shrinkToFit="false"/>
      <protection locked="true" hidden="false"/>
    </xf>
    <xf numFmtId="164" fontId="20" fillId="0" borderId="21" xfId="0" applyFont="true" applyBorder="true" applyAlignment="true" applyProtection="false">
      <alignment horizontal="center" vertical="center" textRotation="0" wrapText="true" indent="0" shrinkToFit="false"/>
      <protection locked="true" hidden="false"/>
    </xf>
    <xf numFmtId="164" fontId="20" fillId="0" borderId="15" xfId="0" applyFont="true" applyBorder="true" applyAlignment="true" applyProtection="false">
      <alignment horizontal="center" vertical="center" textRotation="0" wrapText="true" indent="0" shrinkToFit="false"/>
      <protection locked="true" hidden="false"/>
    </xf>
    <xf numFmtId="164" fontId="20" fillId="0" borderId="15" xfId="0" applyFont="true" applyBorder="true" applyAlignment="true" applyProtection="false">
      <alignment horizontal="center" vertical="center" textRotation="0" wrapText="false" indent="0" shrinkToFit="false"/>
      <protection locked="true" hidden="false"/>
    </xf>
    <xf numFmtId="164" fontId="20" fillId="0" borderId="4" xfId="0" applyFont="true" applyBorder="true" applyAlignment="false" applyProtection="false">
      <alignment horizontal="general" vertical="center" textRotation="0" wrapText="false" indent="0" shrinkToFit="false"/>
      <protection locked="true" hidden="false"/>
    </xf>
    <xf numFmtId="164" fontId="20" fillId="4" borderId="22" xfId="0" applyFont="true" applyBorder="true" applyAlignment="true" applyProtection="false">
      <alignment horizontal="center" vertical="center" textRotation="0" wrapText="false" indent="0" shrinkToFit="false"/>
      <protection locked="true" hidden="false"/>
    </xf>
    <xf numFmtId="164" fontId="20" fillId="4" borderId="23" xfId="0" applyFont="true" applyBorder="true" applyAlignment="true" applyProtection="false">
      <alignment horizontal="center" vertical="center" textRotation="0" wrapText="false" indent="0" shrinkToFit="false"/>
      <protection locked="true" hidden="false"/>
    </xf>
    <xf numFmtId="164" fontId="20" fillId="4" borderId="24" xfId="0" applyFont="true" applyBorder="true" applyAlignment="true" applyProtection="false">
      <alignment horizontal="center" vertical="center" textRotation="0" wrapText="false" indent="0" shrinkToFit="false"/>
      <protection locked="true" hidden="false"/>
    </xf>
    <xf numFmtId="164" fontId="20" fillId="4" borderId="25" xfId="0" applyFont="true" applyBorder="true" applyAlignment="true" applyProtection="false">
      <alignment horizontal="general" vertical="center" textRotation="0" wrapText="false" indent="0" shrinkToFit="false"/>
      <protection locked="true" hidden="false"/>
    </xf>
    <xf numFmtId="164" fontId="20" fillId="4" borderId="25" xfId="0" applyFont="true" applyBorder="true" applyAlignment="true" applyProtection="false">
      <alignment horizontal="general" vertical="center" textRotation="0" wrapText="true" indent="0" shrinkToFit="false"/>
      <protection locked="true" hidden="false"/>
    </xf>
    <xf numFmtId="165" fontId="20" fillId="4" borderId="25" xfId="0" applyFont="true" applyBorder="true" applyAlignment="false" applyProtection="false">
      <alignment horizontal="general" vertical="center" textRotation="0" wrapText="false" indent="0" shrinkToFit="false"/>
      <protection locked="true" hidden="false"/>
    </xf>
    <xf numFmtId="166" fontId="20" fillId="4" borderId="26" xfId="0" applyFont="true" applyBorder="true" applyAlignment="false" applyProtection="false">
      <alignment horizontal="general" vertical="center" textRotation="0" wrapText="false" indent="0" shrinkToFit="false"/>
      <protection locked="true" hidden="false"/>
    </xf>
    <xf numFmtId="165" fontId="0" fillId="0" borderId="27" xfId="0" applyFont="false" applyBorder="true" applyAlignment="false" applyProtection="false">
      <alignment horizontal="general" vertical="center" textRotation="0" wrapText="false" indent="0" shrinkToFit="false"/>
      <protection locked="true" hidden="false"/>
    </xf>
    <xf numFmtId="164" fontId="20" fillId="4" borderId="10" xfId="0" applyFont="true" applyBorder="true" applyAlignment="true" applyProtection="false">
      <alignment horizontal="center" vertical="center" textRotation="0" wrapText="false" indent="0" shrinkToFit="false"/>
      <protection locked="true" hidden="false"/>
    </xf>
    <xf numFmtId="164" fontId="20" fillId="4" borderId="11" xfId="0" applyFont="true" applyBorder="true" applyAlignment="true" applyProtection="false">
      <alignment horizontal="center" vertical="center" textRotation="0" wrapText="false" indent="0" shrinkToFit="false"/>
      <protection locked="true" hidden="false"/>
    </xf>
    <xf numFmtId="164" fontId="20" fillId="4" borderId="28" xfId="0" applyFont="true" applyBorder="true" applyAlignment="true" applyProtection="false">
      <alignment horizontal="center" vertical="center" textRotation="0" wrapText="false" indent="0" shrinkToFit="false"/>
      <protection locked="true" hidden="false"/>
    </xf>
    <xf numFmtId="164" fontId="20" fillId="4" borderId="3" xfId="0" applyFont="true" applyBorder="true" applyAlignment="true" applyProtection="false">
      <alignment horizontal="general" vertical="center" textRotation="0" wrapText="false" indent="0" shrinkToFit="false"/>
      <protection locked="true" hidden="false"/>
    </xf>
    <xf numFmtId="164" fontId="20" fillId="4" borderId="3" xfId="0" applyFont="true" applyBorder="true" applyAlignment="true" applyProtection="false">
      <alignment horizontal="general" vertical="center" textRotation="0" wrapText="true" indent="0" shrinkToFit="false"/>
      <protection locked="true" hidden="false"/>
    </xf>
    <xf numFmtId="165" fontId="20" fillId="4" borderId="3" xfId="0" applyFont="true" applyBorder="true" applyAlignment="false" applyProtection="false">
      <alignment horizontal="general" vertical="center" textRotation="0" wrapText="false" indent="0" shrinkToFit="false"/>
      <protection locked="true" hidden="false"/>
    </xf>
    <xf numFmtId="166" fontId="20" fillId="4" borderId="29" xfId="0" applyFont="true" applyBorder="true" applyAlignment="false" applyProtection="false">
      <alignment horizontal="general" vertical="center" textRotation="0" wrapText="false" indent="0" shrinkToFit="false"/>
      <protection locked="true" hidden="false"/>
    </xf>
    <xf numFmtId="166" fontId="0" fillId="0" borderId="27" xfId="0" applyFont="false" applyBorder="true" applyAlignment="false" applyProtection="false">
      <alignment horizontal="general" vertical="center" textRotation="0" wrapText="false" indent="0" shrinkToFit="false"/>
      <protection locked="true" hidden="false"/>
    </xf>
    <xf numFmtId="166" fontId="20" fillId="4" borderId="4" xfId="0" applyFont="true" applyBorder="true" applyAlignment="false" applyProtection="false">
      <alignment horizontal="general" vertical="center" textRotation="0" wrapText="false" indent="0" shrinkToFit="false"/>
      <protection locked="true" hidden="false"/>
    </xf>
    <xf numFmtId="164" fontId="20" fillId="4" borderId="30" xfId="0" applyFont="true" applyBorder="true" applyAlignment="true" applyProtection="false">
      <alignment horizontal="center" vertical="center" textRotation="0" wrapText="false" indent="0" shrinkToFit="false"/>
      <protection locked="true" hidden="false"/>
    </xf>
    <xf numFmtId="164" fontId="20" fillId="4" borderId="31" xfId="0" applyFont="true" applyBorder="true" applyAlignment="true" applyProtection="false">
      <alignment horizontal="center" vertical="center" textRotation="0" wrapText="false" indent="0" shrinkToFit="false"/>
      <protection locked="true" hidden="false"/>
    </xf>
    <xf numFmtId="164" fontId="20" fillId="4" borderId="32" xfId="0" applyFont="true" applyBorder="true" applyAlignment="true" applyProtection="false">
      <alignment horizontal="center" vertical="center" textRotation="0" wrapText="false" indent="0" shrinkToFit="false"/>
      <protection locked="true" hidden="false"/>
    </xf>
    <xf numFmtId="164" fontId="20" fillId="4" borderId="20" xfId="0" applyFont="true" applyBorder="true" applyAlignment="true" applyProtection="false">
      <alignment horizontal="general" vertical="center" textRotation="0" wrapText="false" indent="0" shrinkToFit="false"/>
      <protection locked="true" hidden="false"/>
    </xf>
    <xf numFmtId="164" fontId="20" fillId="4" borderId="20" xfId="0" applyFont="true" applyBorder="true" applyAlignment="true" applyProtection="false">
      <alignment horizontal="general" vertical="center" textRotation="0" wrapText="true" indent="0" shrinkToFit="false"/>
      <protection locked="true" hidden="false"/>
    </xf>
    <xf numFmtId="165" fontId="20" fillId="4" borderId="20" xfId="0" applyFont="true" applyBorder="true" applyAlignment="false" applyProtection="false">
      <alignment horizontal="general" vertical="center" textRotation="0" wrapText="false" indent="0" shrinkToFit="false"/>
      <protection locked="true" hidden="false"/>
    </xf>
    <xf numFmtId="166" fontId="20" fillId="4" borderId="33" xfId="0" applyFont="true" applyBorder="true" applyAlignment="false" applyProtection="false">
      <alignment horizontal="general"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4" borderId="0" xfId="0" applyFont="false" applyBorder="true" applyAlignment="false" applyProtection="false">
      <alignment horizontal="general" vertical="center" textRotation="0" wrapText="false" indent="0" shrinkToFit="false"/>
      <protection locked="true" hidden="false"/>
    </xf>
    <xf numFmtId="164" fontId="0" fillId="5" borderId="0" xfId="0" applyFont="false" applyBorder="true" applyAlignment="false" applyProtection="false">
      <alignment horizontal="general" vertical="center" textRotation="0" wrapText="false" indent="0" shrinkToFit="false"/>
      <protection locked="true" hidden="false"/>
    </xf>
    <xf numFmtId="164" fontId="0" fillId="6" borderId="0" xfId="0" applyFont="fals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40" fillId="0" borderId="3" xfId="0" applyFont="true" applyBorder="true" applyAlignment="true" applyProtection="false">
      <alignment horizontal="center" vertical="center" textRotation="0" wrapText="false" indent="0" shrinkToFit="false"/>
      <protection locked="true" hidden="false"/>
    </xf>
    <xf numFmtId="167" fontId="40" fillId="0" borderId="3"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general" vertical="center" textRotation="0" wrapText="false" indent="0" shrinkToFit="false"/>
      <protection locked="true" hidden="false"/>
    </xf>
    <xf numFmtId="164" fontId="41" fillId="0" borderId="0" xfId="0" applyFont="true" applyBorder="false" applyAlignment="true" applyProtection="false">
      <alignment horizontal="right" vertical="center" textRotation="0" wrapText="false" indent="0" shrinkToFit="false"/>
      <protection locked="true" hidden="false"/>
    </xf>
    <xf numFmtId="164" fontId="41" fillId="4" borderId="0" xfId="0" applyFont="true" applyBorder="true" applyAlignment="true" applyProtection="true">
      <alignment horizontal="center" vertical="center" textRotation="0" wrapText="false" indent="0" shrinkToFit="false"/>
      <protection locked="fals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right"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true" applyAlignment="false" applyProtection="false">
      <alignment horizontal="general" vertical="center" textRotation="0" wrapText="false" indent="0" shrinkToFit="false"/>
      <protection locked="true" hidden="false"/>
    </xf>
    <xf numFmtId="164" fontId="39" fillId="0" borderId="0" xfId="0" applyFont="true" applyBorder="true" applyAlignment="false" applyProtection="true">
      <alignment horizontal="general" vertical="center" textRotation="0" wrapText="false" indent="0" shrinkToFit="false"/>
      <protection locked="false" hidden="false"/>
    </xf>
    <xf numFmtId="164" fontId="39" fillId="0" borderId="0" xfId="0" applyFont="true" applyBorder="false" applyAlignment="false" applyProtection="true">
      <alignment horizontal="general" vertical="center" textRotation="0" wrapText="false" indent="0" shrinkToFit="false"/>
      <protection locked="false" hidden="false"/>
    </xf>
    <xf numFmtId="164" fontId="40" fillId="0" borderId="34" xfId="0" applyFont="true" applyBorder="true" applyAlignment="true" applyProtection="false">
      <alignment horizontal="center" vertical="center" textRotation="0" wrapText="false" indent="0" shrinkToFit="false"/>
      <protection locked="true" hidden="false"/>
    </xf>
    <xf numFmtId="167" fontId="40" fillId="0" borderId="35" xfId="0" applyFont="true" applyBorder="true" applyAlignment="true" applyProtection="true">
      <alignment horizontal="left"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0" fillId="0" borderId="8" xfId="0" applyFont="true" applyBorder="true" applyAlignment="true" applyProtection="false">
      <alignment horizontal="center" vertical="center" textRotation="0" wrapText="false" indent="0" shrinkToFit="false"/>
      <protection locked="true" hidden="false"/>
    </xf>
    <xf numFmtId="167" fontId="40" fillId="0" borderId="36" xfId="0" applyFont="true" applyBorder="true" applyAlignment="true" applyProtection="true">
      <alignment horizontal="left" vertical="center" textRotation="0" wrapText="true" indent="0" shrinkToFit="false"/>
      <protection locked="true" hidden="false"/>
    </xf>
    <xf numFmtId="164" fontId="40" fillId="0" borderId="6" xfId="0" applyFont="true" applyBorder="true" applyAlignment="true" applyProtection="false">
      <alignment horizontal="center" vertical="center" textRotation="0" wrapText="true" indent="0" shrinkToFit="false"/>
      <protection locked="true" hidden="false"/>
    </xf>
    <xf numFmtId="164" fontId="40" fillId="0" borderId="37" xfId="0" applyFont="true" applyBorder="true" applyAlignment="false" applyProtection="false">
      <alignment horizontal="general" vertical="center" textRotation="0" wrapText="false" indent="0" shrinkToFit="false"/>
      <protection locked="true" hidden="false"/>
    </xf>
    <xf numFmtId="167" fontId="40" fillId="0" borderId="37" xfId="0" applyFont="true" applyBorder="true" applyAlignment="true" applyProtection="true">
      <alignment horizontal="general" vertical="center" textRotation="0" wrapText="false" indent="0" shrinkToFit="false"/>
      <protection locked="true" hidden="false"/>
    </xf>
    <xf numFmtId="164" fontId="40" fillId="0" borderId="4" xfId="0" applyFont="true" applyBorder="true" applyAlignment="false" applyProtection="false">
      <alignment horizontal="general" vertical="center" textRotation="0" wrapText="false" indent="0" shrinkToFit="false"/>
      <protection locked="true" hidden="false"/>
    </xf>
    <xf numFmtId="164" fontId="40" fillId="0" borderId="38" xfId="0" applyFont="true" applyBorder="true" applyAlignment="false" applyProtection="false">
      <alignment horizontal="general" vertical="center" textRotation="0" wrapText="false" indent="0" shrinkToFit="false"/>
      <protection locked="true" hidden="false"/>
    </xf>
    <xf numFmtId="164" fontId="40" fillId="0" borderId="39" xfId="0" applyFont="true" applyBorder="true" applyAlignment="false" applyProtection="false">
      <alignment horizontal="general" vertical="center" textRotation="0" wrapText="false" indent="0" shrinkToFit="false"/>
      <protection locked="true" hidden="false"/>
    </xf>
    <xf numFmtId="167" fontId="40" fillId="0" borderId="15" xfId="0" applyFont="true" applyBorder="true" applyAlignment="true" applyProtection="true">
      <alignment horizontal="left" vertical="center" textRotation="0" wrapText="false" indent="0" shrinkToFit="false"/>
      <protection locked="true" hidden="false"/>
    </xf>
    <xf numFmtId="167" fontId="40" fillId="0" borderId="8" xfId="0" applyFont="true" applyBorder="true" applyAlignment="true" applyProtection="true">
      <alignment horizontal="left" vertical="center" textRotation="0" wrapText="false" indent="0" shrinkToFit="false"/>
      <protection locked="true" hidden="false"/>
    </xf>
    <xf numFmtId="164" fontId="40" fillId="0" borderId="34" xfId="0" applyFont="true" applyBorder="true" applyAlignment="true" applyProtection="false">
      <alignment horizontal="center" vertical="center" textRotation="0" wrapText="true" indent="0" shrinkToFit="false"/>
      <protection locked="true" hidden="false"/>
    </xf>
    <xf numFmtId="164" fontId="40" fillId="0" borderId="15" xfId="0" applyFont="true" applyBorder="true" applyAlignment="true" applyProtection="false">
      <alignment horizontal="center" vertical="center" textRotation="0" wrapText="true" indent="0" shrinkToFit="false"/>
      <protection locked="true" hidden="false"/>
    </xf>
    <xf numFmtId="167" fontId="40" fillId="0" borderId="36" xfId="0" applyFont="true" applyBorder="true" applyAlignment="true" applyProtection="true">
      <alignment horizontal="left" vertical="center" textRotation="0" wrapText="false" indent="0" shrinkToFit="false"/>
      <protection locked="true" hidden="false"/>
    </xf>
    <xf numFmtId="164" fontId="40" fillId="0" borderId="3" xfId="0" applyFont="true" applyBorder="true" applyAlignment="true" applyProtection="true">
      <alignment horizontal="center" vertical="center" textRotation="0" wrapText="false" indent="0" shrinkToFit="false"/>
      <protection locked="false" hidden="false"/>
    </xf>
    <xf numFmtId="164" fontId="40" fillId="0" borderId="39" xfId="0" applyFont="true" applyBorder="true" applyAlignment="true" applyProtection="false">
      <alignment horizontal="center" vertical="center" textRotation="0" wrapText="false" indent="0" shrinkToFit="false"/>
      <protection locked="true" hidden="false"/>
    </xf>
    <xf numFmtId="167" fontId="40" fillId="0" borderId="3" xfId="0" applyFont="true" applyBorder="true" applyAlignment="true" applyProtection="true">
      <alignment horizontal="left" vertical="center" textRotation="0" wrapText="false" indent="0" shrinkToFit="false"/>
      <protection locked="true" hidden="false"/>
    </xf>
    <xf numFmtId="167" fontId="40" fillId="0" borderId="3" xfId="0" applyFont="tru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false" applyAlignment="true" applyProtection="false">
      <alignment horizontal="left" vertical="center" textRotation="0" wrapText="true" indent="0" shrinkToFit="false"/>
      <protection locked="true" hidden="false"/>
    </xf>
    <xf numFmtId="164" fontId="40" fillId="0" borderId="40" xfId="0" applyFont="true" applyBorder="true" applyAlignment="true" applyProtection="false">
      <alignment horizontal="left" vertical="center" textRotation="0" wrapText="true" indent="0" shrinkToFit="false"/>
      <protection locked="true" hidden="false"/>
    </xf>
    <xf numFmtId="164" fontId="40" fillId="0" borderId="41" xfId="0" applyFont="true" applyBorder="true" applyAlignment="true" applyProtection="false">
      <alignment horizontal="left" vertical="center" textRotation="0" wrapText="true" indent="0" shrinkToFit="false"/>
      <protection locked="true" hidden="false"/>
    </xf>
    <xf numFmtId="164" fontId="40" fillId="0" borderId="41" xfId="0" applyFont="true" applyBorder="true" applyAlignment="true" applyProtection="false">
      <alignment horizontal="left" vertical="center" textRotation="0" wrapText="true" indent="0" shrinkToFit="false"/>
      <protection locked="true" hidden="false"/>
    </xf>
    <xf numFmtId="164" fontId="45" fillId="0" borderId="42" xfId="0" applyFont="true" applyBorder="true" applyAlignment="false" applyProtection="false">
      <alignment horizontal="general" vertical="center" textRotation="0" wrapText="false" indent="0" shrinkToFit="false"/>
      <protection locked="true" hidden="false"/>
    </xf>
    <xf numFmtId="164" fontId="47" fillId="0" borderId="27" xfId="0" applyFont="true" applyBorder="true" applyAlignment="fals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left" vertical="center" textRotation="0" wrapText="true" indent="0" shrinkToFit="false"/>
      <protection locked="true" hidden="false"/>
    </xf>
    <xf numFmtId="164" fontId="45" fillId="0" borderId="43" xfId="0" applyFont="true" applyBorder="true" applyAlignment="false" applyProtection="false">
      <alignment horizontal="general" vertical="center" textRotation="0" wrapText="false" indent="0" shrinkToFit="false"/>
      <protection locked="true" hidden="false"/>
    </xf>
    <xf numFmtId="164" fontId="39" fillId="0" borderId="27" xfId="0" applyFont="true" applyBorder="true" applyAlignment="false" applyProtection="false">
      <alignment horizontal="general" vertical="center" textRotation="0" wrapText="false" indent="0" shrinkToFit="false"/>
      <protection locked="true" hidden="false"/>
    </xf>
    <xf numFmtId="164" fontId="44" fillId="5" borderId="5" xfId="0" applyFont="true" applyBorder="true" applyAlignment="true" applyProtection="true">
      <alignment horizontal="center" vertical="center" textRotation="0" wrapText="false" indent="0" shrinkToFit="false"/>
      <protection locked="false" hidden="false"/>
    </xf>
    <xf numFmtId="164" fontId="49" fillId="5" borderId="44" xfId="0" applyFont="true" applyBorder="true" applyAlignment="false" applyProtection="false">
      <alignment horizontal="general" vertical="center" textRotation="0" wrapText="false" indent="0" shrinkToFit="false"/>
      <protection locked="true" hidden="false"/>
    </xf>
    <xf numFmtId="164" fontId="47" fillId="5" borderId="44" xfId="0" applyFont="true" applyBorder="true" applyAlignment="false" applyProtection="false">
      <alignment horizontal="general" vertical="center" textRotation="0" wrapText="false" indent="0" shrinkToFit="false"/>
      <protection locked="true" hidden="false"/>
    </xf>
    <xf numFmtId="164" fontId="39" fillId="5" borderId="44" xfId="0" applyFont="true" applyBorder="true" applyAlignment="false" applyProtection="false">
      <alignment horizontal="general" vertical="center" textRotation="0" wrapText="false" indent="0" shrinkToFit="false"/>
      <protection locked="true" hidden="false"/>
    </xf>
    <xf numFmtId="164" fontId="44" fillId="6" borderId="5" xfId="0" applyFont="true" applyBorder="true" applyAlignment="true" applyProtection="true">
      <alignment horizontal="center" vertical="center" textRotation="0" wrapText="false" indent="0" shrinkToFit="false"/>
      <protection locked="false" hidden="false"/>
    </xf>
    <xf numFmtId="164" fontId="49" fillId="6" borderId="44" xfId="0" applyFont="true" applyBorder="true" applyAlignment="false" applyProtection="false">
      <alignment horizontal="general" vertical="center" textRotation="0" wrapText="false" indent="0" shrinkToFit="false"/>
      <protection locked="true" hidden="false"/>
    </xf>
    <xf numFmtId="164" fontId="39" fillId="6" borderId="45" xfId="0" applyFont="true" applyBorder="true" applyAlignment="false" applyProtection="false">
      <alignment horizontal="general" vertical="center" textRotation="0" wrapText="false" indent="0" shrinkToFit="false"/>
      <protection locked="true" hidden="false"/>
    </xf>
    <xf numFmtId="164" fontId="47" fillId="6" borderId="44" xfId="0" applyFont="true" applyBorder="true" applyAlignment="false" applyProtection="false">
      <alignment horizontal="general" vertical="center" textRotation="0" wrapText="false" indent="0" shrinkToFit="false"/>
      <protection locked="true" hidden="false"/>
    </xf>
    <xf numFmtId="164" fontId="39" fillId="6" borderId="44" xfId="0" applyFont="true" applyBorder="true" applyAlignment="false" applyProtection="false">
      <alignment horizontal="general" vertical="center" textRotation="0" wrapText="false" indent="0" shrinkToFit="false"/>
      <protection locked="true" hidden="false"/>
    </xf>
    <xf numFmtId="164" fontId="44" fillId="2" borderId="5" xfId="0" applyFont="true" applyBorder="true" applyAlignment="true" applyProtection="true">
      <alignment horizontal="center" vertical="center" textRotation="0" wrapText="false" indent="0" shrinkToFit="false"/>
      <protection locked="false" hidden="false"/>
    </xf>
    <xf numFmtId="164" fontId="49" fillId="2" borderId="44" xfId="0" applyFont="true" applyBorder="true" applyAlignment="false" applyProtection="false">
      <alignment horizontal="general" vertical="center" textRotation="0" wrapText="false" indent="0" shrinkToFit="false"/>
      <protection locked="true" hidden="false"/>
    </xf>
    <xf numFmtId="164" fontId="39" fillId="2" borderId="44" xfId="0" applyFont="true" applyBorder="true" applyAlignment="false" applyProtection="false">
      <alignment horizontal="general" vertical="center" textRotation="0" wrapText="false" indent="0" shrinkToFit="false"/>
      <protection locked="true" hidden="false"/>
    </xf>
    <xf numFmtId="164" fontId="38" fillId="2" borderId="44" xfId="0" applyFont="true" applyBorder="true" applyAlignment="false" applyProtection="false">
      <alignment horizontal="general" vertical="center" textRotation="0" wrapText="false" indent="0" shrinkToFit="false"/>
      <protection locked="true" hidden="false"/>
    </xf>
    <xf numFmtId="164" fontId="39" fillId="2" borderId="46" xfId="0" applyFont="true" applyBorder="true" applyAlignment="false" applyProtection="false">
      <alignment horizontal="general" vertical="center" textRotation="0" wrapText="false" indent="0" shrinkToFit="false"/>
      <protection locked="true" hidden="false"/>
    </xf>
    <xf numFmtId="164" fontId="51" fillId="0"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true" applyAlignment="true" applyProtection="false">
      <alignment horizontal="left" vertical="center" textRotation="0" wrapText="true" indent="0" shrinkToFit="false"/>
      <protection locked="true" hidden="false"/>
    </xf>
    <xf numFmtId="164" fontId="40" fillId="0" borderId="43" xfId="0" applyFont="true" applyBorder="true" applyAlignment="false" applyProtection="false">
      <alignment horizontal="general" vertical="center" textRotation="0" wrapText="false" indent="0" shrinkToFit="false"/>
      <protection locked="true" hidden="false"/>
    </xf>
    <xf numFmtId="164" fontId="39" fillId="0" borderId="47" xfId="0" applyFont="true" applyBorder="true" applyAlignment="false" applyProtection="false">
      <alignment horizontal="general" vertical="center" textRotation="0" wrapText="false" indent="0" shrinkToFit="false"/>
      <protection locked="true" hidden="false"/>
    </xf>
    <xf numFmtId="164" fontId="39" fillId="0" borderId="48" xfId="0" applyFont="true" applyBorder="true" applyAlignment="false" applyProtection="false">
      <alignment horizontal="general" vertical="center" textRotation="0" wrapText="false" indent="0" shrinkToFit="false"/>
      <protection locked="true" hidden="false"/>
    </xf>
    <xf numFmtId="164" fontId="39" fillId="0" borderId="48" xfId="0" applyFont="true" applyBorder="true" applyAlignment="false" applyProtection="false">
      <alignment horizontal="general" vertical="center" textRotation="0" wrapText="false" indent="0" shrinkToFit="false"/>
      <protection locked="true" hidden="false"/>
    </xf>
    <xf numFmtId="164" fontId="37" fillId="0" borderId="49" xfId="0" applyFont="true" applyBorder="true" applyAlignment="false" applyProtection="false">
      <alignment horizontal="general" vertical="center" textRotation="0" wrapText="false" indent="0" shrinkToFit="false"/>
      <protection locked="true" hidden="false"/>
    </xf>
    <xf numFmtId="168" fontId="44"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8" fontId="39" fillId="0" borderId="0" xfId="0" applyFont="true" applyBorder="false" applyAlignment="false" applyProtection="false">
      <alignment horizontal="general" vertical="center" textRotation="0" wrapText="false" indent="0" shrinkToFit="false"/>
      <protection locked="true" hidden="false"/>
    </xf>
    <xf numFmtId="164" fontId="37" fillId="7" borderId="3" xfId="0" applyFont="true" applyBorder="true" applyAlignment="true" applyProtection="false">
      <alignment horizontal="center" vertical="center" textRotation="0" wrapText="false" indent="0" shrinkToFit="false"/>
      <protection locked="true" hidden="false"/>
    </xf>
    <xf numFmtId="164" fontId="54" fillId="7" borderId="29" xfId="0" applyFont="true" applyBorder="true" applyAlignment="true" applyProtection="false">
      <alignment horizontal="center" vertical="center" textRotation="0" wrapText="false" indent="0" shrinkToFit="false"/>
      <protection locked="true" hidden="false"/>
    </xf>
    <xf numFmtId="167" fontId="55" fillId="8" borderId="5" xfId="0" applyFont="true" applyBorder="true" applyAlignment="true" applyProtection="false">
      <alignment horizontal="center" vertical="center" textRotation="0" wrapText="false" indent="0" shrinkToFit="false"/>
      <protection locked="true" hidden="false"/>
    </xf>
    <xf numFmtId="164" fontId="54" fillId="7" borderId="9" xfId="0" applyFont="true" applyBorder="true" applyAlignment="true" applyProtection="false">
      <alignment horizontal="center" vertical="center" textRotation="0" wrapText="false" indent="0" shrinkToFit="false"/>
      <protection locked="true" hidden="false"/>
    </xf>
    <xf numFmtId="164" fontId="56" fillId="0" borderId="4" xfId="0" applyFont="true" applyBorder="true" applyAlignment="false" applyProtection="false">
      <alignment horizontal="general" vertical="center" textRotation="0" wrapText="false" indent="0" shrinkToFit="false"/>
      <protection locked="true" hidden="false"/>
    </xf>
    <xf numFmtId="164" fontId="54" fillId="0" borderId="38" xfId="0" applyFont="true" applyBorder="true" applyAlignment="true" applyProtection="false">
      <alignment horizontal="center" vertical="center" textRotation="0" wrapText="false" indent="0" shrinkToFit="false"/>
      <protection locked="true" hidden="false"/>
    </xf>
    <xf numFmtId="167" fontId="38" fillId="0" borderId="38" xfId="0" applyFont="true" applyBorder="true" applyAlignment="true" applyProtection="false">
      <alignment horizontal="center" vertical="center" textRotation="0" wrapText="false" indent="0" shrinkToFit="false"/>
      <protection locked="true" hidden="false"/>
    </xf>
    <xf numFmtId="164" fontId="38" fillId="0" borderId="38" xfId="0" applyFont="true" applyBorder="true" applyAlignment="true" applyProtection="false">
      <alignment horizontal="general" vertical="center" textRotation="0" wrapText="false" indent="0" shrinkToFit="false"/>
      <protection locked="true" hidden="false"/>
    </xf>
    <xf numFmtId="164" fontId="54" fillId="0" borderId="38" xfId="0" applyFont="true" applyBorder="true" applyAlignment="true" applyProtection="false">
      <alignment horizontal="general" vertical="center" textRotation="0" wrapText="false" indent="0" shrinkToFit="false"/>
      <protection locked="true" hidden="false"/>
    </xf>
    <xf numFmtId="164" fontId="54" fillId="0" borderId="39" xfId="0" applyFont="true" applyBorder="true" applyAlignment="true" applyProtection="false">
      <alignment horizontal="general" vertical="center" textRotation="0" wrapText="false" indent="0" shrinkToFit="false"/>
      <protection locked="true" hidden="false"/>
    </xf>
    <xf numFmtId="170" fontId="56" fillId="0" borderId="50" xfId="25" applyFont="true" applyBorder="true" applyAlignment="true" applyProtection="true">
      <alignment horizontal="right" vertical="center" textRotation="0" wrapText="false" indent="0" shrinkToFit="false"/>
      <protection locked="true" hidden="false"/>
    </xf>
    <xf numFmtId="164" fontId="54" fillId="0" borderId="51" xfId="0" applyFont="true" applyBorder="true" applyAlignment="false" applyProtection="false">
      <alignment horizontal="general" vertical="center" textRotation="0" wrapText="false" indent="0" shrinkToFit="false"/>
      <protection locked="true" hidden="false"/>
    </xf>
    <xf numFmtId="165" fontId="56" fillId="0" borderId="50" xfId="0" applyFont="true" applyBorder="true" applyAlignment="true" applyProtection="false">
      <alignment horizontal="right" vertical="center" textRotation="0" wrapText="false" indent="0" shrinkToFit="false"/>
      <protection locked="true" hidden="false"/>
    </xf>
    <xf numFmtId="164" fontId="54" fillId="0" borderId="24" xfId="0" applyFont="true" applyBorder="true" applyAlignment="false" applyProtection="false">
      <alignment horizontal="general" vertical="center" textRotation="0" wrapText="false" indent="0" shrinkToFit="false"/>
      <protection locked="true" hidden="false"/>
    </xf>
    <xf numFmtId="164" fontId="56" fillId="0" borderId="50" xfId="0" applyFont="true" applyBorder="true" applyAlignment="false" applyProtection="false">
      <alignment horizontal="general" vertical="center" textRotation="0" wrapText="false" indent="0" shrinkToFit="false"/>
      <protection locked="true" hidden="false"/>
    </xf>
    <xf numFmtId="164" fontId="54" fillId="0" borderId="39" xfId="0" applyFont="true" applyBorder="true" applyAlignment="true" applyProtection="false">
      <alignment horizontal="left" vertical="center" textRotation="0" wrapText="true" indent="0" shrinkToFit="false"/>
      <protection locked="true" hidden="false"/>
    </xf>
    <xf numFmtId="170" fontId="56" fillId="0" borderId="4" xfId="25" applyFont="true" applyBorder="true" applyAlignment="true" applyProtection="true">
      <alignment horizontal="right" vertical="center" textRotation="0" wrapText="false" indent="0" shrinkToFit="false"/>
      <protection locked="true" hidden="false"/>
    </xf>
    <xf numFmtId="164" fontId="54" fillId="0" borderId="28" xfId="0" applyFont="true" applyBorder="true" applyAlignment="false" applyProtection="false">
      <alignment horizontal="general" vertical="center" textRotation="0" wrapText="false" indent="0" shrinkToFit="false"/>
      <protection locked="true" hidden="false"/>
    </xf>
    <xf numFmtId="165" fontId="56" fillId="0" borderId="4" xfId="0" applyFont="true" applyBorder="true" applyAlignment="true" applyProtection="false">
      <alignment horizontal="right" vertical="center" textRotation="0" wrapText="false" indent="0" shrinkToFit="false"/>
      <protection locked="true" hidden="false"/>
    </xf>
    <xf numFmtId="164" fontId="54" fillId="0" borderId="28" xfId="0" applyFont="true" applyBorder="true" applyAlignment="false" applyProtection="false">
      <alignment horizontal="general" vertical="center" textRotation="0" wrapText="false" indent="0" shrinkToFit="false"/>
      <protection locked="true" hidden="false"/>
    </xf>
    <xf numFmtId="164" fontId="37" fillId="0" borderId="21" xfId="0" applyFont="true" applyBorder="true" applyAlignment="false" applyProtection="false">
      <alignment horizontal="general" vertical="center" textRotation="0" wrapText="false" indent="0" shrinkToFit="false"/>
      <protection locked="true" hidden="false"/>
    </xf>
    <xf numFmtId="164" fontId="54" fillId="0" borderId="6" xfId="0" applyFont="true" applyBorder="true" applyAlignment="true" applyProtection="false">
      <alignment horizontal="left" vertical="center" textRotation="0" wrapText="true" indent="0" shrinkToFit="false"/>
      <protection locked="true" hidden="false"/>
    </xf>
    <xf numFmtId="170" fontId="56" fillId="5" borderId="21" xfId="25" applyFont="true" applyBorder="true" applyAlignment="true" applyProtection="true">
      <alignment horizontal="right" vertical="center" textRotation="0" wrapText="false" indent="0" shrinkToFit="false"/>
      <protection locked="false" hidden="false"/>
    </xf>
    <xf numFmtId="164" fontId="54" fillId="0" borderId="52" xfId="0" applyFont="true" applyBorder="true" applyAlignment="false" applyProtection="false">
      <alignment horizontal="general" vertical="center" textRotation="0" wrapText="false" indent="0" shrinkToFit="false"/>
      <protection locked="true" hidden="false"/>
    </xf>
    <xf numFmtId="165" fontId="56" fillId="6" borderId="21" xfId="0" applyFont="true" applyBorder="true" applyAlignment="true" applyProtection="true">
      <alignment horizontal="right" vertical="center" textRotation="0" wrapText="false" indent="0" shrinkToFit="false"/>
      <protection locked="false" hidden="false"/>
    </xf>
    <xf numFmtId="165" fontId="56" fillId="2" borderId="21" xfId="0" applyFont="true" applyBorder="true" applyAlignment="true" applyProtection="true">
      <alignment horizontal="right" vertical="center" textRotation="0" wrapText="false" indent="0" shrinkToFit="false"/>
      <protection locked="false" hidden="false"/>
    </xf>
    <xf numFmtId="164" fontId="54" fillId="0" borderId="52" xfId="0" applyFont="true" applyBorder="true" applyAlignment="false" applyProtection="false">
      <alignment horizontal="general" vertical="center" textRotation="0" wrapText="false" indent="0" shrinkToFit="false"/>
      <protection locked="true" hidden="false"/>
    </xf>
    <xf numFmtId="164" fontId="54" fillId="0" borderId="53" xfId="0" applyFont="true" applyBorder="true" applyAlignment="false" applyProtection="false">
      <alignment horizontal="general" vertical="center" textRotation="0" wrapText="false" indent="0" shrinkToFit="false"/>
      <protection locked="true" hidden="false"/>
    </xf>
    <xf numFmtId="164" fontId="54" fillId="0" borderId="53" xfId="0" applyFont="true" applyBorder="true" applyAlignment="false" applyProtection="false">
      <alignment horizontal="general" vertical="center" textRotation="0" wrapText="false" indent="0" shrinkToFit="false"/>
      <protection locked="true" hidden="false"/>
    </xf>
    <xf numFmtId="164" fontId="54" fillId="0" borderId="54" xfId="0" applyFont="true" applyBorder="true" applyAlignment="true" applyProtection="false">
      <alignment horizontal="center" vertical="center" textRotation="0" wrapText="false" indent="0" shrinkToFit="false"/>
      <protection locked="true" hidden="false"/>
    </xf>
    <xf numFmtId="164" fontId="54" fillId="0" borderId="45" xfId="0" applyFont="true" applyBorder="true" applyAlignment="true" applyProtection="false">
      <alignment horizontal="general" vertical="center" textRotation="0" wrapText="false" indent="0" shrinkToFit="false"/>
      <protection locked="true" hidden="false"/>
    </xf>
    <xf numFmtId="164" fontId="54" fillId="0" borderId="44" xfId="0" applyFont="true" applyBorder="true" applyAlignment="false" applyProtection="false">
      <alignment horizontal="general" vertical="center" textRotation="0" wrapText="false" indent="0" shrinkToFit="false"/>
      <protection locked="true" hidden="false"/>
    </xf>
    <xf numFmtId="164" fontId="54" fillId="0" borderId="55" xfId="0" applyFont="true" applyBorder="true" applyAlignment="false" applyProtection="false">
      <alignment horizontal="general" vertical="center" textRotation="0" wrapText="false" indent="0" shrinkToFit="false"/>
      <protection locked="true" hidden="false"/>
    </xf>
    <xf numFmtId="170" fontId="56" fillId="5" borderId="56" xfId="25" applyFont="true" applyBorder="true" applyAlignment="true" applyProtection="true">
      <alignment horizontal="right" vertical="center" textRotation="0" wrapText="false" indent="0" shrinkToFit="false"/>
      <protection locked="false" hidden="false"/>
    </xf>
    <xf numFmtId="164" fontId="54" fillId="0" borderId="57" xfId="0" applyFont="true" applyBorder="true" applyAlignment="false" applyProtection="false">
      <alignment horizontal="general" vertical="center" textRotation="0" wrapText="false" indent="0" shrinkToFit="false"/>
      <protection locked="true" hidden="false"/>
    </xf>
    <xf numFmtId="165" fontId="56" fillId="6" borderId="56" xfId="0" applyFont="true" applyBorder="true" applyAlignment="true" applyProtection="true">
      <alignment horizontal="right" vertical="center" textRotation="0" wrapText="false" indent="0" shrinkToFit="false"/>
      <protection locked="false" hidden="false"/>
    </xf>
    <xf numFmtId="165" fontId="56" fillId="2" borderId="56" xfId="0" applyFont="true" applyBorder="true" applyAlignment="true" applyProtection="true">
      <alignment horizontal="right" vertical="center" textRotation="0" wrapText="false" indent="0" shrinkToFit="false"/>
      <protection locked="false" hidden="false"/>
    </xf>
    <xf numFmtId="164" fontId="54" fillId="0" borderId="57" xfId="0" applyFont="true" applyBorder="true" applyAlignment="false" applyProtection="false">
      <alignment horizontal="general" vertical="center" textRotation="0" wrapText="false" indent="0" shrinkToFit="false"/>
      <protection locked="true" hidden="false"/>
    </xf>
    <xf numFmtId="164" fontId="54" fillId="0" borderId="58" xfId="0" applyFont="true" applyBorder="true" applyAlignment="true" applyProtection="false">
      <alignment horizontal="general" vertical="center" textRotation="0" wrapText="false" indent="0" shrinkToFit="false"/>
      <protection locked="true" hidden="false"/>
    </xf>
    <xf numFmtId="164" fontId="54" fillId="0" borderId="0" xfId="0" applyFont="true" applyBorder="true" applyAlignment="false" applyProtection="false">
      <alignment horizontal="general" vertical="center" textRotation="0" wrapText="false" indent="0" shrinkToFit="false"/>
      <protection locked="true" hidden="false"/>
    </xf>
    <xf numFmtId="164" fontId="54" fillId="0" borderId="59" xfId="0" applyFont="true" applyBorder="true" applyAlignment="false" applyProtection="false">
      <alignment horizontal="general" vertical="center" textRotation="0" wrapText="false" indent="0" shrinkToFit="false"/>
      <protection locked="true" hidden="false"/>
    </xf>
    <xf numFmtId="164" fontId="54" fillId="0" borderId="57" xfId="0" applyFont="true" applyBorder="true" applyAlignment="true" applyProtection="false">
      <alignment horizontal="left" vertical="center" textRotation="0" wrapText="true" indent="0" shrinkToFit="false"/>
      <protection locked="true" hidden="false"/>
    </xf>
    <xf numFmtId="164" fontId="37" fillId="0" borderId="60" xfId="0" applyFont="true" applyBorder="true" applyAlignment="false" applyProtection="false">
      <alignment horizontal="general" vertical="center" textRotation="0" wrapText="false" indent="0" shrinkToFit="false"/>
      <protection locked="true" hidden="false"/>
    </xf>
    <xf numFmtId="164" fontId="54" fillId="0" borderId="61" xfId="0" applyFont="true" applyBorder="true" applyAlignment="true" applyProtection="false">
      <alignment horizontal="left" vertical="center" textRotation="0" wrapText="true" indent="0" shrinkToFit="false"/>
      <protection locked="true" hidden="false"/>
    </xf>
    <xf numFmtId="170" fontId="56" fillId="5" borderId="60" xfId="25" applyFont="true" applyBorder="true" applyAlignment="true" applyProtection="true">
      <alignment horizontal="right" vertical="center" textRotation="0" wrapText="false" indent="0" shrinkToFit="false"/>
      <protection locked="false" hidden="false"/>
    </xf>
    <xf numFmtId="164" fontId="54" fillId="0" borderId="61" xfId="0" applyFont="true" applyBorder="true" applyAlignment="false" applyProtection="false">
      <alignment horizontal="general" vertical="center" textRotation="0" wrapText="false" indent="0" shrinkToFit="false"/>
      <protection locked="true" hidden="false"/>
    </xf>
    <xf numFmtId="165" fontId="56" fillId="6" borderId="60" xfId="0" applyFont="true" applyBorder="true" applyAlignment="true" applyProtection="true">
      <alignment horizontal="right" vertical="center" textRotation="0" wrapText="false" indent="0" shrinkToFit="false"/>
      <protection locked="false" hidden="false"/>
    </xf>
    <xf numFmtId="165" fontId="56" fillId="2" borderId="60" xfId="0" applyFont="true" applyBorder="true" applyAlignment="true" applyProtection="true">
      <alignment horizontal="right" vertical="center" textRotation="0" wrapText="false" indent="0" shrinkToFit="false"/>
      <protection locked="false" hidden="false"/>
    </xf>
    <xf numFmtId="164" fontId="54" fillId="0" borderId="61"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54" fillId="0" borderId="0"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true" applyAlignment="true" applyProtection="false">
      <alignment horizontal="left" vertical="center" textRotation="0" wrapText="true" indent="0" shrinkToFit="false"/>
      <protection locked="true" hidden="false"/>
    </xf>
    <xf numFmtId="164" fontId="54" fillId="0" borderId="0" xfId="0" applyFont="true" applyBorder="true" applyAlignment="true" applyProtection="false">
      <alignment horizontal="left" vertical="center" textRotation="0" wrapText="false" indent="0" shrinkToFit="false"/>
      <protection locked="true" hidden="false"/>
    </xf>
    <xf numFmtId="164" fontId="37" fillId="0" borderId="62" xfId="0" applyFont="true" applyBorder="true" applyAlignment="false" applyProtection="false">
      <alignment horizontal="general" vertical="center" textRotation="0" wrapText="false" indent="0" shrinkToFit="false"/>
      <protection locked="true" hidden="false"/>
    </xf>
    <xf numFmtId="164" fontId="56" fillId="0" borderId="0" xfId="0" applyFont="true" applyBorder="false" applyAlignment="false" applyProtection="false">
      <alignment horizontal="general" vertical="center" textRotation="0" wrapText="false" indent="0" shrinkToFit="false"/>
      <protection locked="true" hidden="false"/>
    </xf>
    <xf numFmtId="164" fontId="56" fillId="0" borderId="0" xfId="0" applyFont="true" applyBorder="false" applyAlignment="true" applyProtection="false">
      <alignment horizontal="right" vertical="top" textRotation="0" wrapText="false" indent="0" shrinkToFit="false"/>
      <protection locked="true" hidden="false"/>
    </xf>
    <xf numFmtId="164" fontId="56" fillId="0" borderId="0" xfId="0" applyFont="true" applyBorder="true" applyAlignment="true" applyProtection="false">
      <alignment horizontal="left" vertical="center" textRotation="0" wrapText="true" indent="0" shrinkToFit="false"/>
      <protection locked="true" hidden="false"/>
    </xf>
    <xf numFmtId="164" fontId="56" fillId="0" borderId="0" xfId="0" applyFont="true" applyBorder="fals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left" vertical="center" textRotation="0" wrapText="tru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4" fontId="40" fillId="0" borderId="3" xfId="0" applyFont="true" applyBorder="true" applyAlignment="true" applyProtection="false">
      <alignment horizontal="left" vertical="center" textRotation="0" wrapText="false" indent="0" shrinkToFit="false"/>
      <protection locked="true" hidden="false"/>
    </xf>
    <xf numFmtId="164" fontId="40" fillId="0" borderId="4" xfId="0" applyFont="true" applyBorder="true" applyAlignment="true" applyProtection="false">
      <alignment horizontal="general" vertical="center" textRotation="0" wrapText="false" indent="0" shrinkToFit="false"/>
      <protection locked="true" hidden="false"/>
    </xf>
    <xf numFmtId="164" fontId="40" fillId="0" borderId="38" xfId="0" applyFont="true" applyBorder="true" applyAlignment="true" applyProtection="false">
      <alignment horizontal="general" vertical="center" textRotation="0" wrapText="false" indent="0" shrinkToFit="false"/>
      <protection locked="true" hidden="false"/>
    </xf>
    <xf numFmtId="164" fontId="40" fillId="0" borderId="63" xfId="0" applyFont="true" applyBorder="true" applyAlignment="true" applyProtection="false">
      <alignment horizontal="general" vertical="center" textRotation="0" wrapText="false" indent="0" shrinkToFit="false"/>
      <protection locked="true" hidden="false"/>
    </xf>
    <xf numFmtId="164" fontId="40" fillId="0" borderId="13" xfId="0" applyFont="true" applyBorder="true" applyAlignment="false" applyProtection="false">
      <alignment horizontal="general" vertical="center" textRotation="0" wrapText="false" indent="0" shrinkToFit="false"/>
      <protection locked="true" hidden="false"/>
    </xf>
    <xf numFmtId="164" fontId="40" fillId="0" borderId="14" xfId="0" applyFont="true" applyBorder="true" applyAlignment="false" applyProtection="false">
      <alignment horizontal="general" vertical="center" textRotation="0" wrapText="false" indent="0" shrinkToFit="false"/>
      <protection locked="true" hidden="false"/>
    </xf>
    <xf numFmtId="164" fontId="40" fillId="5" borderId="14" xfId="0" applyFont="true" applyBorder="true" applyAlignment="true" applyProtection="true">
      <alignment horizontal="center" vertical="center" textRotation="0" wrapText="false" indent="0" shrinkToFit="false"/>
      <protection locked="false" hidden="false"/>
    </xf>
    <xf numFmtId="164" fontId="40" fillId="0" borderId="14" xfId="0" applyFont="true" applyBorder="true" applyAlignment="true" applyProtection="false">
      <alignment horizontal="center" vertical="center" textRotation="0" wrapText="false" indent="0" shrinkToFit="false"/>
      <protection locked="true" hidden="false"/>
    </xf>
    <xf numFmtId="164" fontId="40" fillId="0" borderId="64" xfId="0" applyFont="true" applyBorder="tru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right" vertical="top" textRotation="0" wrapText="false" indent="0" shrinkToFit="false"/>
      <protection locked="true" hidden="false"/>
    </xf>
    <xf numFmtId="164" fontId="48" fillId="0" borderId="0" xfId="0" applyFont="true" applyBorder="true" applyAlignment="true" applyProtection="false">
      <alignment horizontal="left" vertical="top" textRotation="0" wrapText="true" indent="0" shrinkToFit="false"/>
      <protection locked="true" hidden="false"/>
    </xf>
    <xf numFmtId="164" fontId="48" fillId="0" borderId="0" xfId="0" applyFont="true" applyBorder="false" applyAlignment="true" applyProtection="false">
      <alignment horizontal="left" vertical="top" textRotation="0" wrapText="tru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51" fillId="0" borderId="0" xfId="0" applyFont="true" applyBorder="false" applyAlignment="true" applyProtection="false">
      <alignment horizontal="general" vertical="center" textRotation="0" wrapText="false" indent="0" shrinkToFit="false"/>
      <protection locked="true" hidden="false"/>
    </xf>
    <xf numFmtId="164" fontId="40" fillId="0" borderId="2" xfId="0" applyFont="true" applyBorder="true" applyAlignment="true" applyProtection="false">
      <alignment horizontal="left" vertical="center" textRotation="0" wrapText="true" indent="0" shrinkToFit="false"/>
      <protection locked="true" hidden="false"/>
    </xf>
    <xf numFmtId="164" fontId="40" fillId="0" borderId="3" xfId="0" applyFont="true" applyBorder="true" applyAlignment="true" applyProtection="false">
      <alignment horizontal="left" vertical="center" textRotation="0" wrapText="true" indent="0" shrinkToFit="false"/>
      <protection locked="true" hidden="false"/>
    </xf>
    <xf numFmtId="164" fontId="40" fillId="9" borderId="50" xfId="0" applyFont="true" applyBorder="true" applyAlignment="true" applyProtection="false">
      <alignment horizontal="general" vertical="center" textRotation="0" wrapText="false" indent="0" shrinkToFit="false"/>
      <protection locked="true" hidden="false"/>
    </xf>
    <xf numFmtId="164" fontId="40" fillId="9" borderId="62" xfId="0" applyFont="true" applyBorder="true" applyAlignment="true" applyProtection="false">
      <alignment horizontal="general" vertical="center" textRotation="0" wrapText="false" indent="0" shrinkToFit="false"/>
      <protection locked="true" hidden="false"/>
    </xf>
    <xf numFmtId="164" fontId="39" fillId="9" borderId="62" xfId="0" applyFont="true" applyBorder="true" applyAlignment="true" applyProtection="false">
      <alignment horizontal="general" vertical="center" textRotation="0" wrapText="false" indent="0" shrinkToFit="false"/>
      <protection locked="true" hidden="false"/>
    </xf>
    <xf numFmtId="164" fontId="40" fillId="9" borderId="62" xfId="0" applyFont="true" applyBorder="true" applyAlignment="true" applyProtection="true">
      <alignment horizontal="center" vertical="center" textRotation="0" wrapText="false" indent="0" shrinkToFit="false"/>
      <protection locked="false" hidden="false"/>
    </xf>
    <xf numFmtId="164" fontId="48" fillId="9" borderId="65" xfId="0" applyFont="true" applyBorder="true" applyAlignment="true" applyProtection="false">
      <alignment horizontal="general" vertical="center" textRotation="0" wrapText="false" indent="0" shrinkToFit="false"/>
      <protection locked="true" hidden="false"/>
    </xf>
    <xf numFmtId="164" fontId="48" fillId="9" borderId="6" xfId="0" applyFont="true" applyBorder="true" applyAlignment="true" applyProtection="false">
      <alignment horizontal="center" vertical="center" textRotation="0" wrapText="true" indent="0" shrinkToFit="false"/>
      <protection locked="true" hidden="false"/>
    </xf>
    <xf numFmtId="164" fontId="48" fillId="9" borderId="6"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false" applyAlignment="true" applyProtection="false">
      <alignment horizontal="general" vertical="center" textRotation="0" wrapText="false" indent="0" shrinkToFit="false"/>
      <protection locked="true" hidden="false"/>
    </xf>
    <xf numFmtId="164" fontId="58" fillId="0" borderId="0" xfId="0" applyFont="true" applyBorder="false" applyAlignment="true" applyProtection="false">
      <alignment horizontal="general" vertical="center" textRotation="0" wrapText="false" indent="0" shrinkToFit="false"/>
      <protection locked="true" hidden="false"/>
    </xf>
    <xf numFmtId="164" fontId="40" fillId="0" borderId="15" xfId="0" applyFont="true" applyBorder="true" applyAlignment="true" applyProtection="false">
      <alignment horizontal="center" vertical="center" textRotation="0" wrapText="false" indent="0" shrinkToFit="false"/>
      <protection locked="true" hidden="false"/>
    </xf>
    <xf numFmtId="164" fontId="38" fillId="9" borderId="66" xfId="0" applyFont="true" applyBorder="true" applyAlignment="true" applyProtection="false">
      <alignment horizontal="general" vertical="center" textRotation="0" wrapText="true" indent="0" shrinkToFit="false"/>
      <protection locked="true" hidden="false"/>
    </xf>
    <xf numFmtId="165" fontId="40" fillId="6" borderId="67" xfId="0" applyFont="true" applyBorder="true" applyAlignment="true" applyProtection="true">
      <alignment horizontal="general" vertical="center" textRotation="0" wrapText="false" indent="0" shrinkToFit="false"/>
      <protection locked="false" hidden="false"/>
    </xf>
    <xf numFmtId="164" fontId="38" fillId="9" borderId="68" xfId="0" applyFont="true" applyBorder="true" applyAlignment="true" applyProtection="false">
      <alignment horizontal="general" vertical="center" textRotation="0" wrapText="false" indent="0" shrinkToFit="false"/>
      <protection locked="true" hidden="false"/>
    </xf>
    <xf numFmtId="164" fontId="38" fillId="0" borderId="68" xfId="0" applyFont="true" applyBorder="true" applyAlignment="true" applyProtection="false">
      <alignment horizontal="general" vertical="center" textRotation="0" wrapText="false" indent="0" shrinkToFit="false"/>
      <protection locked="true" hidden="false"/>
    </xf>
    <xf numFmtId="164" fontId="38" fillId="9" borderId="69" xfId="0" applyFont="true" applyBorder="true" applyAlignment="false" applyProtection="false">
      <alignment horizontal="general" vertical="center" textRotation="0" wrapText="false" indent="0" shrinkToFit="false"/>
      <protection locked="true" hidden="false"/>
    </xf>
    <xf numFmtId="164" fontId="38" fillId="9" borderId="56" xfId="0" applyFont="true" applyBorder="true" applyAlignment="true" applyProtection="false">
      <alignment horizontal="general" vertical="center" textRotation="0" wrapText="false" indent="0" shrinkToFit="false"/>
      <protection locked="true" hidden="false"/>
    </xf>
    <xf numFmtId="164" fontId="38" fillId="9" borderId="44" xfId="0" applyFont="true" applyBorder="true" applyAlignment="true" applyProtection="false">
      <alignment horizontal="general" vertical="center" textRotation="0" wrapText="false" indent="0" shrinkToFit="false"/>
      <protection locked="true" hidden="false"/>
    </xf>
    <xf numFmtId="164" fontId="40" fillId="9" borderId="44" xfId="0" applyFont="true" applyBorder="true" applyAlignment="true" applyProtection="false">
      <alignment horizontal="general" vertical="center" textRotation="0" wrapText="false" indent="0" shrinkToFit="false"/>
      <protection locked="true" hidden="false"/>
    </xf>
    <xf numFmtId="164" fontId="40" fillId="9" borderId="70" xfId="0" applyFont="true" applyBorder="true" applyAlignment="true" applyProtection="false">
      <alignment horizontal="general" vertical="center" textRotation="0" wrapText="false" indent="0" shrinkToFit="false"/>
      <protection locked="true" hidden="false"/>
    </xf>
    <xf numFmtId="171" fontId="40" fillId="6" borderId="67" xfId="0" applyFont="true" applyBorder="true" applyAlignment="true" applyProtection="true">
      <alignment horizontal="general" vertical="center" textRotation="0" wrapText="false" indent="0" shrinkToFit="false"/>
      <protection locked="false" hidden="false"/>
    </xf>
    <xf numFmtId="164" fontId="38" fillId="9" borderId="71" xfId="0" applyFont="true" applyBorder="true" applyAlignment="true" applyProtection="false">
      <alignment horizontal="general" vertical="center" textRotation="0" wrapText="false" indent="0" shrinkToFit="false"/>
      <protection locked="true" hidden="false"/>
    </xf>
    <xf numFmtId="164" fontId="38" fillId="0" borderId="71" xfId="0" applyFont="true" applyBorder="true" applyAlignment="true" applyProtection="false">
      <alignment horizontal="general" vertical="center" textRotation="0" wrapText="false" indent="0" shrinkToFit="false"/>
      <protection locked="true" hidden="false"/>
    </xf>
    <xf numFmtId="164" fontId="38" fillId="9" borderId="72" xfId="0" applyFont="true" applyBorder="true" applyAlignment="false" applyProtection="false">
      <alignment horizontal="general" vertical="center" textRotation="0" wrapText="false" indent="0" shrinkToFit="false"/>
      <protection locked="true" hidden="false"/>
    </xf>
    <xf numFmtId="164" fontId="38" fillId="9" borderId="73" xfId="0" applyFont="true" applyBorder="true" applyAlignment="true" applyProtection="false">
      <alignment horizontal="general" vertical="center" textRotation="0" wrapText="false" indent="0" shrinkToFit="false"/>
      <protection locked="true" hidden="false"/>
    </xf>
    <xf numFmtId="164" fontId="38" fillId="9" borderId="37" xfId="0" applyFont="true" applyBorder="true" applyAlignment="true" applyProtection="false">
      <alignment horizontal="general" vertical="center" textRotation="0" wrapText="false" indent="0" shrinkToFit="false"/>
      <protection locked="true" hidden="false"/>
    </xf>
    <xf numFmtId="164" fontId="40" fillId="9" borderId="37" xfId="0" applyFont="true" applyBorder="true" applyAlignment="true" applyProtection="false">
      <alignment horizontal="general" vertical="center" textRotation="0" wrapText="false" indent="0" shrinkToFit="false"/>
      <protection locked="true" hidden="false"/>
    </xf>
    <xf numFmtId="172" fontId="40" fillId="6" borderId="5" xfId="0" applyFont="true" applyBorder="true" applyAlignment="true" applyProtection="true">
      <alignment horizontal="general" vertical="center" textRotation="0" wrapText="false" indent="0" shrinkToFit="false"/>
      <protection locked="false" hidden="false"/>
    </xf>
    <xf numFmtId="164" fontId="38" fillId="9" borderId="0" xfId="0" applyFont="true" applyBorder="true" applyAlignment="true" applyProtection="false">
      <alignment horizontal="general" vertical="center" textRotation="0" wrapText="false" indent="0" shrinkToFit="false"/>
      <protection locked="true" hidden="false"/>
    </xf>
    <xf numFmtId="164" fontId="40" fillId="9" borderId="0" xfId="0" applyFont="true" applyBorder="true" applyAlignment="true" applyProtection="false">
      <alignment horizontal="general" vertical="center" textRotation="0" wrapText="false" indent="0" shrinkToFit="false"/>
      <protection locked="true" hidden="false"/>
    </xf>
    <xf numFmtId="165" fontId="40" fillId="9" borderId="5" xfId="0" applyFont="true" applyBorder="true" applyAlignment="true" applyProtection="false">
      <alignment horizontal="general" vertical="center" textRotation="0" wrapText="false" indent="0" shrinkToFit="false"/>
      <protection locked="true" hidden="false"/>
    </xf>
    <xf numFmtId="164" fontId="37" fillId="0" borderId="4" xfId="0" applyFont="true" applyBorder="true" applyAlignment="false" applyProtection="false">
      <alignment horizontal="general" vertical="center" textRotation="0" wrapText="false" indent="0" shrinkToFit="false"/>
      <protection locked="true" hidden="false"/>
    </xf>
    <xf numFmtId="164" fontId="56" fillId="0" borderId="39" xfId="0" applyFont="true" applyBorder="true" applyAlignment="false" applyProtection="false">
      <alignment horizontal="general" vertical="center" textRotation="0" wrapText="false" indent="0" shrinkToFit="false"/>
      <protection locked="true" hidden="false"/>
    </xf>
    <xf numFmtId="164" fontId="56" fillId="0" borderId="3" xfId="0" applyFont="true" applyBorder="true" applyAlignment="true" applyProtection="false">
      <alignment horizontal="center" vertical="center" textRotation="0" wrapText="false" indent="0" shrinkToFit="false"/>
      <protection locked="true" hidden="false"/>
    </xf>
    <xf numFmtId="164" fontId="56" fillId="0" borderId="38" xfId="0" applyFont="true" applyBorder="true" applyAlignment="true" applyProtection="false">
      <alignment horizontal="center" vertical="center" textRotation="0" wrapText="false" indent="0" shrinkToFit="false"/>
      <protection locked="true" hidden="false"/>
    </xf>
    <xf numFmtId="164" fontId="56" fillId="0" borderId="3" xfId="0" applyFont="true" applyBorder="true" applyAlignment="true" applyProtection="false">
      <alignment horizontal="center" vertical="center" textRotation="0" wrapText="false" indent="0" shrinkToFit="false"/>
      <protection locked="true" hidden="false"/>
    </xf>
    <xf numFmtId="164" fontId="56" fillId="0" borderId="62" xfId="0" applyFont="true" applyBorder="true" applyAlignment="false" applyProtection="false">
      <alignment horizontal="general" vertical="center" textRotation="0" wrapText="false" indent="0" shrinkToFit="false"/>
      <protection locked="true" hidden="false"/>
    </xf>
    <xf numFmtId="164" fontId="56" fillId="0" borderId="50" xfId="0" applyFont="true" applyBorder="true" applyAlignment="true" applyProtection="false">
      <alignment horizontal="center" vertical="center" textRotation="0" wrapText="false" indent="0" shrinkToFit="false"/>
      <protection locked="true" hidden="false"/>
    </xf>
    <xf numFmtId="164" fontId="56" fillId="0" borderId="65" xfId="0" applyFont="true" applyBorder="true" applyAlignment="false" applyProtection="false">
      <alignment horizontal="general" vertical="center" textRotation="0" wrapText="false" indent="0" shrinkToFit="false"/>
      <protection locked="true" hidden="false"/>
    </xf>
    <xf numFmtId="164" fontId="38" fillId="0" borderId="74" xfId="0" applyFont="true" applyBorder="true" applyAlignment="true" applyProtection="false">
      <alignment horizontal="general" vertical="center" textRotation="0" wrapText="true" indent="0" shrinkToFit="false"/>
      <protection locked="true" hidden="false"/>
    </xf>
    <xf numFmtId="164" fontId="39" fillId="6" borderId="75" xfId="0" applyFont="true" applyBorder="true" applyAlignment="false" applyProtection="true">
      <alignment horizontal="general" vertical="center" textRotation="0" wrapText="false" indent="0" shrinkToFit="false"/>
      <protection locked="false" hidden="false"/>
    </xf>
    <xf numFmtId="164" fontId="38" fillId="9" borderId="76" xfId="0" applyFont="true" applyBorder="true" applyAlignment="true" applyProtection="false">
      <alignment horizontal="general" vertical="center" textRotation="0" wrapText="false" indent="0" shrinkToFit="false"/>
      <protection locked="true" hidden="false"/>
    </xf>
    <xf numFmtId="164" fontId="40" fillId="9" borderId="76" xfId="0" applyFont="true" applyBorder="true" applyAlignment="true" applyProtection="false">
      <alignment horizontal="general" vertical="center" textRotation="0" wrapText="false" indent="0" shrinkToFit="false"/>
      <protection locked="true" hidden="false"/>
    </xf>
    <xf numFmtId="165" fontId="40" fillId="9" borderId="21" xfId="0" applyFont="true" applyBorder="true" applyAlignment="true" applyProtection="false">
      <alignment horizontal="general" vertical="center" textRotation="0" wrapText="false" indent="0" shrinkToFit="false"/>
      <protection locked="true" hidden="false"/>
    </xf>
    <xf numFmtId="164" fontId="38" fillId="9" borderId="59" xfId="0" applyFont="true" applyBorder="true" applyAlignment="true" applyProtection="false">
      <alignment horizontal="general" vertical="center" textRotation="0" wrapText="false" indent="0" shrinkToFit="false"/>
      <protection locked="true" hidden="false"/>
    </xf>
    <xf numFmtId="165" fontId="40" fillId="9" borderId="77" xfId="0" applyFont="true" applyBorder="true" applyAlignment="true" applyProtection="false">
      <alignment horizontal="center" vertical="center" textRotation="0" wrapText="false" indent="0" shrinkToFit="false"/>
      <protection locked="true" hidden="false"/>
    </xf>
    <xf numFmtId="164" fontId="40" fillId="9" borderId="77" xfId="0" applyFont="true" applyBorder="true" applyAlignment="true" applyProtection="false">
      <alignment horizontal="center" vertical="center" textRotation="0" wrapText="false" indent="0" shrinkToFit="false"/>
      <protection locked="true" hidden="false"/>
    </xf>
    <xf numFmtId="164" fontId="56" fillId="0" borderId="6" xfId="0" applyFont="true" applyBorder="true" applyAlignment="false" applyProtection="false">
      <alignment horizontal="general" vertical="center" textRotation="0" wrapText="false" indent="0" shrinkToFit="false"/>
      <protection locked="true" hidden="false"/>
    </xf>
    <xf numFmtId="173" fontId="56" fillId="0" borderId="6" xfId="0" applyFont="true" applyBorder="true" applyAlignment="false" applyProtection="false">
      <alignment horizontal="general" vertical="center" textRotation="0" wrapText="false" indent="0" shrinkToFit="false"/>
      <protection locked="true" hidden="false"/>
    </xf>
    <xf numFmtId="173" fontId="56" fillId="0" borderId="62" xfId="0" applyFont="true" applyBorder="true" applyAlignment="false" applyProtection="false">
      <alignment horizontal="general" vertical="center" textRotation="0" wrapText="false" indent="0" shrinkToFit="false"/>
      <protection locked="true" hidden="false"/>
    </xf>
    <xf numFmtId="169" fontId="56" fillId="0" borderId="6" xfId="25" applyFont="true" applyBorder="true" applyAlignment="true" applyProtection="true">
      <alignment horizontal="general" vertical="center" textRotation="0" wrapText="false" indent="0" shrinkToFit="false"/>
      <protection locked="true" hidden="false"/>
    </xf>
    <xf numFmtId="164" fontId="56" fillId="0" borderId="50" xfId="0" applyFont="true" applyBorder="true" applyAlignment="false" applyProtection="false">
      <alignment horizontal="general" vertical="center" textRotation="0" wrapText="false" indent="0" shrinkToFit="false"/>
      <protection locked="true" hidden="false"/>
    </xf>
    <xf numFmtId="164" fontId="48" fillId="0" borderId="78" xfId="0" applyFont="true" applyBorder="true" applyAlignment="false" applyProtection="false">
      <alignment horizontal="general" vertical="center" textRotation="0" wrapText="false" indent="0" shrinkToFit="false"/>
      <protection locked="true" hidden="false"/>
    </xf>
    <xf numFmtId="165" fontId="48" fillId="9" borderId="37" xfId="0" applyFont="true" applyBorder="true" applyAlignment="true" applyProtection="false">
      <alignment horizontal="general" vertical="center" textRotation="0" wrapText="false" indent="0" shrinkToFit="false"/>
      <protection locked="true" hidden="false"/>
    </xf>
    <xf numFmtId="165" fontId="48" fillId="9" borderId="37" xfId="0" applyFont="true" applyBorder="true" applyAlignment="true" applyProtection="false">
      <alignment horizontal="general" vertical="center" textRotation="0" wrapText="false" indent="0" shrinkToFit="true"/>
      <protection locked="true" hidden="false"/>
    </xf>
    <xf numFmtId="164" fontId="48" fillId="9" borderId="37" xfId="0" applyFont="true" applyBorder="true" applyAlignment="true" applyProtection="false">
      <alignment horizontal="general" vertical="center" textRotation="0" wrapText="false" indent="0" shrinkToFit="false"/>
      <protection locked="true" hidden="false"/>
    </xf>
    <xf numFmtId="165" fontId="48" fillId="9" borderId="21" xfId="0" applyFont="true" applyBorder="true" applyAlignment="true" applyProtection="false">
      <alignment horizontal="general" vertical="center" textRotation="0" wrapText="false" indent="0" shrinkToFit="false"/>
      <protection locked="true" hidden="false"/>
    </xf>
    <xf numFmtId="165" fontId="48" fillId="9" borderId="0" xfId="0" applyFont="true" applyBorder="true" applyAlignment="true" applyProtection="false">
      <alignment horizontal="general" vertical="center" textRotation="0" wrapText="false" indent="0" shrinkToFit="true"/>
      <protection locked="true" hidden="false"/>
    </xf>
    <xf numFmtId="165" fontId="48" fillId="9" borderId="0" xfId="0" applyFont="true" applyBorder="true" applyAlignment="true" applyProtection="false">
      <alignment horizontal="general" vertical="center" textRotation="0" wrapText="false" indent="0" shrinkToFit="false"/>
      <protection locked="true" hidden="false"/>
    </xf>
    <xf numFmtId="164" fontId="48" fillId="9" borderId="59" xfId="0" applyFont="true" applyBorder="true" applyAlignment="true" applyProtection="false">
      <alignment horizontal="general" vertical="center" textRotation="0" wrapText="false" indent="0" shrinkToFit="false"/>
      <protection locked="true" hidden="false"/>
    </xf>
    <xf numFmtId="164" fontId="56" fillId="0" borderId="8" xfId="0" applyFont="true" applyBorder="true" applyAlignment="false" applyProtection="false">
      <alignment horizontal="general" vertical="center" textRotation="0" wrapText="false" indent="0" shrinkToFit="false"/>
      <protection locked="true" hidden="false"/>
    </xf>
    <xf numFmtId="164" fontId="56" fillId="0" borderId="79" xfId="0" applyFont="true" applyBorder="true" applyAlignment="false" applyProtection="false">
      <alignment horizontal="general" vertical="center" textRotation="0" wrapText="false" indent="0" shrinkToFit="false"/>
      <protection locked="true" hidden="false"/>
    </xf>
    <xf numFmtId="173" fontId="56" fillId="0" borderId="80" xfId="0" applyFont="true" applyBorder="true" applyAlignment="false" applyProtection="false">
      <alignment horizontal="general" vertical="center" textRotation="0" wrapText="false" indent="0" shrinkToFit="false"/>
      <protection locked="true" hidden="false"/>
    </xf>
    <xf numFmtId="173" fontId="56" fillId="0" borderId="76" xfId="0" applyFont="true" applyBorder="true" applyAlignment="false" applyProtection="false">
      <alignment horizontal="general" vertical="center" textRotation="0" wrapText="false" indent="0" shrinkToFit="false"/>
      <protection locked="true" hidden="false"/>
    </xf>
    <xf numFmtId="173" fontId="56" fillId="0" borderId="2" xfId="0" applyFont="true" applyBorder="true" applyAlignment="false" applyProtection="false">
      <alignment horizontal="general" vertical="center" textRotation="0" wrapText="false" indent="0" shrinkToFit="false"/>
      <protection locked="true" hidden="false"/>
    </xf>
    <xf numFmtId="169" fontId="56" fillId="0" borderId="8" xfId="25" applyFont="true" applyBorder="true" applyAlignment="true" applyProtection="true">
      <alignment horizontal="general" vertical="center" textRotation="0" wrapText="false" indent="0" shrinkToFit="false"/>
      <protection locked="true" hidden="false"/>
    </xf>
    <xf numFmtId="164" fontId="56" fillId="0" borderId="2" xfId="0" applyFont="true" applyBorder="true" applyAlignment="true" applyProtection="false">
      <alignment horizontal="right" vertical="center" textRotation="0" wrapText="false" indent="0" shrinkToFit="false"/>
      <protection locked="true" hidden="false"/>
    </xf>
    <xf numFmtId="164" fontId="56" fillId="0" borderId="60" xfId="0" applyFont="true" applyBorder="true" applyAlignment="false" applyProtection="false">
      <alignment horizontal="general" vertical="center" textRotation="0" wrapText="false" indent="0" shrinkToFit="false"/>
      <protection locked="true" hidden="false"/>
    </xf>
    <xf numFmtId="164" fontId="56" fillId="0" borderId="2" xfId="0" applyFont="true" applyBorder="true" applyAlignment="false" applyProtection="false">
      <alignment horizontal="general" vertical="center" textRotation="0" wrapText="false" indent="0" shrinkToFit="false"/>
      <protection locked="true" hidden="false"/>
    </xf>
    <xf numFmtId="164" fontId="56" fillId="0" borderId="36" xfId="0" applyFont="true" applyBorder="true" applyAlignment="false" applyProtection="false">
      <alignment horizontal="general" vertical="center" textRotation="0" wrapText="false" indent="0" shrinkToFit="false"/>
      <protection locked="true" hidden="false"/>
    </xf>
    <xf numFmtId="165" fontId="40" fillId="9" borderId="81" xfId="0" applyFont="true" applyBorder="true" applyAlignment="true" applyProtection="false">
      <alignment horizontal="general" vertical="center" textRotation="0" wrapText="false" indent="0" shrinkToFit="false"/>
      <protection locked="true" hidden="false"/>
    </xf>
    <xf numFmtId="164" fontId="38" fillId="9" borderId="82" xfId="0" applyFont="true" applyBorder="true" applyAlignment="true" applyProtection="false">
      <alignment horizontal="general" vertical="center" textRotation="0" wrapText="false" indent="0" shrinkToFit="false"/>
      <protection locked="true" hidden="false"/>
    </xf>
    <xf numFmtId="164" fontId="40" fillId="9" borderId="83" xfId="0" applyFont="true" applyBorder="true" applyAlignment="true" applyProtection="false">
      <alignment horizontal="center" vertical="center" textRotation="0" wrapText="false" indent="0" shrinkToFit="false"/>
      <protection locked="true" hidden="false"/>
    </xf>
    <xf numFmtId="164" fontId="56" fillId="0" borderId="84" xfId="0" applyFont="true" applyBorder="true" applyAlignment="false" applyProtection="false">
      <alignment horizontal="general" vertical="center" textRotation="0" wrapText="false" indent="0" shrinkToFit="false"/>
      <protection locked="true" hidden="false"/>
    </xf>
    <xf numFmtId="164" fontId="56" fillId="6" borderId="85" xfId="0" applyFont="true" applyBorder="true" applyAlignment="false" applyProtection="false">
      <alignment horizontal="general" vertical="center" textRotation="0" wrapText="false" indent="0" shrinkToFit="false"/>
      <protection locked="true" hidden="false"/>
    </xf>
    <xf numFmtId="164" fontId="56" fillId="6" borderId="64" xfId="0" applyFont="true" applyBorder="true" applyAlignment="false" applyProtection="false">
      <alignment horizontal="general" vertical="center" textRotation="0" wrapText="false" indent="0" shrinkToFit="false"/>
      <protection locked="true" hidden="false"/>
    </xf>
    <xf numFmtId="164" fontId="56" fillId="0" borderId="35" xfId="0" applyFont="true" applyBorder="true" applyAlignment="false" applyProtection="false">
      <alignment horizontal="general" vertical="center" textRotation="0" wrapText="false" indent="0" shrinkToFit="false"/>
      <protection locked="true" hidden="false"/>
    </xf>
    <xf numFmtId="167" fontId="59" fillId="0" borderId="62" xfId="0" applyFont="true" applyBorder="true" applyAlignment="false" applyProtection="false">
      <alignment horizontal="general" vertical="center" textRotation="0" wrapText="false" indent="0" shrinkToFit="false"/>
      <protection locked="true" hidden="false"/>
    </xf>
    <xf numFmtId="167" fontId="56" fillId="10" borderId="62" xfId="0" applyFont="true" applyBorder="true" applyAlignment="false" applyProtection="false">
      <alignment horizontal="general" vertical="center" textRotation="0" wrapText="false" indent="0" shrinkToFit="false"/>
      <protection locked="true" hidden="false"/>
    </xf>
    <xf numFmtId="164" fontId="56" fillId="10" borderId="65" xfId="0" applyFont="true" applyBorder="true" applyAlignment="false" applyProtection="false">
      <alignment horizontal="general" vertical="center" textRotation="0" wrapText="false" indent="0" shrinkToFit="false"/>
      <protection locked="true" hidden="false"/>
    </xf>
    <xf numFmtId="165" fontId="48" fillId="9" borderId="73" xfId="0" applyFont="true" applyBorder="true" applyAlignment="true" applyProtection="false">
      <alignment horizontal="general" vertical="center" textRotation="0" wrapText="false" indent="0" shrinkToFit="false"/>
      <protection locked="true" hidden="false"/>
    </xf>
    <xf numFmtId="164" fontId="48" fillId="9" borderId="86" xfId="0" applyFont="true" applyBorder="true" applyAlignment="true" applyProtection="false">
      <alignment horizontal="general" vertical="center" textRotation="0" wrapText="false" indent="0" shrinkToFit="false"/>
      <protection locked="true" hidden="false"/>
    </xf>
    <xf numFmtId="164" fontId="56" fillId="0" borderId="15" xfId="0" applyFont="true" applyBorder="true" applyAlignment="false" applyProtection="false">
      <alignment horizontal="general" vertical="center" textRotation="0" wrapText="false" indent="0" shrinkToFit="false"/>
      <protection locked="true" hidden="false"/>
    </xf>
    <xf numFmtId="164" fontId="56" fillId="0" borderId="87" xfId="0" applyFont="true" applyBorder="true" applyAlignment="false" applyProtection="false">
      <alignment horizontal="general" vertical="center" textRotation="0" wrapText="false" indent="0" shrinkToFit="false"/>
      <protection locked="true" hidden="false"/>
    </xf>
    <xf numFmtId="173" fontId="56" fillId="0" borderId="87" xfId="0" applyFont="true" applyBorder="true" applyAlignment="false" applyProtection="false">
      <alignment horizontal="general" vertical="center" textRotation="0" wrapText="false" indent="0" shrinkToFit="false"/>
      <protection locked="true" hidden="false"/>
    </xf>
    <xf numFmtId="173" fontId="56" fillId="0" borderId="37" xfId="0" applyFont="true" applyBorder="true" applyAlignment="false" applyProtection="false">
      <alignment horizontal="general" vertical="center" textRotation="0" wrapText="false" indent="0" shrinkToFit="false"/>
      <protection locked="true" hidden="false"/>
    </xf>
    <xf numFmtId="164" fontId="56" fillId="0" borderId="0" xfId="0" applyFont="true" applyBorder="false" applyAlignment="false" applyProtection="false">
      <alignment horizontal="general" vertical="center" textRotation="0" wrapText="false" indent="0" shrinkToFit="false"/>
      <protection locked="true" hidden="false"/>
    </xf>
    <xf numFmtId="169" fontId="56" fillId="0" borderId="15" xfId="25" applyFont="true" applyBorder="true" applyAlignment="true" applyProtection="true">
      <alignment horizontal="general" vertical="center" textRotation="0" wrapText="false" indent="0" shrinkToFit="false"/>
      <protection locked="true" hidden="false"/>
    </xf>
    <xf numFmtId="164" fontId="56" fillId="0" borderId="21" xfId="0" applyFont="true" applyBorder="true" applyAlignment="false" applyProtection="false">
      <alignment horizontal="general" vertical="center" textRotation="0" wrapText="false" indent="0" shrinkToFit="fals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4" fontId="56" fillId="0" borderId="59" xfId="0" applyFont="true" applyBorder="true" applyAlignment="false" applyProtection="false">
      <alignment horizontal="general" vertical="center" textRotation="0" wrapText="false" indent="0" shrinkToFit="false"/>
      <protection locked="true" hidden="false"/>
    </xf>
    <xf numFmtId="164" fontId="39" fillId="6" borderId="58" xfId="0" applyFont="true" applyBorder="true" applyAlignment="false" applyProtection="true">
      <alignment horizontal="general" vertical="center" textRotation="0" wrapText="false" indent="0" shrinkToFit="false"/>
      <protection locked="false" hidden="false"/>
    </xf>
    <xf numFmtId="165" fontId="40" fillId="9" borderId="0" xfId="0" applyFont="true" applyBorder="true" applyAlignment="true" applyProtection="false">
      <alignment horizontal="general" vertical="center" textRotation="0" wrapText="false" indent="0" shrinkToFit="false"/>
      <protection locked="true" hidden="false"/>
    </xf>
    <xf numFmtId="164" fontId="38" fillId="9" borderId="59" xfId="0" applyFont="true" applyBorder="true" applyAlignment="false" applyProtection="false">
      <alignment horizontal="general" vertical="center" textRotation="0" wrapText="false" indent="0" shrinkToFit="false"/>
      <protection locked="true" hidden="false"/>
    </xf>
    <xf numFmtId="173" fontId="56" fillId="0" borderId="15" xfId="0" applyFont="true" applyBorder="true" applyAlignment="false" applyProtection="false">
      <alignment horizontal="general" vertical="center" textRotation="0" wrapText="false" indent="0" shrinkToFit="false"/>
      <protection locked="true" hidden="false"/>
    </xf>
    <xf numFmtId="173" fontId="56" fillId="0" borderId="0" xfId="0" applyFont="true" applyBorder="false" applyAlignment="false" applyProtection="false">
      <alignment horizontal="general" vertical="center" textRotation="0" wrapText="false" indent="0" shrinkToFit="false"/>
      <protection locked="true" hidden="false"/>
    </xf>
    <xf numFmtId="164" fontId="59" fillId="0" borderId="2" xfId="0" applyFont="true" applyBorder="true" applyAlignment="false" applyProtection="false">
      <alignment horizontal="general" vertical="center" textRotation="0" wrapText="false" indent="0" shrinkToFit="false"/>
      <protection locked="true" hidden="false"/>
    </xf>
    <xf numFmtId="164" fontId="48" fillId="9" borderId="0" xfId="0" applyFont="true" applyBorder="true" applyAlignment="true" applyProtection="false">
      <alignment horizontal="general" vertical="center" textRotation="0" wrapText="false" indent="0" shrinkToFit="false"/>
      <protection locked="true" hidden="false"/>
    </xf>
    <xf numFmtId="164" fontId="48" fillId="9" borderId="86" xfId="0" applyFont="true" applyBorder="true" applyAlignment="false" applyProtection="false">
      <alignment horizontal="general" vertical="center" textRotation="0" wrapText="false" indent="0" shrinkToFit="false"/>
      <protection locked="true" hidden="false"/>
    </xf>
    <xf numFmtId="164" fontId="56" fillId="6" borderId="14" xfId="0" applyFont="true" applyBorder="true" applyAlignment="false" applyProtection="false">
      <alignment horizontal="general" vertical="center" textRotation="0" wrapText="false" indent="0" shrinkToFit="false"/>
      <protection locked="true" hidden="false"/>
    </xf>
    <xf numFmtId="164" fontId="56" fillId="6" borderId="88" xfId="0" applyFont="true" applyBorder="true" applyAlignment="false" applyProtection="false">
      <alignment horizontal="general" vertical="center" textRotation="0" wrapText="false" indent="0" shrinkToFit="false"/>
      <protection locked="true" hidden="false"/>
    </xf>
    <xf numFmtId="167" fontId="56" fillId="10" borderId="0" xfId="0" applyFont="true" applyBorder="false" applyAlignment="false" applyProtection="false">
      <alignment horizontal="general" vertical="center" textRotation="0" wrapText="false" indent="0" shrinkToFit="false"/>
      <protection locked="true" hidden="false"/>
    </xf>
    <xf numFmtId="164" fontId="56" fillId="10" borderId="59" xfId="0" applyFont="true" applyBorder="true" applyAlignment="false" applyProtection="false">
      <alignment horizontal="general" vertical="center" textRotation="0" wrapText="false" indent="0" shrinkToFit="false"/>
      <protection locked="true" hidden="false"/>
    </xf>
    <xf numFmtId="165" fontId="40" fillId="6" borderId="5" xfId="0" applyFont="true" applyBorder="true" applyAlignment="true" applyProtection="true">
      <alignment horizontal="general" vertical="center" textRotation="0" wrapText="false" indent="0" shrinkToFit="false"/>
      <protection locked="false" hidden="false"/>
    </xf>
    <xf numFmtId="164" fontId="38" fillId="0" borderId="0" xfId="0" applyFont="true" applyBorder="true" applyAlignment="true" applyProtection="false">
      <alignment horizontal="general" vertical="center" textRotation="0" wrapText="false" indent="0" shrinkToFit="false"/>
      <protection locked="true" hidden="false"/>
    </xf>
    <xf numFmtId="164" fontId="38" fillId="0" borderId="59" xfId="0" applyFont="true" applyBorder="true" applyAlignment="false" applyProtection="false">
      <alignment horizontal="general" vertical="center" textRotation="0" wrapText="false" indent="0" shrinkToFit="false"/>
      <protection locked="true" hidden="false"/>
    </xf>
    <xf numFmtId="164" fontId="45" fillId="0" borderId="15" xfId="0" applyFont="true" applyBorder="true" applyAlignment="false" applyProtection="false">
      <alignment horizontal="general" vertical="center" textRotation="0" wrapText="false" indent="0" shrinkToFit="false"/>
      <protection locked="true" hidden="false"/>
    </xf>
    <xf numFmtId="164" fontId="56" fillId="0" borderId="89" xfId="0" applyFont="true" applyBorder="true" applyAlignment="false" applyProtection="false">
      <alignment horizontal="general" vertical="center" textRotation="0" wrapText="false" indent="0" shrinkToFit="false"/>
      <protection locked="true" hidden="false"/>
    </xf>
    <xf numFmtId="169" fontId="56" fillId="0" borderId="0" xfId="25" applyFont="true" applyBorder="true" applyAlignment="true" applyProtection="true">
      <alignment horizontal="general" vertical="center" textRotation="0" wrapText="false" indent="0" shrinkToFit="false"/>
      <protection locked="true" hidden="false"/>
    </xf>
    <xf numFmtId="164" fontId="48" fillId="0" borderId="90" xfId="0" applyFont="true" applyBorder="true" applyAlignment="false" applyProtection="false">
      <alignment horizontal="general" vertical="center" textRotation="0" wrapText="false" indent="0" shrinkToFit="false"/>
      <protection locked="true" hidden="false"/>
    </xf>
    <xf numFmtId="165" fontId="48" fillId="9" borderId="2" xfId="0" applyFont="true" applyBorder="true" applyAlignment="true" applyProtection="false">
      <alignment horizontal="general" vertical="center" textRotation="0" wrapText="false" indent="0" shrinkToFit="false"/>
      <protection locked="true" hidden="false"/>
    </xf>
    <xf numFmtId="165" fontId="48" fillId="9" borderId="2" xfId="0" applyFont="true" applyBorder="true" applyAlignment="true" applyProtection="false">
      <alignment horizontal="general" vertical="center" textRotation="0" wrapText="false" indent="0" shrinkToFit="true"/>
      <protection locked="true" hidden="false"/>
    </xf>
    <xf numFmtId="164" fontId="48" fillId="9" borderId="2" xfId="0" applyFont="true" applyBorder="true" applyAlignment="true" applyProtection="false">
      <alignment horizontal="general" vertical="center" textRotation="0" wrapText="false" indent="0" shrinkToFit="false"/>
      <protection locked="true" hidden="false"/>
    </xf>
    <xf numFmtId="165" fontId="48" fillId="9" borderId="60" xfId="0" applyFont="true" applyBorder="true" applyAlignment="true" applyProtection="false">
      <alignment horizontal="general" vertical="center" textRotation="0" wrapText="false" indent="0" shrinkToFit="false"/>
      <protection locked="true" hidden="false"/>
    </xf>
    <xf numFmtId="164" fontId="48" fillId="9" borderId="36" xfId="0" applyFont="true" applyBorder="true" applyAlignment="true" applyProtection="false">
      <alignment horizontal="general" vertical="center" textRotation="0" wrapText="false" indent="0" shrinkToFit="false"/>
      <protection locked="true" hidden="false"/>
    </xf>
    <xf numFmtId="164" fontId="48" fillId="9" borderId="36" xfId="0" applyFont="true" applyBorder="true" applyAlignment="false" applyProtection="false">
      <alignment horizontal="general" vertical="center" textRotation="0" wrapText="false" indent="0" shrinkToFit="false"/>
      <protection locked="true" hidden="false"/>
    </xf>
    <xf numFmtId="164" fontId="45" fillId="0" borderId="8" xfId="0" applyFont="true" applyBorder="true" applyAlignment="false" applyProtection="false">
      <alignment horizontal="general" vertical="center" textRotation="0" wrapText="false" indent="0" shrinkToFit="false"/>
      <protection locked="true" hidden="false"/>
    </xf>
    <xf numFmtId="173" fontId="56" fillId="0" borderId="8" xfId="0" applyFont="true" applyBorder="true" applyAlignment="false" applyProtection="false">
      <alignment horizontal="general" vertical="center" textRotation="0" wrapText="false" indent="0" shrinkToFit="false"/>
      <protection locked="true" hidden="false"/>
    </xf>
    <xf numFmtId="169" fontId="56" fillId="0" borderId="2" xfId="25" applyFont="true" applyBorder="true" applyAlignment="true" applyProtection="true">
      <alignment horizontal="general" vertical="center" textRotation="0" wrapText="false" indent="0" shrinkToFit="false"/>
      <protection locked="true" hidden="false"/>
    </xf>
    <xf numFmtId="164" fontId="39" fillId="0" borderId="15" xfId="0" applyFont="true" applyBorder="true" applyAlignment="true" applyProtection="false">
      <alignment horizontal="left" vertical="center" textRotation="0" wrapText="false" indent="0" shrinkToFit="false"/>
      <protection locked="true" hidden="false"/>
    </xf>
    <xf numFmtId="164" fontId="38" fillId="9" borderId="50" xfId="0" applyFont="true" applyBorder="true" applyAlignment="true" applyProtection="false">
      <alignment horizontal="general" vertical="center" textRotation="0" wrapText="false" indent="0" shrinkToFit="false"/>
      <protection locked="true" hidden="false"/>
    </xf>
    <xf numFmtId="164" fontId="38" fillId="9" borderId="62" xfId="0" applyFont="true" applyBorder="true" applyAlignment="true" applyProtection="false">
      <alignment horizontal="general" vertical="center" textRotation="0" wrapText="false" indent="0" shrinkToFit="false"/>
      <protection locked="true" hidden="false"/>
    </xf>
    <xf numFmtId="165" fontId="41" fillId="9" borderId="91" xfId="0" applyFont="true" applyBorder="true" applyAlignment="true" applyProtection="true">
      <alignment horizontal="general" vertical="center" textRotation="0" wrapText="false" indent="0" shrinkToFit="false"/>
      <protection locked="false" hidden="false"/>
    </xf>
    <xf numFmtId="164" fontId="40" fillId="6" borderId="5" xfId="0" applyFont="true" applyBorder="true" applyAlignment="true" applyProtection="true">
      <alignment horizontal="center" vertical="center" textRotation="0" wrapText="false" indent="0" shrinkToFit="false"/>
      <protection locked="false" hidden="false"/>
    </xf>
    <xf numFmtId="164" fontId="38" fillId="0" borderId="62" xfId="0" applyFont="true" applyBorder="true" applyAlignment="true" applyProtection="false">
      <alignment horizontal="general" vertical="center" textRotation="0" wrapText="false" indent="0" shrinkToFit="false"/>
      <protection locked="true" hidden="false"/>
    </xf>
    <xf numFmtId="164" fontId="40" fillId="0" borderId="62" xfId="0" applyFont="true" applyBorder="true" applyAlignment="true" applyProtection="false">
      <alignment horizontal="general" vertical="center" textRotation="0" wrapText="false" indent="0" shrinkToFit="false"/>
      <protection locked="true" hidden="false"/>
    </xf>
    <xf numFmtId="164" fontId="40" fillId="0" borderId="62" xfId="0" applyFont="true" applyBorder="true" applyAlignment="true" applyProtection="false">
      <alignment horizontal="center" vertical="center" textRotation="0" wrapText="false" indent="0" shrinkToFit="false"/>
      <protection locked="true" hidden="false"/>
    </xf>
    <xf numFmtId="164" fontId="41" fillId="0" borderId="62" xfId="0" applyFont="true" applyBorder="true" applyAlignment="true" applyProtection="true">
      <alignment horizontal="general" vertical="center" textRotation="0" wrapText="false" indent="0" shrinkToFit="false"/>
      <protection locked="false" hidden="false"/>
    </xf>
    <xf numFmtId="164" fontId="40" fillId="0" borderId="65" xfId="0" applyFont="true" applyBorder="true" applyAlignment="true" applyProtection="false">
      <alignment horizontal="center" vertical="center" textRotation="0" wrapText="false" indent="0" shrinkToFit="false"/>
      <protection locked="true" hidden="false"/>
    </xf>
    <xf numFmtId="164" fontId="56" fillId="0" borderId="0" xfId="0" applyFont="true" applyBorder="true" applyAlignment="false" applyProtection="false">
      <alignment horizontal="general" vertical="center" textRotation="0" wrapText="false" indent="0" shrinkToFit="false"/>
      <protection locked="true" hidden="false"/>
    </xf>
    <xf numFmtId="173" fontId="56" fillId="0" borderId="0" xfId="0" applyFont="true" applyBorder="true" applyAlignment="false" applyProtection="false">
      <alignment horizontal="general" vertical="center" textRotation="0" wrapText="false" indent="0" shrinkToFit="false"/>
      <protection locked="true" hidden="false"/>
    </xf>
    <xf numFmtId="174" fontId="56" fillId="0" borderId="0" xfId="0" applyFont="true" applyBorder="true" applyAlignment="false" applyProtection="false">
      <alignment horizontal="general" vertical="center" textRotation="0" wrapText="false" indent="0" shrinkToFit="false"/>
      <protection locked="true" hidden="false"/>
    </xf>
    <xf numFmtId="164" fontId="39" fillId="0" borderId="21" xfId="0" applyFont="true" applyBorder="true" applyAlignment="true" applyProtection="false">
      <alignment horizontal="left" vertical="center" textRotation="0" wrapText="false" indent="0" shrinkToFit="false"/>
      <protection locked="true" hidden="false"/>
    </xf>
    <xf numFmtId="164" fontId="38" fillId="9" borderId="21" xfId="0" applyFont="true" applyBorder="true" applyAlignment="true" applyProtection="false">
      <alignment horizontal="general" vertical="center" textRotation="0" wrapText="false" indent="0" shrinkToFit="false"/>
      <protection locked="true" hidden="false"/>
    </xf>
    <xf numFmtId="164" fontId="48" fillId="9" borderId="0" xfId="0" applyFont="true" applyBorder="true" applyAlignment="true" applyProtection="true">
      <alignment horizontal="general" vertical="center" textRotation="0" wrapText="false" indent="0" shrinkToFit="false"/>
      <protection locked="false" hidden="false"/>
    </xf>
    <xf numFmtId="164" fontId="48" fillId="9" borderId="0" xfId="0" applyFont="true" applyBorder="true" applyAlignment="true" applyProtection="true">
      <alignment horizontal="general" vertical="center" textRotation="0" wrapText="true" indent="0" shrinkToFit="false"/>
      <protection locked="false" hidden="false"/>
    </xf>
    <xf numFmtId="164" fontId="40" fillId="0" borderId="59"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true" applyAlignment="false" applyProtection="false">
      <alignment horizontal="general" vertical="center" textRotation="0" wrapText="false" indent="0" shrinkToFit="false"/>
      <protection locked="true" hidden="false"/>
    </xf>
    <xf numFmtId="164" fontId="38" fillId="6" borderId="0" xfId="0" applyFont="true" applyBorder="true" applyAlignment="true" applyProtection="true">
      <alignment horizontal="general" vertical="center" textRotation="0" wrapText="false" indent="0" shrinkToFit="false"/>
      <protection locked="false" hidden="false"/>
    </xf>
    <xf numFmtId="164" fontId="40" fillId="9" borderId="0" xfId="0" applyFont="true" applyBorder="true" applyAlignment="true" applyProtection="true">
      <alignment horizontal="general" vertical="center" textRotation="0" wrapText="false" indent="0" shrinkToFit="false"/>
      <protection locked="fals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4" fontId="38" fillId="6" borderId="0" xfId="0" applyFont="true" applyBorder="true" applyAlignment="true" applyProtection="true">
      <alignment horizontal="general" vertical="top" textRotation="0" wrapText="false" indent="0" shrinkToFit="false"/>
      <protection locked="false" hidden="false"/>
    </xf>
    <xf numFmtId="164" fontId="38" fillId="9" borderId="0" xfId="0" applyFont="true" applyBorder="true" applyAlignment="true" applyProtection="true">
      <alignment horizontal="general" vertical="top" textRotation="0" wrapText="false" indent="0" shrinkToFit="false"/>
      <protection locked="false" hidden="false"/>
    </xf>
    <xf numFmtId="164" fontId="39" fillId="0" borderId="60" xfId="0" applyFont="true" applyBorder="true" applyAlignment="true" applyProtection="false">
      <alignment horizontal="left" vertical="center" textRotation="0" wrapText="false" indent="0" shrinkToFit="false"/>
      <protection locked="true" hidden="false"/>
    </xf>
    <xf numFmtId="164" fontId="38" fillId="9" borderId="60" xfId="0" applyFont="true" applyBorder="true" applyAlignment="true" applyProtection="false">
      <alignment horizontal="general" vertical="center" textRotation="0" wrapText="false" indent="0" shrinkToFit="false"/>
      <protection locked="true" hidden="false"/>
    </xf>
    <xf numFmtId="164" fontId="38" fillId="6" borderId="2" xfId="0" applyFont="true" applyBorder="true" applyAlignment="true" applyProtection="true">
      <alignment horizontal="general" vertical="top" textRotation="0" wrapText="false" indent="0" shrinkToFit="false"/>
      <protection locked="false" hidden="false"/>
    </xf>
    <xf numFmtId="164" fontId="48" fillId="9" borderId="2" xfId="0" applyFont="true" applyBorder="true" applyAlignment="true" applyProtection="true">
      <alignment horizontal="general" vertical="center" textRotation="0" wrapText="false" indent="0" shrinkToFit="false"/>
      <protection locked="false" hidden="false"/>
    </xf>
    <xf numFmtId="164" fontId="38" fillId="9" borderId="2" xfId="0" applyFont="true" applyBorder="true" applyAlignment="true" applyProtection="true">
      <alignment horizontal="general" vertical="top" textRotation="0" wrapText="false" indent="0" shrinkToFit="false"/>
      <protection locked="false" hidden="false"/>
    </xf>
    <xf numFmtId="164" fontId="38" fillId="9" borderId="59" xfId="0" applyFont="true" applyBorder="true" applyAlignment="true" applyProtection="true">
      <alignment horizontal="general" vertical="center" textRotation="0" wrapText="false" indent="0" shrinkToFit="false"/>
      <protection locked="false" hidden="false"/>
    </xf>
    <xf numFmtId="164" fontId="40" fillId="0" borderId="38" xfId="0" applyFont="true" applyBorder="true" applyAlignment="true" applyProtection="false">
      <alignment horizontal="left" vertical="center" textRotation="0" wrapText="false" indent="0" shrinkToFit="false"/>
      <protection locked="true" hidden="false"/>
    </xf>
    <xf numFmtId="164" fontId="40" fillId="0" borderId="62" xfId="0" applyFont="true" applyBorder="true" applyAlignment="true" applyProtection="false">
      <alignment horizontal="left" vertical="center" textRotation="0" wrapText="false" indent="0" shrinkToFit="false"/>
      <protection locked="true" hidden="false"/>
    </xf>
    <xf numFmtId="164" fontId="40" fillId="0" borderId="63" xfId="0" applyFont="true" applyBorder="true" applyAlignment="true" applyProtection="false">
      <alignment horizontal="left" vertical="center" textRotation="0" wrapText="false" indent="0" shrinkToFit="false"/>
      <protection locked="true" hidden="false"/>
    </xf>
    <xf numFmtId="164" fontId="40" fillId="0" borderId="64" xfId="0" applyFont="true" applyBorder="true" applyAlignment="false" applyProtection="false">
      <alignment horizontal="general" vertical="center" textRotation="0" wrapText="false" indent="0" shrinkToFit="false"/>
      <protection locked="true" hidden="false"/>
    </xf>
    <xf numFmtId="164" fontId="40" fillId="6" borderId="14" xfId="0" applyFont="true" applyBorder="true" applyAlignment="true" applyProtection="true">
      <alignment horizontal="center" vertical="center" textRotation="0" wrapText="false" indent="0" shrinkToFit="false"/>
      <protection locked="false" hidden="false"/>
    </xf>
    <xf numFmtId="164" fontId="48" fillId="0" borderId="62" xfId="0" applyFont="true" applyBorder="true" applyAlignment="true" applyProtection="false">
      <alignment horizontal="general" vertical="center" textRotation="0" wrapText="false" indent="0" shrinkToFit="false"/>
      <protection locked="true" hidden="false"/>
    </xf>
    <xf numFmtId="164" fontId="48" fillId="0" borderId="62" xfId="0" applyFont="true" applyBorder="true" applyAlignment="true" applyProtection="false">
      <alignment horizontal="general" vertical="bottom" textRotation="0" wrapText="false" indent="0" shrinkToFit="false"/>
      <protection locked="true" hidden="false"/>
    </xf>
    <xf numFmtId="164" fontId="48" fillId="0" borderId="0" xfId="0" applyFont="true" applyBorder="true" applyAlignment="tru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general" vertical="bottom" textRotation="0" wrapText="false" indent="0" shrinkToFit="false"/>
      <protection locked="true" hidden="false"/>
    </xf>
    <xf numFmtId="164" fontId="48" fillId="0" borderId="0" xfId="0" applyFont="true" applyBorder="true" applyAlignment="true" applyProtection="false">
      <alignment horizontal="general" vertical="center" textRotation="0" wrapText="false" indent="0" shrinkToFit="false"/>
      <protection locked="true" hidden="false"/>
    </xf>
    <xf numFmtId="164" fontId="48" fillId="0" borderId="0" xfId="0" applyFont="true" applyBorder="true" applyAlignment="true" applyProtection="false">
      <alignment horizontal="right" vertical="top" textRotation="0" wrapText="false" indent="0" shrinkToFit="false"/>
      <protection locked="true" hidden="false"/>
    </xf>
    <xf numFmtId="164" fontId="48" fillId="0" borderId="0" xfId="0" applyFont="true" applyBorder="true" applyAlignment="true" applyProtection="false">
      <alignment horizontal="general" vertical="top" textRotation="0" wrapText="true" indent="0" shrinkToFit="false"/>
      <protection locked="true" hidden="false"/>
    </xf>
    <xf numFmtId="164" fontId="60" fillId="0" borderId="0" xfId="0" applyFont="true" applyBorder="false" applyAlignment="fals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general" vertical="center" textRotation="0" wrapText="false" indent="0" shrinkToFit="false"/>
      <protection locked="true" hidden="false"/>
    </xf>
    <xf numFmtId="164" fontId="62"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center" textRotation="0" wrapText="false" indent="0" shrinkToFit="true"/>
      <protection locked="true" hidden="false"/>
    </xf>
    <xf numFmtId="164" fontId="64" fillId="0" borderId="0" xfId="0" applyFont="true" applyBorder="false" applyAlignment="false" applyProtection="false">
      <alignment horizontal="general" vertical="center" textRotation="0" wrapText="false" indent="0" shrinkToFit="false"/>
      <protection locked="true" hidden="false"/>
    </xf>
    <xf numFmtId="164" fontId="65"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right" vertical="top" textRotation="0" wrapText="false" indent="0" shrinkToFit="false"/>
      <protection locked="true" hidden="false"/>
    </xf>
    <xf numFmtId="164" fontId="62" fillId="0" borderId="0" xfId="0" applyFont="true" applyBorder="true" applyAlignment="true" applyProtection="false">
      <alignment horizontal="left" vertical="center" textRotation="0" wrapText="true" indent="0" shrinkToFit="false"/>
      <protection locked="true" hidden="false"/>
    </xf>
    <xf numFmtId="164" fontId="62" fillId="0" borderId="2" xfId="0" applyFont="true" applyBorder="true" applyAlignment="true" applyProtection="false">
      <alignment horizontal="left" vertical="center" textRotation="0" wrapText="true" indent="0" shrinkToFit="false"/>
      <protection locked="true" hidden="false"/>
    </xf>
    <xf numFmtId="164" fontId="62" fillId="0" borderId="2" xfId="0" applyFont="true" applyBorder="true" applyAlignment="true" applyProtection="false">
      <alignment horizontal="left" vertical="center" textRotation="0" wrapText="false" indent="0" shrinkToFit="false"/>
      <protection locked="true" hidden="false"/>
    </xf>
    <xf numFmtId="164" fontId="40" fillId="0" borderId="6" xfId="0" applyFont="true" applyBorder="true" applyAlignment="true" applyProtection="false">
      <alignment horizontal="left" vertical="center" textRotation="0" wrapText="false" indent="0" shrinkToFit="false"/>
      <protection locked="true" hidden="false"/>
    </xf>
    <xf numFmtId="164" fontId="38" fillId="0" borderId="50" xfId="0" applyFont="true" applyBorder="true" applyAlignment="true" applyProtection="false">
      <alignment horizontal="left"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false" indent="0" shrinkToFit="false"/>
      <protection locked="true" hidden="false"/>
    </xf>
    <xf numFmtId="164" fontId="38" fillId="0" borderId="15" xfId="0" applyFont="true" applyBorder="true" applyAlignment="true" applyProtection="false">
      <alignment horizontal="left" vertical="center" textRotation="0" wrapText="false" indent="0" shrinkToFit="false"/>
      <protection locked="true" hidden="false"/>
    </xf>
    <xf numFmtId="164" fontId="38" fillId="0" borderId="6" xfId="0" applyFont="true" applyBorder="true" applyAlignment="true" applyProtection="true">
      <alignment horizontal="left" vertical="center" textRotation="0" wrapText="false" indent="0" shrinkToFit="false"/>
      <protection locked="true" hidden="false"/>
    </xf>
    <xf numFmtId="169" fontId="63" fillId="9" borderId="92" xfId="0" applyFont="true" applyBorder="true" applyAlignment="true" applyProtection="true">
      <alignment horizontal="center" vertical="center" textRotation="0" wrapText="false" indent="0" shrinkToFit="true"/>
      <protection locked="true" hidden="false"/>
    </xf>
    <xf numFmtId="164" fontId="63" fillId="9" borderId="39" xfId="0" applyFont="true" applyBorder="true" applyAlignment="true" applyProtection="true">
      <alignment horizontal="general" vertical="center" textRotation="0" wrapText="false" indent="0" shrinkToFit="true"/>
      <protection locked="true" hidden="false"/>
    </xf>
    <xf numFmtId="164" fontId="63" fillId="0" borderId="50" xfId="0" applyFont="true" applyBorder="true" applyAlignment="true" applyProtection="true">
      <alignment horizontal="general" vertical="center" textRotation="0" wrapText="false" indent="0" shrinkToFit="true"/>
      <protection locked="true" hidden="false"/>
    </xf>
    <xf numFmtId="175" fontId="63" fillId="0" borderId="62" xfId="0" applyFont="true" applyBorder="true" applyAlignment="true" applyProtection="true">
      <alignment horizontal="general" vertical="center" textRotation="0" wrapText="false" indent="0" shrinkToFit="true"/>
      <protection locked="true" hidden="false"/>
    </xf>
    <xf numFmtId="164" fontId="63" fillId="0" borderId="62" xfId="0" applyFont="true" applyBorder="true" applyAlignment="true" applyProtection="true">
      <alignment horizontal="general" vertical="center" textRotation="0" wrapText="false" indent="0" shrinkToFit="true"/>
      <protection locked="true" hidden="false"/>
    </xf>
    <xf numFmtId="164" fontId="63" fillId="0" borderId="65" xfId="0" applyFont="true" applyBorder="true" applyAlignment="true" applyProtection="true">
      <alignment horizontal="general" vertical="center" textRotation="0" wrapText="false" indent="0" shrinkToFit="true"/>
      <protection locked="true" hidden="false"/>
    </xf>
    <xf numFmtId="164" fontId="65" fillId="0" borderId="93" xfId="0" applyFont="true" applyBorder="true" applyAlignment="true" applyProtection="false">
      <alignment horizontal="center" vertical="center" textRotation="0" wrapText="false" indent="0" shrinkToFit="false"/>
      <protection locked="true" hidden="false"/>
    </xf>
    <xf numFmtId="167" fontId="66" fillId="8" borderId="5" xfId="0" applyFont="true" applyBorder="true" applyAlignment="true" applyProtection="false">
      <alignment horizontal="center" vertical="center" textRotation="0" wrapText="false" indent="0" shrinkToFit="false"/>
      <protection locked="true" hidden="false"/>
    </xf>
    <xf numFmtId="164" fontId="63" fillId="0" borderId="94" xfId="0" applyFont="true" applyBorder="true" applyAlignment="true" applyProtection="false">
      <alignment horizontal="center" vertical="center" textRotation="255" wrapText="false" indent="0" shrinkToFit="true"/>
      <protection locked="true" hidden="false"/>
    </xf>
    <xf numFmtId="164" fontId="38" fillId="0" borderId="21" xfId="0" applyFont="true" applyBorder="true" applyAlignment="true" applyProtection="false">
      <alignment horizontal="left" vertical="center" textRotation="0" wrapText="false" indent="0" shrinkToFit="false"/>
      <protection locked="true" hidden="false"/>
    </xf>
    <xf numFmtId="164" fontId="38" fillId="0" borderId="21" xfId="0" applyFont="true" applyBorder="true" applyAlignment="true" applyProtection="true">
      <alignment horizontal="left" vertical="center" textRotation="0" wrapText="false" indent="0" shrinkToFit="false"/>
      <protection locked="true" hidden="false"/>
    </xf>
    <xf numFmtId="164" fontId="38" fillId="0" borderId="0" xfId="0" applyFont="true" applyBorder="true" applyAlignment="true" applyProtection="true">
      <alignment horizontal="left" vertical="center" textRotation="0" wrapText="false" indent="0" shrinkToFit="false"/>
      <protection locked="true" hidden="false"/>
    </xf>
    <xf numFmtId="164" fontId="38" fillId="0" borderId="4" xfId="0" applyFont="true" applyBorder="true" applyAlignment="true" applyProtection="true">
      <alignment horizontal="center" vertical="center" textRotation="0" wrapText="true" indent="0" shrinkToFit="false"/>
      <protection locked="true" hidden="false"/>
    </xf>
    <xf numFmtId="169" fontId="63" fillId="9" borderId="5" xfId="0" applyFont="true" applyBorder="true" applyAlignment="true" applyProtection="true">
      <alignment horizontal="center" vertical="center" textRotation="0" wrapText="false" indent="0" shrinkToFit="true"/>
      <protection locked="true" hidden="false"/>
    </xf>
    <xf numFmtId="164" fontId="63" fillId="9" borderId="35" xfId="0" applyFont="true" applyBorder="true" applyAlignment="true" applyProtection="true">
      <alignment horizontal="general" vertical="center" textRotation="0" wrapText="false" indent="0" shrinkToFit="true"/>
      <protection locked="true" hidden="false"/>
    </xf>
    <xf numFmtId="164" fontId="63" fillId="0" borderId="21" xfId="0" applyFont="true" applyBorder="true" applyAlignment="true" applyProtection="true">
      <alignment horizontal="right" vertical="center" textRotation="0" wrapText="false" indent="0" shrinkToFit="true"/>
      <protection locked="true" hidden="false"/>
    </xf>
    <xf numFmtId="175" fontId="63" fillId="0" borderId="5" xfId="0" applyFont="true" applyBorder="true" applyAlignment="true" applyProtection="true">
      <alignment horizontal="center" vertical="center" textRotation="0" wrapText="false" indent="0" shrinkToFit="true"/>
      <protection locked="true" hidden="false"/>
    </xf>
    <xf numFmtId="164" fontId="63" fillId="0" borderId="0" xfId="0" applyFont="true" applyBorder="true" applyAlignment="true" applyProtection="true">
      <alignment horizontal="general" vertical="center" textRotation="0" wrapText="false" indent="0" shrinkToFit="true"/>
      <protection locked="true" hidden="false"/>
    </xf>
    <xf numFmtId="164" fontId="63" fillId="0" borderId="59" xfId="0" applyFont="true" applyBorder="true" applyAlignment="true" applyProtection="true">
      <alignment horizontal="general" vertical="center" textRotation="0" wrapText="false" indent="0" shrinkToFit="true"/>
      <protection locked="true" hidden="false"/>
    </xf>
    <xf numFmtId="164" fontId="38" fillId="0" borderId="60" xfId="0" applyFont="true" applyBorder="true" applyAlignment="true" applyProtection="true">
      <alignment horizontal="left" vertical="center" textRotation="0" wrapText="false" indent="0" shrinkToFit="false"/>
      <protection locked="true" hidden="false"/>
    </xf>
    <xf numFmtId="164" fontId="38" fillId="0" borderId="2" xfId="0" applyFont="true" applyBorder="true" applyAlignment="true" applyProtection="true">
      <alignment horizontal="left" vertical="center" textRotation="0" wrapText="false" indent="0" shrinkToFit="false"/>
      <protection locked="true" hidden="false"/>
    </xf>
    <xf numFmtId="164" fontId="67" fillId="9" borderId="95" xfId="0" applyFont="true" applyBorder="true" applyAlignment="true" applyProtection="true">
      <alignment horizontal="center" vertical="center" textRotation="0" wrapText="false" indent="0" shrinkToFit="true"/>
      <protection locked="true" hidden="false"/>
    </xf>
    <xf numFmtId="169" fontId="67" fillId="9" borderId="96" xfId="25" applyFont="true" applyBorder="true" applyAlignment="true" applyProtection="true">
      <alignment horizontal="center" vertical="center" textRotation="0" wrapText="false" indent="0" shrinkToFit="true"/>
      <protection locked="true" hidden="false"/>
    </xf>
    <xf numFmtId="164" fontId="68" fillId="9" borderId="36" xfId="0" applyFont="true" applyBorder="true" applyAlignment="true" applyProtection="true">
      <alignment horizontal="general" vertical="center" textRotation="0" wrapText="false" indent="0" shrinkToFit="false"/>
      <protection locked="true" hidden="false"/>
    </xf>
    <xf numFmtId="175" fontId="63" fillId="0" borderId="0" xfId="0" applyFont="true" applyBorder="true" applyAlignment="true" applyProtection="true">
      <alignment horizontal="center" vertical="center" textRotation="0" wrapText="false" indent="0" shrinkToFit="true"/>
      <protection locked="true" hidden="false"/>
    </xf>
    <xf numFmtId="164" fontId="63" fillId="9" borderId="38" xfId="0" applyFont="true" applyBorder="true" applyAlignment="true" applyProtection="true">
      <alignment horizontal="general" vertical="center" textRotation="0" wrapText="false" indent="0" shrinkToFit="true"/>
      <protection locked="true" hidden="false"/>
    </xf>
    <xf numFmtId="164" fontId="63" fillId="9" borderId="97" xfId="0" applyFont="true" applyBorder="true" applyAlignment="true" applyProtection="true">
      <alignment horizontal="general" vertical="center" textRotation="0" wrapText="false" indent="0" shrinkToFit="true"/>
      <protection locked="true" hidden="false"/>
    </xf>
    <xf numFmtId="164" fontId="68" fillId="9" borderId="2" xfId="0" applyFont="true" applyBorder="true" applyAlignment="true" applyProtection="true">
      <alignment horizontal="general" vertical="center" textRotation="0" wrapText="false" indent="0" shrinkToFit="false"/>
      <protection locked="true" hidden="false"/>
    </xf>
    <xf numFmtId="164" fontId="63" fillId="0" borderId="60" xfId="0" applyFont="true" applyBorder="true" applyAlignment="true" applyProtection="true">
      <alignment horizontal="right" vertical="center" textRotation="0" wrapText="false" indent="0" shrinkToFit="true"/>
      <protection locked="true" hidden="false"/>
    </xf>
    <xf numFmtId="175" fontId="63" fillId="0" borderId="2" xfId="0" applyFont="true" applyBorder="true" applyAlignment="true" applyProtection="true">
      <alignment horizontal="center" vertical="center" textRotation="0" wrapText="false" indent="0" shrinkToFit="true"/>
      <protection locked="true" hidden="false"/>
    </xf>
    <xf numFmtId="164" fontId="63" fillId="0" borderId="2" xfId="0" applyFont="true" applyBorder="true" applyAlignment="true" applyProtection="true">
      <alignment horizontal="general" vertical="center" textRotation="0" wrapText="false" indent="0" shrinkToFit="true"/>
      <protection locked="true" hidden="false"/>
    </xf>
    <xf numFmtId="164" fontId="63" fillId="0" borderId="36" xfId="0" applyFont="true" applyBorder="true" applyAlignment="true" applyProtection="true">
      <alignment horizontal="general" vertical="center" textRotation="0" wrapText="false" indent="0" shrinkToFit="true"/>
      <protection locked="true" hidden="false"/>
    </xf>
    <xf numFmtId="164" fontId="60" fillId="0" borderId="4" xfId="0" applyFont="true" applyBorder="true" applyAlignment="false" applyProtection="false">
      <alignment horizontal="general" vertical="center" textRotation="0" wrapText="false" indent="0" shrinkToFit="false"/>
      <protection locked="true" hidden="false"/>
    </xf>
    <xf numFmtId="164" fontId="60" fillId="0" borderId="38" xfId="0" applyFont="true" applyBorder="true" applyAlignment="true" applyProtection="false">
      <alignment horizontal="general" vertical="center" textRotation="0" wrapText="false" indent="0" shrinkToFit="false"/>
      <protection locked="true" hidden="false"/>
    </xf>
    <xf numFmtId="164" fontId="69" fillId="0" borderId="13" xfId="0" applyFont="true" applyBorder="true" applyAlignment="false" applyProtection="false">
      <alignment horizontal="general" vertical="center" textRotation="0" wrapText="false" indent="0" shrinkToFit="false"/>
      <protection locked="true" hidden="false"/>
    </xf>
    <xf numFmtId="164" fontId="40" fillId="2" borderId="14" xfId="0" applyFont="true" applyBorder="true" applyAlignment="true" applyProtection="true">
      <alignment horizontal="center" vertical="center" textRotation="0" wrapText="false" indent="0" shrinkToFit="false"/>
      <protection locked="false" hidden="false"/>
    </xf>
    <xf numFmtId="164" fontId="70" fillId="0" borderId="62" xfId="0" applyFont="true" applyBorder="true" applyAlignment="true" applyProtection="false">
      <alignment horizontal="general" vertical="center" textRotation="0" wrapText="false" indent="0" shrinkToFit="false"/>
      <protection locked="true" hidden="false"/>
    </xf>
    <xf numFmtId="164" fontId="60" fillId="0" borderId="62"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left" vertical="center" textRotation="0" wrapText="false" indent="0" shrinkToFit="false"/>
      <protection locked="true" hidden="false"/>
    </xf>
    <xf numFmtId="164" fontId="40" fillId="0" borderId="0" xfId="0" applyFont="true" applyBorder="true" applyAlignment="true" applyProtection="true">
      <alignment horizontal="center" vertical="center" textRotation="0" wrapText="false" indent="0" shrinkToFit="false"/>
      <protection locked="fals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general" vertical="center" textRotation="0" wrapText="true" indent="0" shrinkToFit="false"/>
      <protection locked="true" hidden="false"/>
    </xf>
    <xf numFmtId="164" fontId="38" fillId="0" borderId="0" xfId="0" applyFont="true" applyBorder="false" applyAlignment="true" applyProtection="false">
      <alignment horizontal="general" vertical="center" textRotation="0" wrapText="true" indent="0" shrinkToFit="false"/>
      <protection locked="true" hidden="false"/>
    </xf>
    <xf numFmtId="164" fontId="71" fillId="0" borderId="2" xfId="0" applyFont="true" applyBorder="true" applyAlignment="true" applyProtection="false">
      <alignment horizontal="general" vertical="center" textRotation="0" wrapText="false" indent="0" shrinkToFit="false"/>
      <protection locked="true" hidden="false"/>
    </xf>
    <xf numFmtId="164" fontId="38" fillId="0" borderId="2" xfId="0" applyFont="true" applyBorder="true" applyAlignment="true" applyProtection="false">
      <alignment horizontal="general" vertical="center" textRotation="0" wrapText="false" indent="0" shrinkToFit="false"/>
      <protection locked="true" hidden="false"/>
    </xf>
    <xf numFmtId="164" fontId="38" fillId="0" borderId="2" xfId="0" applyFont="true" applyBorder="true" applyAlignment="true" applyProtection="false">
      <alignment horizontal="general" vertical="center" textRotation="0" wrapText="true" indent="0" shrinkToFit="false"/>
      <protection locked="true" hidden="false"/>
    </xf>
    <xf numFmtId="164" fontId="38" fillId="0" borderId="3" xfId="0" applyFont="true" applyBorder="true" applyAlignment="true" applyProtection="false">
      <alignment horizontal="general" vertical="center" textRotation="0" wrapText="true" indent="0" shrinkToFit="false"/>
      <protection locked="true" hidden="false"/>
    </xf>
    <xf numFmtId="164" fontId="40" fillId="5" borderId="4" xfId="0" applyFont="true" applyBorder="true" applyAlignment="true" applyProtection="true">
      <alignment horizontal="general" vertical="center" textRotation="0" wrapText="false" indent="0" shrinkToFit="false"/>
      <protection locked="false" hidden="false"/>
    </xf>
    <xf numFmtId="164" fontId="48" fillId="0" borderId="2" xfId="0" applyFont="true" applyBorder="true" applyAlignment="true" applyProtection="true">
      <alignment horizontal="general" vertical="center" textRotation="0" wrapText="false" indent="0" shrinkToFit="false"/>
      <protection locked="false" hidden="false"/>
    </xf>
    <xf numFmtId="164" fontId="40" fillId="0" borderId="2" xfId="0" applyFont="true" applyBorder="true" applyAlignment="true" applyProtection="true">
      <alignment horizontal="general" vertical="center" textRotation="0" wrapText="false" indent="0" shrinkToFit="false"/>
      <protection locked="false" hidden="false"/>
    </xf>
    <xf numFmtId="164" fontId="40" fillId="5" borderId="38" xfId="0" applyFont="true" applyBorder="true" applyAlignment="true" applyProtection="true">
      <alignment horizontal="general" vertical="center" textRotation="0" wrapText="false" indent="0" shrinkToFit="false"/>
      <protection locked="false" hidden="false"/>
    </xf>
    <xf numFmtId="164" fontId="40" fillId="0" borderId="38" xfId="0" applyFont="true" applyBorder="true" applyAlignment="true" applyProtection="true">
      <alignment horizontal="general" vertical="center" textRotation="0" wrapText="false" indent="0" shrinkToFit="false"/>
      <protection locked="false" hidden="false"/>
    </xf>
    <xf numFmtId="164" fontId="40" fillId="0" borderId="39" xfId="0" applyFont="true" applyBorder="true" applyAlignment="false" applyProtection="true">
      <alignment horizontal="general" vertical="center" textRotation="0" wrapText="false" indent="0" shrinkToFit="false"/>
      <protection locked="false" hidden="false"/>
    </xf>
    <xf numFmtId="164" fontId="38" fillId="0" borderId="4" xfId="0" applyFont="true" applyBorder="true" applyAlignment="true" applyProtection="false">
      <alignment horizontal="general" vertical="center" textRotation="0" wrapText="true" indent="0" shrinkToFit="false"/>
      <protection locked="true" hidden="false"/>
    </xf>
    <xf numFmtId="164" fontId="38" fillId="0" borderId="50" xfId="0" applyFont="true" applyBorder="true" applyAlignment="true" applyProtection="true">
      <alignment horizontal="general" vertical="center" textRotation="0" wrapText="false" indent="0" shrinkToFit="false"/>
      <protection locked="false" hidden="false"/>
    </xf>
    <xf numFmtId="164" fontId="48" fillId="0" borderId="62" xfId="0" applyFont="true" applyBorder="true" applyAlignment="true" applyProtection="true">
      <alignment horizontal="general" vertical="center" textRotation="0" wrapText="false" indent="0" shrinkToFit="false"/>
      <protection locked="false" hidden="false"/>
    </xf>
    <xf numFmtId="164" fontId="40" fillId="0" borderId="62" xfId="0" applyFont="true" applyBorder="true" applyAlignment="true" applyProtection="true">
      <alignment horizontal="general" vertical="center" textRotation="0" wrapText="false" indent="0" shrinkToFit="false"/>
      <protection locked="false" hidden="false"/>
    </xf>
    <xf numFmtId="164" fontId="40" fillId="0" borderId="0" xfId="0" applyFont="true" applyBorder="true" applyAlignment="true" applyProtection="true">
      <alignment horizontal="general" vertical="center" textRotation="0" wrapText="false" indent="0" shrinkToFit="false"/>
      <protection locked="false" hidden="false"/>
    </xf>
    <xf numFmtId="164" fontId="48" fillId="0" borderId="0" xfId="0" applyFont="true" applyBorder="true" applyAlignment="true" applyProtection="true">
      <alignment horizontal="general" vertical="center" textRotation="0" wrapText="false" indent="0" shrinkToFit="false"/>
      <protection locked="false" hidden="false"/>
    </xf>
    <xf numFmtId="164" fontId="40" fillId="0" borderId="65" xfId="0" applyFont="true" applyBorder="true" applyAlignment="false" applyProtection="true">
      <alignment horizontal="general" vertical="center" textRotation="0" wrapText="false" indent="0" shrinkToFit="false"/>
      <protection locked="false" hidden="false"/>
    </xf>
    <xf numFmtId="164" fontId="40" fillId="5" borderId="21" xfId="0" applyFont="true" applyBorder="true" applyAlignment="true" applyProtection="true">
      <alignment horizontal="general" vertical="center" textRotation="0" wrapText="false" indent="0" shrinkToFit="false"/>
      <protection locked="false" hidden="false"/>
    </xf>
    <xf numFmtId="164" fontId="48" fillId="5" borderId="0" xfId="0" applyFont="true" applyBorder="true" applyAlignment="true" applyProtection="true">
      <alignment horizontal="general" vertical="center" textRotation="0" wrapText="false" indent="0" shrinkToFit="false"/>
      <protection locked="false" hidden="false"/>
    </xf>
    <xf numFmtId="164" fontId="38" fillId="0" borderId="0" xfId="0" applyFont="true" applyBorder="true" applyAlignment="true" applyProtection="true">
      <alignment horizontal="general" vertical="center" textRotation="0" wrapText="false" indent="0" shrinkToFit="false"/>
      <protection locked="false" hidden="false"/>
    </xf>
    <xf numFmtId="164" fontId="38" fillId="5" borderId="0" xfId="0" applyFont="true" applyBorder="true" applyAlignment="true" applyProtection="true">
      <alignment horizontal="general" vertical="center" textRotation="0" wrapText="false" indent="0" shrinkToFit="false"/>
      <protection locked="false" hidden="false"/>
    </xf>
    <xf numFmtId="164" fontId="48" fillId="0" borderId="59" xfId="0" applyFont="true" applyBorder="true" applyAlignment="false" applyProtection="true">
      <alignment horizontal="general" vertical="center" textRotation="0" wrapText="false" indent="0" shrinkToFit="false"/>
      <protection locked="false" hidden="false"/>
    </xf>
    <xf numFmtId="164" fontId="38" fillId="0" borderId="98" xfId="0" applyFont="true" applyBorder="true" applyAlignment="true" applyProtection="true">
      <alignment horizontal="general" vertical="center" textRotation="0" wrapText="false" indent="0" shrinkToFit="false"/>
      <protection locked="fals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false" hidden="false"/>
    </xf>
    <xf numFmtId="164" fontId="38" fillId="0" borderId="59" xfId="0" applyFont="true" applyBorder="true" applyAlignment="false" applyProtection="true">
      <alignment horizontal="general" vertical="center" textRotation="0" wrapText="false" indent="0" shrinkToFit="false"/>
      <protection locked="false" hidden="false"/>
    </xf>
    <xf numFmtId="164" fontId="48" fillId="5" borderId="5" xfId="0" applyFont="true" applyBorder="true" applyAlignment="true" applyProtection="true">
      <alignment horizontal="general" vertical="center" textRotation="0" wrapText="true" indent="0" shrinkToFit="false"/>
      <protection locked="false" hidden="false"/>
    </xf>
    <xf numFmtId="164" fontId="48" fillId="0" borderId="21" xfId="0" applyFont="true" applyBorder="true" applyAlignment="true" applyProtection="true">
      <alignment horizontal="general" vertical="center" textRotation="0" wrapText="false" indent="0" shrinkToFit="false"/>
      <protection locked="false" hidden="false"/>
    </xf>
    <xf numFmtId="164" fontId="40" fillId="0" borderId="59" xfId="0" applyFont="true" applyBorder="true" applyAlignment="false" applyProtection="true">
      <alignment horizontal="general" vertical="center" textRotation="0" wrapText="false" indent="0" shrinkToFit="false"/>
      <protection locked="false" hidden="false"/>
    </xf>
    <xf numFmtId="164" fontId="38" fillId="0" borderId="60" xfId="0" applyFont="true" applyBorder="true" applyAlignment="true" applyProtection="true">
      <alignment horizontal="left" vertical="center" textRotation="0" wrapText="false" indent="0" shrinkToFit="false"/>
      <protection locked="false" hidden="false"/>
    </xf>
    <xf numFmtId="164" fontId="40" fillId="0" borderId="2" xfId="0" applyFont="true" applyBorder="true" applyAlignment="true" applyProtection="true">
      <alignment horizontal="center" vertical="center" textRotation="0" wrapText="false" indent="0" shrinkToFit="false"/>
      <protection locked="false" hidden="false"/>
    </xf>
    <xf numFmtId="164" fontId="48" fillId="0" borderId="13" xfId="0" applyFont="true" applyBorder="true" applyAlignment="true" applyProtection="true">
      <alignment horizontal="center" vertical="center" textRotation="0" wrapText="false" indent="0" shrinkToFit="false"/>
      <protection locked="false" hidden="false"/>
    </xf>
    <xf numFmtId="164" fontId="48" fillId="5" borderId="14" xfId="0" applyFont="true" applyBorder="true" applyAlignment="true" applyProtection="true">
      <alignment horizontal="center" vertical="center" textRotation="0" wrapText="false" indent="0" shrinkToFit="false"/>
      <protection locked="false" hidden="false"/>
    </xf>
    <xf numFmtId="164" fontId="48" fillId="0" borderId="14" xfId="0" applyFont="true" applyBorder="true" applyAlignment="true" applyProtection="true">
      <alignment horizontal="center" vertical="center" textRotation="0" wrapText="false" indent="0" shrinkToFit="false"/>
      <protection locked="false" hidden="false"/>
    </xf>
    <xf numFmtId="164" fontId="40" fillId="0" borderId="14" xfId="0" applyFont="true" applyBorder="true" applyAlignment="true" applyProtection="true">
      <alignment horizontal="center" vertical="center" textRotation="0" wrapText="false" indent="0" shrinkToFit="false"/>
      <protection locked="false" hidden="false"/>
    </xf>
    <xf numFmtId="164" fontId="48" fillId="0" borderId="14" xfId="0" applyFont="true" applyBorder="true" applyAlignment="true" applyProtection="true">
      <alignment horizontal="left" vertical="center" textRotation="0" wrapText="false" indent="0" shrinkToFit="false"/>
      <protection locked="false" hidden="false"/>
    </xf>
    <xf numFmtId="164" fontId="40" fillId="0" borderId="64" xfId="0" applyFont="true" applyBorder="true" applyAlignment="true" applyProtection="true">
      <alignment horizontal="center" vertical="center" textRotation="0" wrapText="false" indent="0" shrinkToFit="false"/>
      <protection locked="false" hidden="false"/>
    </xf>
    <xf numFmtId="164" fontId="38" fillId="0" borderId="8" xfId="0" applyFont="true" applyBorder="true" applyAlignment="true" applyProtection="false">
      <alignment horizontal="center" vertical="center" textRotation="0" wrapText="true" indent="0" shrinkToFit="false"/>
      <protection locked="true" hidden="false"/>
    </xf>
    <xf numFmtId="164" fontId="38" fillId="5" borderId="2" xfId="0" applyFont="true" applyBorder="true" applyAlignment="true" applyProtection="false">
      <alignment horizontal="general" vertical="center" textRotation="0" wrapText="true" indent="0" shrinkToFit="false"/>
      <protection locked="true" hidden="false"/>
    </xf>
    <xf numFmtId="164" fontId="48" fillId="5" borderId="2" xfId="0" applyFont="true" applyBorder="true" applyAlignment="true" applyProtection="false">
      <alignment horizontal="general" vertical="center" textRotation="0" wrapText="false" indent="0" shrinkToFit="false"/>
      <protection locked="true" hidden="false"/>
    </xf>
    <xf numFmtId="164" fontId="38" fillId="5" borderId="99" xfId="0" applyFont="true" applyBorder="true" applyAlignment="true" applyProtection="false">
      <alignment horizontal="general" vertical="center" textRotation="0" wrapText="true" indent="0" shrinkToFit="false"/>
      <protection locked="true" hidden="false"/>
    </xf>
    <xf numFmtId="164" fontId="38" fillId="0" borderId="0" xfId="0" applyFont="true" applyBorder="true" applyAlignment="true" applyProtection="false">
      <alignment horizontal="left" vertical="center" textRotation="0" wrapText="true" indent="0" shrinkToFit="false"/>
      <protection locked="true" hidden="false"/>
    </xf>
    <xf numFmtId="164" fontId="38" fillId="0" borderId="0" xfId="0" applyFont="true" applyBorder="true" applyAlignment="true" applyProtection="true">
      <alignment horizontal="left" vertical="center" textRotation="0" wrapText="false" indent="0" shrinkToFit="false"/>
      <protection locked="false" hidden="false"/>
    </xf>
    <xf numFmtId="164" fontId="48" fillId="0" borderId="0" xfId="0" applyFont="true" applyBorder="true" applyAlignment="true" applyProtection="true">
      <alignment horizontal="center" vertical="center" textRotation="0" wrapText="false" indent="0" shrinkToFit="false"/>
      <protection locked="false" hidden="false"/>
    </xf>
    <xf numFmtId="164" fontId="48" fillId="0" borderId="0" xfId="0" applyFont="true" applyBorder="true" applyAlignment="true" applyProtection="true">
      <alignment horizontal="left" vertical="center" textRotation="0" wrapText="false" indent="0" shrinkToFit="false"/>
      <protection locked="false" hidden="false"/>
    </xf>
    <xf numFmtId="164" fontId="40" fillId="0" borderId="0" xfId="0" applyFont="true" applyBorder="false" applyAlignment="true" applyProtection="true">
      <alignment horizontal="center" vertical="center" textRotation="0" wrapText="false" indent="0" shrinkToFit="false"/>
      <protection locked="false" hidden="false"/>
    </xf>
    <xf numFmtId="164" fontId="47" fillId="0" borderId="0" xfId="0" applyFont="true" applyBorder="true" applyAlignment="true" applyProtection="false">
      <alignment horizontal="left" vertical="center" textRotation="0" wrapText="false" indent="0" shrinkToFit="false"/>
      <protection locked="true" hidden="false"/>
    </xf>
    <xf numFmtId="164" fontId="38" fillId="0" borderId="29" xfId="0" applyFont="true" applyBorder="true" applyAlignment="true" applyProtection="false">
      <alignment horizontal="general" vertical="center" textRotation="0" wrapText="true" indent="0" shrinkToFit="false"/>
      <protection locked="true" hidden="false"/>
    </xf>
    <xf numFmtId="164" fontId="48" fillId="6" borderId="5" xfId="0" applyFont="true" applyBorder="true" applyAlignment="true" applyProtection="true">
      <alignment horizontal="left" vertical="center" textRotation="0" wrapText="true" indent="0" shrinkToFit="false"/>
      <protection locked="false" hidden="false"/>
    </xf>
    <xf numFmtId="164" fontId="40" fillId="6" borderId="62" xfId="0" applyFont="true" applyBorder="true" applyAlignment="true" applyProtection="true">
      <alignment horizontal="general" vertical="center" textRotation="0" wrapText="false" indent="0" shrinkToFit="false"/>
      <protection locked="false" hidden="false"/>
    </xf>
    <xf numFmtId="164" fontId="40" fillId="6" borderId="5" xfId="0" applyFont="true" applyBorder="true" applyAlignment="true" applyProtection="true">
      <alignment horizontal="general" vertical="center" textRotation="0" wrapText="false" indent="0" shrinkToFit="false"/>
      <protection locked="false" hidden="false"/>
    </xf>
    <xf numFmtId="164" fontId="40" fillId="6" borderId="2" xfId="0" applyFont="true" applyBorder="true" applyAlignment="true" applyProtection="true">
      <alignment horizontal="general" vertical="center" textRotation="0" wrapText="false" indent="0" shrinkToFit="false"/>
      <protection locked="false" hidden="false"/>
    </xf>
    <xf numFmtId="164" fontId="48" fillId="6" borderId="2" xfId="0" applyFont="true" applyBorder="true" applyAlignment="true" applyProtection="true">
      <alignment horizontal="general" vertical="center" textRotation="0" wrapText="false" indent="0" shrinkToFit="false"/>
      <protection locked="false" hidden="false"/>
    </xf>
    <xf numFmtId="164" fontId="40" fillId="0" borderId="36" xfId="0" applyFont="true" applyBorder="true" applyAlignment="false" applyProtection="true">
      <alignment horizontal="general" vertical="center" textRotation="0" wrapText="false" indent="0" shrinkToFit="false"/>
      <protection locked="false" hidden="false"/>
    </xf>
    <xf numFmtId="164" fontId="40" fillId="6" borderId="21" xfId="0" applyFont="true" applyBorder="true" applyAlignment="true" applyProtection="true">
      <alignment horizontal="general" vertical="center" textRotation="0" wrapText="false" indent="0" shrinkToFit="false"/>
      <protection locked="false" hidden="false"/>
    </xf>
    <xf numFmtId="164" fontId="48" fillId="6" borderId="0" xfId="0" applyFont="true" applyBorder="true" applyAlignment="true" applyProtection="true">
      <alignment horizontal="general" vertical="center" textRotation="0" wrapText="false" indent="0" shrinkToFit="false"/>
      <protection locked="false" hidden="false"/>
    </xf>
    <xf numFmtId="164" fontId="48" fillId="0" borderId="100" xfId="0" applyFont="true" applyBorder="true" applyAlignment="true" applyProtection="true">
      <alignment horizontal="left" vertical="center" textRotation="0" wrapText="false" indent="0" shrinkToFit="false"/>
      <protection locked="false" hidden="false"/>
    </xf>
    <xf numFmtId="164" fontId="48" fillId="6" borderId="5" xfId="0" applyFont="true" applyBorder="true" applyAlignment="true" applyProtection="true">
      <alignment horizontal="general" vertical="center" textRotation="0" wrapText="true" indent="0" shrinkToFit="false"/>
      <protection locked="false" hidden="false"/>
    </xf>
    <xf numFmtId="164" fontId="40" fillId="0" borderId="101" xfId="0" applyFont="true" applyBorder="true" applyAlignment="true" applyProtection="true">
      <alignment horizontal="center" vertical="center" textRotation="0" wrapText="false" indent="0" shrinkToFit="false"/>
      <protection locked="false" hidden="false"/>
    </xf>
    <xf numFmtId="164" fontId="48" fillId="6" borderId="14" xfId="0" applyFont="true" applyBorder="true" applyAlignment="true" applyProtection="true">
      <alignment horizontal="center" vertical="center" textRotation="0" wrapText="false" indent="0" shrinkToFit="false"/>
      <protection locked="false" hidden="false"/>
    </xf>
    <xf numFmtId="164" fontId="38" fillId="6" borderId="2" xfId="0" applyFont="true" applyBorder="true" applyAlignment="true" applyProtection="false">
      <alignment horizontal="general" vertical="center" textRotation="0" wrapText="true" indent="0" shrinkToFit="false"/>
      <protection locked="true" hidden="false"/>
    </xf>
    <xf numFmtId="164" fontId="48" fillId="6" borderId="2" xfId="0" applyFont="true" applyBorder="true" applyAlignment="true" applyProtection="false">
      <alignment horizontal="general" vertical="center" textRotation="0" wrapText="false" indent="0" shrinkToFit="false"/>
      <protection locked="true" hidden="false"/>
    </xf>
    <xf numFmtId="164" fontId="38" fillId="6" borderId="99"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true">
      <alignment horizontal="center" vertical="center" textRotation="0" wrapText="false" indent="0" shrinkToFit="false"/>
      <protection locked="false" hidden="false"/>
    </xf>
    <xf numFmtId="164" fontId="47" fillId="0" borderId="0" xfId="0" applyFont="true" applyBorder="true" applyAlignment="true" applyProtection="false">
      <alignment horizontal="general" vertical="center" textRotation="0" wrapText="false" indent="0" shrinkToFit="false"/>
      <protection locked="true" hidden="false"/>
    </xf>
    <xf numFmtId="164" fontId="38" fillId="0" borderId="3" xfId="0" applyFont="true" applyBorder="true" applyAlignment="true" applyProtection="false">
      <alignment horizontal="center" vertical="center" textRotation="0" wrapText="true" indent="0" shrinkToFit="false"/>
      <protection locked="true" hidden="false"/>
    </xf>
    <xf numFmtId="164" fontId="72" fillId="0" borderId="3" xfId="0" applyFont="true" applyBorder="true" applyAlignment="true" applyProtection="false">
      <alignment horizontal="center" vertical="center" textRotation="0" wrapText="true" indent="0" shrinkToFit="false"/>
      <protection locked="true" hidden="false"/>
    </xf>
    <xf numFmtId="164" fontId="40" fillId="2" borderId="38" xfId="0" applyFont="true" applyBorder="true" applyAlignment="true" applyProtection="true">
      <alignment horizontal="general" vertical="center" textRotation="0" wrapText="false" indent="0" shrinkToFit="false"/>
      <protection locked="false" hidden="false"/>
    </xf>
    <xf numFmtId="164" fontId="72" fillId="0" borderId="38" xfId="0" applyFont="true" applyBorder="true" applyAlignment="true" applyProtection="true">
      <alignment horizontal="center" vertical="center" textRotation="0" wrapText="false" indent="0" shrinkToFit="false"/>
      <protection locked="false" hidden="false"/>
    </xf>
    <xf numFmtId="164" fontId="72" fillId="0" borderId="38" xfId="0" applyFont="true" applyBorder="true" applyAlignment="true" applyProtection="true">
      <alignment horizontal="center" vertical="center" textRotation="0" wrapText="true" indent="0" shrinkToFit="false"/>
      <protection locked="false" hidden="false"/>
    </xf>
    <xf numFmtId="164" fontId="40" fillId="0" borderId="39" xfId="0" applyFont="true" applyBorder="true" applyAlignment="true" applyProtection="true">
      <alignment horizontal="general" vertical="center" textRotation="0" wrapText="false" indent="0" shrinkToFit="false"/>
      <protection locked="false" hidden="false"/>
    </xf>
    <xf numFmtId="164" fontId="48" fillId="0" borderId="3" xfId="0" applyFont="true" applyBorder="true" applyAlignment="true" applyProtection="false">
      <alignment horizontal="center" vertical="center" textRotation="0" wrapText="true" indent="0" shrinkToFit="false"/>
      <protection locked="true" hidden="false"/>
    </xf>
    <xf numFmtId="164" fontId="48" fillId="0" borderId="38" xfId="0" applyFont="true" applyBorder="true" applyAlignment="true" applyProtection="true">
      <alignment horizontal="center" vertical="center" textRotation="0" wrapText="false" indent="0" shrinkToFit="false"/>
      <protection locked="false" hidden="false"/>
    </xf>
    <xf numFmtId="164" fontId="71" fillId="2" borderId="38" xfId="0" applyFont="true" applyBorder="true" applyAlignment="true" applyProtection="true">
      <alignment horizontal="general" vertical="center" textRotation="0" wrapText="false" indent="0" shrinkToFit="false"/>
      <protection locked="false" hidden="false"/>
    </xf>
    <xf numFmtId="164" fontId="40" fillId="9" borderId="39" xfId="0" applyFont="true" applyBorder="true" applyAlignment="true" applyProtection="true">
      <alignment horizontal="general" vertical="center" textRotation="0" wrapText="false" indent="0" shrinkToFit="false"/>
      <protection locked="false" hidden="false"/>
    </xf>
    <xf numFmtId="164" fontId="38" fillId="0" borderId="62" xfId="0" applyFont="true" applyBorder="true" applyAlignment="true" applyProtection="true">
      <alignment horizontal="general" vertical="center" textRotation="0" wrapText="false" indent="0" shrinkToFit="false"/>
      <protection locked="false" hidden="false"/>
    </xf>
    <xf numFmtId="164" fontId="40" fillId="2" borderId="0" xfId="0" applyFont="true" applyBorder="true" applyAlignment="true" applyProtection="true">
      <alignment horizontal="general" vertical="center" textRotation="0" wrapText="false" indent="0" shrinkToFit="false"/>
      <protection locked="false" hidden="false"/>
    </xf>
    <xf numFmtId="164" fontId="38" fillId="2" borderId="0" xfId="0" applyFont="true" applyBorder="true" applyAlignment="true" applyProtection="true">
      <alignment horizontal="general" vertical="center" textRotation="0" wrapText="false" indent="0" shrinkToFit="false"/>
      <protection locked="false" hidden="false"/>
    </xf>
    <xf numFmtId="164" fontId="48" fillId="2" borderId="0" xfId="0" applyFont="true" applyBorder="true" applyAlignment="true" applyProtection="true">
      <alignment horizontal="general" vertical="center" textRotation="0" wrapText="false" indent="0" shrinkToFit="false"/>
      <protection locked="false" hidden="false"/>
    </xf>
    <xf numFmtId="164" fontId="48" fillId="0" borderId="0" xfId="0" applyFont="true" applyBorder="true" applyAlignment="false" applyProtection="false">
      <alignment horizontal="general" vertical="center" textRotation="0" wrapText="false" indent="0" shrinkToFit="false"/>
      <protection locked="true" hidden="false"/>
    </xf>
    <xf numFmtId="164" fontId="48" fillId="2" borderId="5" xfId="0" applyFont="true" applyBorder="true" applyAlignment="true" applyProtection="true">
      <alignment horizontal="general" vertical="center" textRotation="0" wrapText="true" indent="0" shrinkToFit="false"/>
      <protection locked="false" hidden="false"/>
    </xf>
    <xf numFmtId="164" fontId="38" fillId="0" borderId="2" xfId="0" applyFont="true" applyBorder="true" applyAlignment="true" applyProtection="true">
      <alignment horizontal="left" vertical="center" textRotation="0" wrapText="false" indent="0" shrinkToFit="false"/>
      <protection locked="false" hidden="false"/>
    </xf>
    <xf numFmtId="164" fontId="48" fillId="2" borderId="14" xfId="0" applyFont="true" applyBorder="true" applyAlignment="true" applyProtection="true">
      <alignment horizontal="center" vertical="center" textRotation="0" wrapText="false" indent="0" shrinkToFit="false"/>
      <protection locked="false" hidden="false"/>
    </xf>
    <xf numFmtId="164" fontId="38" fillId="2" borderId="2" xfId="0" applyFont="true" applyBorder="true" applyAlignment="true" applyProtection="false">
      <alignment horizontal="general" vertical="center" textRotation="0" wrapText="true" indent="0" shrinkToFit="false"/>
      <protection locked="true" hidden="false"/>
    </xf>
    <xf numFmtId="164" fontId="48" fillId="2" borderId="2" xfId="0" applyFont="true" applyBorder="true" applyAlignment="true" applyProtection="false">
      <alignment horizontal="general" vertical="center" textRotation="0" wrapText="false" indent="0" shrinkToFit="false"/>
      <protection locked="true" hidden="false"/>
    </xf>
    <xf numFmtId="164" fontId="38" fillId="2" borderId="99" xfId="0" applyFont="true" applyBorder="true" applyAlignment="true" applyProtection="false">
      <alignment horizontal="general" vertical="center" textRotation="0" wrapText="true" indent="0" shrinkToFit="false"/>
      <protection locked="true" hidden="false"/>
    </xf>
    <xf numFmtId="164" fontId="71" fillId="0" borderId="0" xfId="0" applyFont="true" applyBorder="true" applyAlignment="true" applyProtection="fals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false" indent="0" shrinkToFit="false"/>
      <protection locked="false" hidden="false"/>
    </xf>
    <xf numFmtId="164" fontId="38" fillId="4" borderId="5" xfId="0" applyFont="true" applyBorder="true" applyAlignment="true" applyProtection="true">
      <alignment horizontal="general" vertical="center" textRotation="0" wrapText="false" indent="0" shrinkToFit="false"/>
      <protection locked="false" hidden="false"/>
    </xf>
    <xf numFmtId="168" fontId="44" fillId="0" borderId="0" xfId="0" applyFont="true" applyBorder="false" applyAlignment="true" applyProtection="false">
      <alignment horizontal="left" vertical="center" textRotation="0" wrapText="false" indent="0" shrinkToFit="false"/>
      <protection locked="true" hidden="false"/>
    </xf>
    <xf numFmtId="168" fontId="39" fillId="0" borderId="0" xfId="0" applyFont="true" applyBorder="false" applyAlignment="true" applyProtection="false">
      <alignment horizontal="left" vertical="center" textRotation="0" wrapText="false" indent="0" shrinkToFit="false"/>
      <protection locked="true" hidden="false"/>
    </xf>
    <xf numFmtId="168" fontId="37" fillId="0" borderId="0" xfId="0" applyFont="true" applyBorder="false" applyAlignment="true" applyProtection="false">
      <alignment horizontal="left" vertical="center" textRotation="0" wrapText="false" indent="0" shrinkToFit="false"/>
      <protection locked="true" hidden="false"/>
    </xf>
    <xf numFmtId="164" fontId="40" fillId="0" borderId="0" xfId="0" applyFont="true" applyBorder="true" applyAlignment="true" applyProtection="false">
      <alignment horizontal="general" vertical="center" textRotation="0" wrapText="false" indent="0" shrinkToFit="false"/>
      <protection locked="true" hidden="false"/>
    </xf>
    <xf numFmtId="164" fontId="45" fillId="0" borderId="0" xfId="0" applyFont="true" applyBorder="true" applyAlignment="true" applyProtection="false">
      <alignment horizontal="general" vertical="center" textRotation="0" wrapText="false" indent="0" shrinkToFit="false"/>
      <protection locked="true" hidden="false"/>
    </xf>
    <xf numFmtId="164" fontId="47" fillId="0" borderId="102" xfId="0" applyFont="true" applyBorder="true" applyAlignment="true" applyProtection="false">
      <alignment horizontal="general" vertical="center" textRotation="0" wrapText="false" indent="0" shrinkToFit="false"/>
      <protection locked="true" hidden="false"/>
    </xf>
    <xf numFmtId="164" fontId="71" fillId="0" borderId="103" xfId="0" applyFont="true" applyBorder="true" applyAlignment="true" applyProtection="false">
      <alignment horizontal="general" vertical="center" textRotation="0" wrapText="false" indent="0" shrinkToFit="false"/>
      <protection locked="true" hidden="false"/>
    </xf>
    <xf numFmtId="164" fontId="71" fillId="0" borderId="62" xfId="0" applyFont="true" applyBorder="true" applyAlignment="true" applyProtection="false">
      <alignment horizontal="general" vertical="center" textRotation="0" wrapText="false" indent="0" shrinkToFit="false"/>
      <protection locked="true" hidden="false"/>
    </xf>
    <xf numFmtId="164" fontId="48" fillId="0" borderId="13" xfId="0" applyFont="true" applyBorder="true" applyAlignment="true" applyProtection="false">
      <alignment horizontal="general" vertical="center" textRotation="0" wrapText="false" indent="0" shrinkToFit="false"/>
      <protection locked="true" hidden="false"/>
    </xf>
    <xf numFmtId="164" fontId="48" fillId="0" borderId="14" xfId="0" applyFont="true" applyBorder="true" applyAlignment="true" applyProtection="false">
      <alignment horizontal="general" vertical="center" textRotation="0" wrapText="false" indent="0" shrinkToFit="false"/>
      <protection locked="true" hidden="false"/>
    </xf>
    <xf numFmtId="164" fontId="40" fillId="5" borderId="14" xfId="0" applyFont="true" applyBorder="true" applyAlignment="true" applyProtection="false">
      <alignment horizontal="general" vertical="center" textRotation="0" wrapText="false" indent="0" shrinkToFit="false"/>
      <protection locked="true" hidden="false"/>
    </xf>
    <xf numFmtId="164" fontId="38" fillId="0" borderId="14" xfId="0" applyFont="true" applyBorder="true" applyAlignment="true" applyProtection="false">
      <alignment horizontal="general" vertical="center" textRotation="0" wrapText="false" indent="0" shrinkToFit="false"/>
      <protection locked="true" hidden="false"/>
    </xf>
    <xf numFmtId="164" fontId="40" fillId="0" borderId="14" xfId="0" applyFont="true" applyBorder="true" applyAlignment="true" applyProtection="false">
      <alignment horizontal="general" vertical="center" textRotation="0" wrapText="false" indent="0" shrinkToFit="false"/>
      <protection locked="true" hidden="false"/>
    </xf>
    <xf numFmtId="164" fontId="40" fillId="5" borderId="14" xfId="0" applyFont="true" applyBorder="true" applyAlignment="false" applyProtection="false">
      <alignment horizontal="general" vertical="center" textRotation="0" wrapText="false" indent="0" shrinkToFit="false"/>
      <protection locked="true" hidden="false"/>
    </xf>
    <xf numFmtId="164" fontId="38" fillId="9" borderId="14" xfId="0" applyFont="true" applyBorder="true" applyAlignment="true" applyProtection="false">
      <alignment horizontal="general" vertical="center" textRotation="0" wrapText="false" indent="0" shrinkToFit="false"/>
      <protection locked="true" hidden="false"/>
    </xf>
    <xf numFmtId="164" fontId="48" fillId="0" borderId="64" xfId="0" applyFont="true" applyBorder="true" applyAlignment="fals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71" fillId="0" borderId="21" xfId="0" applyFont="true" applyBorder="true" applyAlignment="true" applyProtection="false">
      <alignment horizontal="general" vertical="center" textRotation="0" wrapText="false" indent="0" shrinkToFit="false"/>
      <protection locked="true" hidden="false"/>
    </xf>
    <xf numFmtId="164" fontId="38" fillId="0" borderId="102" xfId="0" applyFont="true" applyBorder="true" applyAlignment="true" applyProtection="false">
      <alignment horizontal="center" vertical="center" textRotation="0" wrapText="fals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4" fontId="48" fillId="0" borderId="59" xfId="0" applyFont="true" applyBorder="true" applyAlignment="false" applyProtection="false">
      <alignment horizontal="general" vertical="center" textRotation="0" wrapText="false" indent="0" shrinkToFit="false"/>
      <protection locked="true" hidden="false"/>
    </xf>
    <xf numFmtId="164" fontId="56" fillId="0" borderId="0" xfId="0" applyFont="true" applyBorder="fals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38" fillId="0" borderId="104" xfId="0" applyFont="true" applyBorder="true" applyAlignment="true" applyProtection="false">
      <alignment horizontal="center" vertical="center" textRotation="0" wrapText="false" indent="0" shrinkToFit="false"/>
      <protection locked="true" hidden="false"/>
    </xf>
    <xf numFmtId="164" fontId="38" fillId="0" borderId="44" xfId="0" applyFont="true" applyBorder="true" applyAlignment="true" applyProtection="false">
      <alignment horizontal="general" vertical="center" textRotation="0" wrapText="false" indent="0" shrinkToFit="false"/>
      <protection locked="true" hidden="false"/>
    </xf>
    <xf numFmtId="165" fontId="38" fillId="0" borderId="44" xfId="0" applyFont="true" applyBorder="true" applyAlignment="true" applyProtection="false">
      <alignment horizontal="general" vertical="center" textRotation="0" wrapText="true" indent="0" shrinkToFit="false"/>
      <protection locked="true" hidden="false"/>
    </xf>
    <xf numFmtId="164" fontId="40" fillId="0" borderId="44" xfId="0" applyFont="true" applyBorder="true" applyAlignment="true" applyProtection="false">
      <alignment horizontal="general" vertical="center" textRotation="0" wrapText="false" indent="0" shrinkToFit="false"/>
      <protection locked="true" hidden="false"/>
    </xf>
    <xf numFmtId="164" fontId="40" fillId="0" borderId="44" xfId="0" applyFont="true" applyBorder="true" applyAlignment="false" applyProtection="false">
      <alignment horizontal="general" vertical="center" textRotation="0" wrapText="false" indent="0" shrinkToFit="false"/>
      <protection locked="true" hidden="false"/>
    </xf>
    <xf numFmtId="164" fontId="48" fillId="0" borderId="44" xfId="0" applyFont="true" applyBorder="true" applyAlignment="true" applyProtection="false">
      <alignment horizontal="general" vertical="center" textRotation="0" wrapText="false" indent="0" shrinkToFit="false"/>
      <protection locked="true" hidden="false"/>
    </xf>
    <xf numFmtId="164" fontId="48" fillId="0" borderId="55" xfId="0" applyFont="true" applyBorder="true" applyAlignment="false" applyProtection="false">
      <alignment horizontal="general" vertical="center" textRotation="0" wrapText="false" indent="0" shrinkToFit="false"/>
      <protection locked="true" hidden="false"/>
    </xf>
    <xf numFmtId="164" fontId="71" fillId="0" borderId="60" xfId="0" applyFont="true" applyBorder="true" applyAlignment="true" applyProtection="false">
      <alignment horizontal="general" vertical="center" textRotation="0" wrapText="false" indent="0" shrinkToFit="false"/>
      <protection locked="true" hidden="false"/>
    </xf>
    <xf numFmtId="164" fontId="38" fillId="0" borderId="60" xfId="0" applyFont="true" applyBorder="true" applyAlignment="true" applyProtection="false">
      <alignment horizontal="center" vertical="center" textRotation="0" wrapText="false" indent="0" shrinkToFit="false"/>
      <protection locked="true" hidden="false"/>
    </xf>
    <xf numFmtId="165" fontId="38" fillId="0" borderId="2" xfId="0" applyFont="true" applyBorder="true" applyAlignment="true" applyProtection="false">
      <alignment horizontal="general" vertical="center" textRotation="0" wrapText="true" indent="0" shrinkToFit="false"/>
      <protection locked="true" hidden="false"/>
    </xf>
    <xf numFmtId="164" fontId="40" fillId="0" borderId="2" xfId="0" applyFont="true" applyBorder="true" applyAlignment="true" applyProtection="false">
      <alignment horizontal="general" vertical="center" textRotation="0" wrapText="false" indent="0" shrinkToFit="false"/>
      <protection locked="true" hidden="false"/>
    </xf>
    <xf numFmtId="164" fontId="48" fillId="0" borderId="2" xfId="0" applyFont="true" applyBorder="true" applyAlignment="true" applyProtection="false">
      <alignment horizontal="general" vertical="center" textRotation="0" wrapText="false" indent="0" shrinkToFit="false"/>
      <protection locked="true" hidden="false"/>
    </xf>
    <xf numFmtId="164" fontId="48" fillId="0" borderId="105" xfId="0" applyFont="true" applyBorder="true" applyAlignment="false" applyProtection="false">
      <alignment horizontal="general" vertical="center" textRotation="0" wrapText="false" indent="0" shrinkToFit="false"/>
      <protection locked="true" hidden="false"/>
    </xf>
    <xf numFmtId="164" fontId="38" fillId="5" borderId="36" xfId="0" applyFont="true" applyBorder="true" applyAlignment="true" applyProtection="false">
      <alignment horizontal="general" vertical="center" textRotation="0" wrapText="true" indent="0" shrinkToFit="false"/>
      <protection locked="true" hidden="false"/>
    </xf>
    <xf numFmtId="164" fontId="71" fillId="0" borderId="38" xfId="0" applyFont="true" applyBorder="true" applyAlignment="tru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true" applyAlignment="false" applyProtection="false">
      <alignment horizontal="general" vertical="center" textRotation="0" wrapText="false" indent="0" shrinkToFit="false"/>
      <protection locked="true" hidden="false"/>
    </xf>
    <xf numFmtId="164" fontId="47" fillId="0" borderId="50" xfId="0" applyFont="true" applyBorder="true" applyAlignment="true" applyProtection="false">
      <alignment horizontal="general" vertical="center" textRotation="0" wrapText="false" indent="0" shrinkToFit="false"/>
      <protection locked="true" hidden="false"/>
    </xf>
    <xf numFmtId="164" fontId="47" fillId="0" borderId="38" xfId="0" applyFont="true" applyBorder="true" applyAlignment="true" applyProtection="false">
      <alignment horizontal="general" vertical="center" textRotation="0" wrapText="false" indent="0" shrinkToFit="false"/>
      <protection locked="true" hidden="false"/>
    </xf>
    <xf numFmtId="164" fontId="47" fillId="0" borderId="63" xfId="0" applyFont="true" applyBorder="true" applyAlignment="true" applyProtection="false">
      <alignment horizontal="general" vertical="center" textRotation="0" wrapText="false" indent="0" shrinkToFit="false"/>
      <protection locked="true" hidden="false"/>
    </xf>
    <xf numFmtId="165" fontId="45" fillId="0" borderId="0" xfId="0" applyFont="true" applyBorder="false" applyAlignment="false" applyProtection="false">
      <alignment horizontal="general" vertical="center" textRotation="0" wrapText="false" indent="0"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4" fontId="39" fillId="0" borderId="106" xfId="0" applyFont="true" applyBorder="true" applyAlignment="true" applyProtection="false">
      <alignment horizontal="center" vertical="center" textRotation="0" wrapText="false" indent="0" shrinkToFit="false"/>
      <protection locked="true" hidden="false"/>
    </xf>
    <xf numFmtId="164" fontId="38" fillId="0" borderId="107" xfId="0" applyFont="true" applyBorder="true" applyAlignment="true" applyProtection="false">
      <alignment horizontal="general" vertical="center" textRotation="0" wrapText="true" indent="0" shrinkToFit="false"/>
      <protection locked="true" hidden="false"/>
    </xf>
    <xf numFmtId="164" fontId="73" fillId="0" borderId="0" xfId="0" applyFont="true" applyBorder="true" applyAlignment="true" applyProtection="false">
      <alignment horizontal="general" vertical="center" textRotation="0" wrapText="true" indent="0" shrinkToFit="false"/>
      <protection locked="true" hidden="false"/>
    </xf>
    <xf numFmtId="164" fontId="38" fillId="0" borderId="108" xfId="0" applyFont="true" applyBorder="true" applyAlignment="true" applyProtection="false">
      <alignment horizontal="center" vertical="center" textRotation="0" wrapText="false" indent="0" shrinkToFit="false"/>
      <protection locked="true" hidden="false"/>
    </xf>
    <xf numFmtId="164" fontId="38" fillId="0" borderId="109" xfId="0" applyFont="true" applyBorder="true" applyAlignment="true" applyProtection="false">
      <alignment horizontal="left" vertical="center" textRotation="0" wrapText="true" indent="0" shrinkToFit="false"/>
      <protection locked="true" hidden="false"/>
    </xf>
    <xf numFmtId="164" fontId="40" fillId="5" borderId="109" xfId="0" applyFont="true" applyBorder="true" applyAlignment="true" applyProtection="false">
      <alignment horizontal="center" vertical="center" textRotation="0" wrapText="false" indent="0" shrinkToFit="false"/>
      <protection locked="true" hidden="false"/>
    </xf>
    <xf numFmtId="164" fontId="74" fillId="0" borderId="110" xfId="0" applyFont="true" applyBorder="true" applyAlignment="true" applyProtection="false">
      <alignment horizontal="center" vertical="center" textRotation="0" wrapText="false" indent="0" shrinkToFit="false"/>
      <protection locked="true" hidden="false"/>
    </xf>
    <xf numFmtId="164" fontId="38" fillId="0" borderId="52" xfId="0" applyFont="true" applyBorder="true" applyAlignment="true" applyProtection="false">
      <alignment horizontal="general" vertical="center" textRotation="0" wrapText="true" indent="0" shrinkToFit="false"/>
      <protection locked="true" hidden="false"/>
    </xf>
    <xf numFmtId="164" fontId="58" fillId="0" borderId="0" xfId="0" applyFont="true" applyBorder="false" applyAlignment="true" applyProtection="false">
      <alignment horizontal="general" vertical="center" textRotation="0" wrapText="true" indent="0" shrinkToFit="false"/>
      <protection locked="true" hidden="false"/>
    </xf>
    <xf numFmtId="164" fontId="58" fillId="0" borderId="0" xfId="0" applyFont="true" applyBorder="true" applyAlignment="true" applyProtection="false">
      <alignment horizontal="general" vertical="center" textRotation="0" wrapText="true" indent="0" shrinkToFit="false"/>
      <protection locked="true" hidden="false"/>
    </xf>
    <xf numFmtId="164" fontId="40" fillId="5" borderId="110" xfId="0" applyFont="true" applyBorder="true" applyAlignment="true" applyProtection="true">
      <alignment horizontal="center" vertical="center" textRotation="0" wrapText="false" indent="0" shrinkToFit="false"/>
      <protection locked="false" hidden="false"/>
    </xf>
    <xf numFmtId="164" fontId="52" fillId="5" borderId="5" xfId="0" applyFont="true" applyBorder="true" applyAlignment="true" applyProtection="true">
      <alignment horizontal="left" vertical="center" textRotation="0" wrapText="true" indent="0" shrinkToFit="false"/>
      <protection locked="false" hidden="false"/>
    </xf>
    <xf numFmtId="164" fontId="74" fillId="0" borderId="109" xfId="0" applyFont="true" applyBorder="true" applyAlignment="true" applyProtection="false">
      <alignment horizontal="center" vertical="center" textRotation="0" wrapText="false" indent="0" shrinkToFit="false"/>
      <protection locked="true" hidden="false"/>
    </xf>
    <xf numFmtId="164" fontId="38" fillId="0" borderId="58" xfId="0" applyFont="true" applyBorder="true" applyAlignment="true" applyProtection="false">
      <alignment horizontal="general" vertical="center" textRotation="0" wrapText="false" indent="0" shrinkToFit="false"/>
      <protection locked="true" hidden="false"/>
    </xf>
    <xf numFmtId="164" fontId="75" fillId="0" borderId="0" xfId="0" applyFont="true" applyBorder="true" applyAlignment="true" applyProtection="false">
      <alignment horizontal="general" vertical="center" textRotation="0" wrapText="true" indent="0" shrinkToFit="false"/>
      <protection locked="true" hidden="false"/>
    </xf>
    <xf numFmtId="164" fontId="75" fillId="0" borderId="59" xfId="0" applyFont="true" applyBorder="true" applyAlignment="true" applyProtection="false">
      <alignment horizontal="general" vertical="center" textRotation="0" wrapText="true" indent="0" shrinkToFit="false"/>
      <protection locked="true" hidden="false"/>
    </xf>
    <xf numFmtId="164" fontId="74" fillId="5" borderId="109" xfId="0" applyFont="true" applyBorder="true" applyAlignment="true" applyProtection="true">
      <alignment horizontal="center" vertical="center" textRotation="0" wrapText="false" indent="0" shrinkToFit="false"/>
      <protection locked="false" hidden="false"/>
    </xf>
    <xf numFmtId="164" fontId="48" fillId="5" borderId="5" xfId="0" applyFont="true" applyBorder="true" applyAlignment="true" applyProtection="true">
      <alignment horizontal="left" vertical="center" textRotation="0" wrapText="true" indent="0" shrinkToFit="false"/>
      <protection locked="false" hidden="false"/>
    </xf>
    <xf numFmtId="164" fontId="54" fillId="0" borderId="0" xfId="0" applyFont="true" applyBorder="true" applyAlignment="true" applyProtection="false">
      <alignment horizontal="general" vertical="center" textRotation="0" wrapText="true" indent="0" shrinkToFit="false"/>
      <protection locked="true" hidden="false"/>
    </xf>
    <xf numFmtId="164" fontId="71" fillId="0" borderId="8" xfId="0" applyFont="true" applyBorder="true" applyAlignment="true" applyProtection="false">
      <alignment horizontal="general" vertical="center" textRotation="0" wrapText="false" indent="0" shrinkToFit="false"/>
      <protection locked="true" hidden="false"/>
    </xf>
    <xf numFmtId="164" fontId="38" fillId="0" borderId="74" xfId="0" applyFont="true" applyBorder="true" applyAlignment="true" applyProtection="false">
      <alignment horizontal="center" vertical="center" textRotation="0" wrapText="false" indent="0" shrinkToFit="false"/>
      <protection locked="true" hidden="false"/>
    </xf>
    <xf numFmtId="164" fontId="38" fillId="0" borderId="111" xfId="0" applyFont="true" applyBorder="true" applyAlignment="true" applyProtection="false">
      <alignment horizontal="general" vertical="center" textRotation="0" wrapText="false" indent="0" shrinkToFit="false"/>
      <protection locked="true" hidden="false"/>
    </xf>
    <xf numFmtId="164" fontId="38" fillId="0" borderId="111" xfId="0" applyFont="true" applyBorder="true" applyAlignment="true" applyProtection="false">
      <alignment horizontal="general" vertical="center" textRotation="0" wrapText="true" indent="0" shrinkToFit="false"/>
      <protection locked="true" hidden="false"/>
    </xf>
    <xf numFmtId="164" fontId="48" fillId="0" borderId="99" xfId="0" applyFont="true" applyBorder="true" applyAlignment="false" applyProtection="false">
      <alignment horizontal="general" vertical="center" textRotation="0" wrapText="false" indent="0" shrinkToFit="false"/>
      <protection locked="true" hidden="false"/>
    </xf>
    <xf numFmtId="164" fontId="40" fillId="0" borderId="0" xfId="0" applyFont="true" applyBorder="false" applyAlignment="true" applyProtection="false">
      <alignment horizontal="center" vertical="center" textRotation="0" wrapText="false" indent="0" shrinkToFit="false"/>
      <protection locked="true" hidden="false"/>
    </xf>
    <xf numFmtId="164" fontId="45" fillId="0" borderId="0" xfId="0" applyFont="true" applyBorder="true" applyAlignment="true" applyProtection="false">
      <alignment horizontal="center" vertical="center" textRotation="0" wrapText="false" indent="0" shrinkToFit="false"/>
      <protection locked="true" hidden="false"/>
    </xf>
    <xf numFmtId="164" fontId="76" fillId="0" borderId="50" xfId="0" applyFont="true" applyBorder="true" applyAlignment="true" applyProtection="false">
      <alignment horizontal="general" vertical="center" textRotation="0" wrapText="false" indent="0" shrinkToFit="false"/>
      <protection locked="true" hidden="false"/>
    </xf>
    <xf numFmtId="164" fontId="76" fillId="0" borderId="62" xfId="0" applyFont="true" applyBorder="true" applyAlignment="true" applyProtection="false">
      <alignment horizontal="general" vertical="center" textRotation="0" wrapText="false" indent="0" shrinkToFit="false"/>
      <protection locked="true" hidden="false"/>
    </xf>
    <xf numFmtId="164" fontId="77" fillId="0" borderId="14" xfId="0" applyFont="true" applyBorder="true" applyAlignment="true" applyProtection="false">
      <alignment horizontal="general" vertical="center" textRotation="0" wrapText="false" indent="0" shrinkToFit="false"/>
      <protection locked="true" hidden="false"/>
    </xf>
    <xf numFmtId="164" fontId="38" fillId="0" borderId="112" xfId="0" applyFont="true" applyBorder="true" applyAlignment="true" applyProtection="false">
      <alignment horizontal="center" vertical="center" textRotation="0" wrapText="false" indent="0" shrinkToFit="false"/>
      <protection locked="true" hidden="false"/>
    </xf>
    <xf numFmtId="164" fontId="38" fillId="0" borderId="28" xfId="0" applyFont="true" applyBorder="true" applyAlignment="true" applyProtection="false">
      <alignment horizontal="left" vertical="center" textRotation="0" wrapText="true" indent="0" shrinkToFit="false"/>
      <protection locked="true" hidden="false"/>
    </xf>
    <xf numFmtId="164" fontId="38" fillId="0" borderId="113" xfId="0" applyFont="true" applyBorder="true" applyAlignment="true" applyProtection="false">
      <alignment horizontal="left" vertical="center" textRotation="0" wrapText="true" indent="0" shrinkToFit="false"/>
      <protection locked="true" hidden="false"/>
    </xf>
    <xf numFmtId="164" fontId="40" fillId="5" borderId="114" xfId="0" applyFont="true" applyBorder="true" applyAlignment="true" applyProtection="false">
      <alignment horizontal="general" vertical="center" textRotation="0" wrapText="false" indent="0" shrinkToFit="false"/>
      <protection locked="true" hidden="false"/>
    </xf>
    <xf numFmtId="164" fontId="74" fillId="0" borderId="114" xfId="0" applyFont="true" applyBorder="true" applyAlignment="true" applyProtection="false">
      <alignment horizontal="center" vertical="center" textRotation="0" wrapText="false" indent="0" shrinkToFit="false"/>
      <protection locked="true" hidden="false"/>
    </xf>
    <xf numFmtId="164" fontId="48" fillId="0" borderId="115" xfId="0" applyFont="true" applyBorder="true" applyAlignment="true" applyProtection="false">
      <alignment horizontal="general" vertical="center" textRotation="0" wrapText="true" indent="0" shrinkToFit="false"/>
      <protection locked="true" hidden="false"/>
    </xf>
    <xf numFmtId="164" fontId="40" fillId="5" borderId="116" xfId="0" applyFont="true" applyBorder="true" applyAlignment="true" applyProtection="false">
      <alignment horizontal="general" vertical="center" textRotation="0" wrapText="false" indent="0" shrinkToFit="false"/>
      <protection locked="true" hidden="false"/>
    </xf>
    <xf numFmtId="164" fontId="74" fillId="0" borderId="116" xfId="0" applyFont="true" applyBorder="true" applyAlignment="true" applyProtection="false">
      <alignment horizontal="center" vertical="center" textRotation="0" wrapText="false" indent="0" shrinkToFit="false"/>
      <protection locked="true" hidden="false"/>
    </xf>
    <xf numFmtId="164" fontId="48" fillId="0" borderId="57" xfId="0" applyFont="true" applyBorder="true" applyAlignment="true" applyProtection="false">
      <alignment horizontal="left" vertical="center" textRotation="0" wrapText="true" indent="0" shrinkToFit="false"/>
      <protection locked="true" hidden="false"/>
    </xf>
    <xf numFmtId="164" fontId="45" fillId="0" borderId="0" xfId="0" applyFont="true" applyBorder="true" applyAlignment="true" applyProtection="false">
      <alignment horizontal="general" vertical="top" textRotation="0" wrapText="false" indent="0" shrinkToFit="false"/>
      <protection locked="true" hidden="false"/>
    </xf>
    <xf numFmtId="164" fontId="74" fillId="5" borderId="109" xfId="0" applyFont="true" applyBorder="true" applyAlignment="true" applyProtection="false">
      <alignment horizontal="center" vertical="center" textRotation="0" wrapText="false" indent="0" shrinkToFit="false"/>
      <protection locked="true" hidden="false"/>
    </xf>
    <xf numFmtId="164" fontId="48" fillId="0" borderId="117" xfId="0" applyFont="true" applyBorder="true" applyAlignment="true" applyProtection="false">
      <alignment horizontal="left" vertical="center" textRotation="0" wrapText="true" indent="0" shrinkToFit="false"/>
      <protection locked="true" hidden="false"/>
    </xf>
    <xf numFmtId="165" fontId="38" fillId="0" borderId="111" xfId="0" applyFont="true" applyBorder="true" applyAlignment="true" applyProtection="false">
      <alignment horizontal="general" vertical="center" textRotation="0" wrapText="true" indent="0" shrinkToFit="false"/>
      <protection locked="true" hidden="false"/>
    </xf>
    <xf numFmtId="164" fontId="40" fillId="0" borderId="111" xfId="0" applyFont="true" applyBorder="true" applyAlignment="true" applyProtection="false">
      <alignment horizontal="general" vertical="center" textRotation="0" wrapText="false" indent="0" shrinkToFit="false"/>
      <protection locked="true" hidden="false"/>
    </xf>
    <xf numFmtId="164" fontId="48" fillId="0" borderId="111" xfId="0" applyFont="true" applyBorder="true" applyAlignment="true" applyProtection="false">
      <alignment horizontal="general" vertical="center" textRotation="0" wrapText="false" indent="0" shrinkToFit="false"/>
      <protection locked="true" hidden="false"/>
    </xf>
    <xf numFmtId="164" fontId="48" fillId="0" borderId="62" xfId="0" applyFont="true" applyBorder="true" applyAlignment="true" applyProtection="false">
      <alignment horizontal="general" vertical="top" textRotation="0" wrapText="true" indent="0" shrinkToFit="false"/>
      <protection locked="true" hidden="false"/>
    </xf>
    <xf numFmtId="168" fontId="49" fillId="0" borderId="3" xfId="0" applyFont="true" applyBorder="true" applyAlignment="true" applyProtection="false">
      <alignment horizontal="general" vertical="center" textRotation="0" wrapText="true" indent="0" shrinkToFit="false"/>
      <protection locked="true" hidden="false"/>
    </xf>
    <xf numFmtId="164" fontId="45" fillId="0" borderId="0" xfId="0" applyFont="true" applyBorder="true" applyAlignment="false" applyProtection="false">
      <alignment horizontal="general" vertical="center" textRotation="0" wrapText="false" indent="0" shrinkToFit="false"/>
      <protection locked="true" hidden="false"/>
    </xf>
    <xf numFmtId="168" fontId="38" fillId="0" borderId="38" xfId="0" applyFont="true" applyBorder="true" applyAlignment="true" applyProtection="false">
      <alignment horizontal="left" vertical="center" textRotation="0" wrapText="true" indent="0" shrinkToFit="false"/>
      <protection locked="true" hidden="false"/>
    </xf>
    <xf numFmtId="168" fontId="38" fillId="0" borderId="38" xfId="0" applyFont="true" applyBorder="true" applyAlignment="true" applyProtection="false">
      <alignment horizontal="left" vertical="center" textRotation="0" wrapText="true" indent="0" shrinkToFit="false"/>
      <protection locked="true" hidden="false"/>
    </xf>
    <xf numFmtId="168" fontId="38" fillId="0" borderId="3" xfId="0" applyFont="true" applyBorder="true" applyAlignment="true" applyProtection="false">
      <alignment horizontal="center" vertical="center" textRotation="0" wrapText="true" indent="0" shrinkToFit="false"/>
      <protection locked="true" hidden="false"/>
    </xf>
    <xf numFmtId="168" fontId="38" fillId="0" borderId="6"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true" applyProtection="false">
      <alignment horizontal="general" vertical="top" textRotation="0" wrapText="false" indent="0" shrinkToFit="false"/>
      <protection locked="true" hidden="false"/>
    </xf>
    <xf numFmtId="164" fontId="38" fillId="0" borderId="29" xfId="0" applyFont="true" applyBorder="true" applyAlignment="true" applyProtection="false">
      <alignment horizontal="left" vertical="center" textRotation="0" wrapText="true" indent="0" shrinkToFit="false"/>
      <protection locked="true" hidden="false"/>
    </xf>
    <xf numFmtId="164" fontId="48" fillId="4" borderId="118" xfId="0" applyFont="true" applyBorder="true" applyAlignment="true" applyProtection="false">
      <alignment horizontal="center" vertical="center" textRotation="0" wrapText="true" indent="0" shrinkToFit="false"/>
      <protection locked="true" hidden="false"/>
    </xf>
    <xf numFmtId="164" fontId="48" fillId="9" borderId="119" xfId="0" applyFont="true" applyBorder="true" applyAlignment="true" applyProtection="false">
      <alignment horizontal="left" vertical="center" textRotation="0" wrapText="true" indent="0" shrinkToFit="false"/>
      <protection locked="true" hidden="false"/>
    </xf>
    <xf numFmtId="164" fontId="48" fillId="4" borderId="120" xfId="0" applyFont="true" applyBorder="true" applyAlignment="true" applyProtection="false">
      <alignment horizontal="center" vertical="center" textRotation="0" wrapText="true" indent="0" shrinkToFit="false"/>
      <protection locked="true" hidden="false"/>
    </xf>
    <xf numFmtId="164" fontId="48" fillId="9" borderId="44" xfId="0" applyFont="true" applyBorder="true" applyAlignment="true" applyProtection="false">
      <alignment horizontal="general" vertical="center" textRotation="0" wrapText="true" indent="0" shrinkToFit="false"/>
      <protection locked="true" hidden="false"/>
    </xf>
    <xf numFmtId="164" fontId="48" fillId="9" borderId="70" xfId="0" applyFont="true" applyBorder="true" applyAlignment="true" applyProtection="false">
      <alignment horizontal="general" vertical="center" textRotation="0" wrapText="true" indent="0" shrinkToFit="false"/>
      <protection locked="true" hidden="false"/>
    </xf>
    <xf numFmtId="164" fontId="48" fillId="4" borderId="121" xfId="0" applyFont="true" applyBorder="true" applyAlignment="true" applyProtection="false">
      <alignment horizontal="center" vertical="center" textRotation="0" wrapText="true" indent="0" shrinkToFit="false"/>
      <protection locked="true" hidden="false"/>
    </xf>
    <xf numFmtId="164" fontId="48" fillId="9" borderId="76" xfId="0" applyFont="true" applyBorder="true" applyAlignment="true" applyProtection="false">
      <alignment horizontal="general" vertical="center" textRotation="0" wrapText="true" indent="0" shrinkToFit="false"/>
      <protection locked="true" hidden="false"/>
    </xf>
    <xf numFmtId="164" fontId="48" fillId="9" borderId="122" xfId="0" applyFont="true" applyBorder="true" applyAlignment="true" applyProtection="false">
      <alignment horizontal="general" vertical="center" textRotation="0" wrapText="true" indent="0" shrinkToFit="false"/>
      <protection locked="true" hidden="false"/>
    </xf>
    <xf numFmtId="164" fontId="48" fillId="4" borderId="123" xfId="0" applyFont="true" applyBorder="true" applyAlignment="true" applyProtection="false">
      <alignment horizontal="center" vertical="center" textRotation="0" wrapText="true" indent="0" shrinkToFit="false"/>
      <protection locked="true" hidden="false"/>
    </xf>
    <xf numFmtId="164" fontId="48" fillId="9" borderId="97" xfId="0" applyFont="true" applyBorder="true" applyAlignment="true" applyProtection="false">
      <alignment horizontal="general" vertical="center" textRotation="0" wrapText="true" indent="0" shrinkToFit="false"/>
      <protection locked="true" hidden="false"/>
    </xf>
    <xf numFmtId="164" fontId="48" fillId="9" borderId="124" xfId="0" applyFont="true" applyBorder="true" applyAlignment="true" applyProtection="false">
      <alignment horizontal="general" vertical="center" textRotation="0" wrapText="true" indent="0" shrinkToFit="false"/>
      <protection locked="true" hidden="false"/>
    </xf>
    <xf numFmtId="164" fontId="48" fillId="4" borderId="125" xfId="0" applyFont="true" applyBorder="true" applyAlignment="true" applyProtection="false">
      <alignment horizontal="center" vertical="center" textRotation="0" wrapText="true" indent="0" shrinkToFit="false"/>
      <protection locked="true" hidden="false"/>
    </xf>
    <xf numFmtId="164" fontId="48" fillId="9" borderId="37" xfId="0" applyFont="true" applyBorder="true" applyAlignment="true" applyProtection="false">
      <alignment horizontal="general" vertical="center" textRotation="0" wrapText="true" indent="0" shrinkToFit="false"/>
      <protection locked="true" hidden="false"/>
    </xf>
    <xf numFmtId="164" fontId="48" fillId="9" borderId="126" xfId="0" applyFont="true" applyBorder="true" applyAlignment="true" applyProtection="false">
      <alignment horizontal="general" vertical="center" textRotation="0" wrapText="true" indent="0" shrinkToFit="false"/>
      <protection locked="true" hidden="false"/>
    </xf>
    <xf numFmtId="164" fontId="48" fillId="4" borderId="127" xfId="0" applyFont="true" applyBorder="true" applyAlignment="true" applyProtection="false">
      <alignment horizontal="center" vertical="center" textRotation="0" wrapText="true" indent="0" shrinkToFit="false"/>
      <protection locked="true" hidden="false"/>
    </xf>
    <xf numFmtId="164" fontId="48" fillId="9" borderId="128" xfId="0" applyFont="true" applyBorder="true" applyAlignment="true" applyProtection="false">
      <alignment horizontal="left" vertical="center" textRotation="0" wrapText="true" indent="0" shrinkToFit="false"/>
      <protection locked="true" hidden="false"/>
    </xf>
    <xf numFmtId="164" fontId="48" fillId="9" borderId="111" xfId="0" applyFont="true" applyBorder="true" applyAlignment="true" applyProtection="false">
      <alignment horizontal="left" vertical="center" textRotation="0" wrapText="true" indent="0" shrinkToFit="false"/>
      <protection locked="true" hidden="false"/>
    </xf>
    <xf numFmtId="164" fontId="48" fillId="9" borderId="128" xfId="0" applyFont="true" applyBorder="true" applyAlignment="true" applyProtection="false">
      <alignment horizontal="general" vertical="center" textRotation="0" wrapText="true" indent="0" shrinkToFit="false"/>
      <protection locked="true" hidden="false"/>
    </xf>
    <xf numFmtId="164" fontId="48" fillId="9" borderId="37" xfId="0" applyFont="true" applyBorder="true" applyAlignment="true" applyProtection="false">
      <alignment horizontal="left" vertical="center" textRotation="0" wrapText="true" indent="0" shrinkToFit="false"/>
      <protection locked="true" hidden="false"/>
    </xf>
    <xf numFmtId="164" fontId="48" fillId="9" borderId="44" xfId="0" applyFont="true" applyBorder="true" applyAlignment="true" applyProtection="false">
      <alignment horizontal="left" vertical="center" textRotation="0" wrapText="true" indent="0" shrinkToFit="false"/>
      <protection locked="true" hidden="false"/>
    </xf>
    <xf numFmtId="164" fontId="48" fillId="9" borderId="43" xfId="0" applyFont="true" applyBorder="true" applyAlignment="true" applyProtection="false">
      <alignment horizontal="general" vertical="center" textRotation="0" wrapText="true" indent="0" shrinkToFit="false"/>
      <protection locked="true" hidden="false"/>
    </xf>
    <xf numFmtId="164" fontId="48" fillId="9" borderId="124" xfId="0" applyFont="true" applyBorder="true" applyAlignment="true" applyProtection="false">
      <alignment horizontal="left" vertical="center" textRotation="0" wrapText="true" indent="0" shrinkToFit="false"/>
      <protection locked="true" hidden="false"/>
    </xf>
    <xf numFmtId="164" fontId="48" fillId="4" borderId="129" xfId="0" applyFont="true" applyBorder="true" applyAlignment="true" applyProtection="false">
      <alignment horizontal="center" vertical="center" textRotation="0" wrapText="true" indent="0" shrinkToFit="false"/>
      <protection locked="true" hidden="false"/>
    </xf>
    <xf numFmtId="164" fontId="48" fillId="9" borderId="130" xfId="0" applyFont="true" applyBorder="true" applyAlignment="true" applyProtection="false">
      <alignment horizontal="left" vertical="center" textRotation="0" wrapText="true" indent="0" shrinkToFit="false"/>
      <protection locked="true" hidden="false"/>
    </xf>
    <xf numFmtId="164" fontId="48" fillId="9" borderId="49" xfId="0" applyFont="true" applyBorder="true" applyAlignment="true" applyProtection="false">
      <alignment horizontal="general" vertical="center" textRotation="0" wrapText="true" indent="0" shrinkToFit="false"/>
      <protection locked="true" hidden="false"/>
    </xf>
    <xf numFmtId="164" fontId="38" fillId="4" borderId="2" xfId="0" applyFont="true" applyBorder="true" applyAlignment="true" applyProtection="false">
      <alignment horizontal="general" vertical="center" textRotation="0" wrapText="true" indent="0" shrinkToFit="false"/>
      <protection locked="true" hidden="false"/>
    </xf>
    <xf numFmtId="164" fontId="48" fillId="4" borderId="2" xfId="0" applyFont="true" applyBorder="true" applyAlignment="true" applyProtection="false">
      <alignment horizontal="general" vertical="center" textRotation="0" wrapText="false" indent="0" shrinkToFit="false"/>
      <protection locked="true" hidden="false"/>
    </xf>
    <xf numFmtId="164" fontId="38" fillId="4" borderId="99" xfId="0" applyFont="true" applyBorder="true" applyAlignment="true" applyProtection="false">
      <alignment horizontal="general" vertical="center" textRotation="0" wrapText="true" indent="0" shrinkToFit="false"/>
      <protection locked="true" hidden="false"/>
    </xf>
    <xf numFmtId="168" fontId="38" fillId="0" borderId="0" xfId="0" applyFont="true" applyBorder="true" applyAlignment="true" applyProtection="false">
      <alignment horizontal="left" vertical="center" textRotation="0" wrapText="true" indent="0" shrinkToFit="false"/>
      <protection locked="true" hidden="false"/>
    </xf>
    <xf numFmtId="168" fontId="38" fillId="0" borderId="0" xfId="0" applyFont="true" applyBorder="false" applyAlignment="true" applyProtection="false">
      <alignment horizontal="left" vertical="center" textRotation="0" wrapText="true" indent="0" shrinkToFit="false"/>
      <protection locked="true" hidden="false"/>
    </xf>
    <xf numFmtId="168" fontId="38" fillId="0" borderId="0" xfId="0" applyFont="true" applyBorder="true" applyAlignment="true" applyProtection="false">
      <alignment horizontal="left" vertical="center" textRotation="0" wrapText="false" indent="0" shrinkToFit="false"/>
      <protection locked="true" hidden="false"/>
    </xf>
    <xf numFmtId="164" fontId="38" fillId="0" borderId="66" xfId="0" applyFont="true" applyBorder="true" applyAlignment="true" applyProtection="false">
      <alignment horizontal="center" vertical="center" textRotation="0" wrapText="true" indent="0" shrinkToFit="false"/>
      <protection locked="true" hidden="false"/>
    </xf>
    <xf numFmtId="164" fontId="48" fillId="6" borderId="118" xfId="0" applyFont="true" applyBorder="true" applyAlignment="true" applyProtection="false">
      <alignment horizontal="center" vertical="center" textRotation="0" wrapText="true" indent="0" shrinkToFit="false"/>
      <protection locked="true" hidden="false"/>
    </xf>
    <xf numFmtId="164" fontId="48" fillId="9" borderId="131" xfId="0" applyFont="true" applyBorder="true" applyAlignment="true" applyProtection="false">
      <alignment horizontal="general" vertical="center" textRotation="0" wrapText="false" indent="0" shrinkToFit="false"/>
      <protection locked="true" hidden="false"/>
    </xf>
    <xf numFmtId="164" fontId="48" fillId="9" borderId="131" xfId="0" applyFont="true" applyBorder="true" applyAlignment="true" applyProtection="false">
      <alignment horizontal="general" vertical="center" textRotation="0" wrapText="true" indent="0" shrinkToFit="false"/>
      <protection locked="true" hidden="false"/>
    </xf>
    <xf numFmtId="164" fontId="48" fillId="6" borderId="131" xfId="0" applyFont="true" applyBorder="true" applyAlignment="true" applyProtection="false">
      <alignment horizontal="general" vertical="center" textRotation="0" wrapText="false" indent="0" shrinkToFit="false"/>
      <protection locked="true" hidden="false"/>
    </xf>
    <xf numFmtId="164" fontId="48" fillId="9" borderId="119" xfId="0" applyFont="true" applyBorder="true" applyAlignment="true" applyProtection="false">
      <alignment horizontal="general" vertical="center" textRotation="0" wrapText="true" indent="0" shrinkToFit="false"/>
      <protection locked="true" hidden="false"/>
    </xf>
    <xf numFmtId="164" fontId="48" fillId="6" borderId="120" xfId="0" applyFont="true" applyBorder="true" applyAlignment="true" applyProtection="false">
      <alignment horizontal="center" vertical="center" textRotation="0" wrapText="true" indent="0" shrinkToFit="false"/>
      <protection locked="true" hidden="false"/>
    </xf>
    <xf numFmtId="164" fontId="48" fillId="9" borderId="44" xfId="0" applyFont="true" applyBorder="true" applyAlignment="true" applyProtection="false">
      <alignment horizontal="general" vertical="center" textRotation="0" wrapText="false" indent="0" shrinkToFit="false"/>
      <protection locked="true" hidden="false"/>
    </xf>
    <xf numFmtId="164" fontId="48" fillId="6" borderId="44" xfId="0" applyFont="true" applyBorder="true" applyAlignment="true" applyProtection="false">
      <alignment horizontal="general" vertical="center" textRotation="0" wrapText="false" indent="0" shrinkToFit="false"/>
      <protection locked="true" hidden="false"/>
    </xf>
    <xf numFmtId="164" fontId="48" fillId="9" borderId="44" xfId="0" applyFont="true" applyBorder="true" applyAlignment="true" applyProtection="false">
      <alignment horizontal="center" vertical="center" textRotation="0" wrapText="false" indent="0" shrinkToFit="false"/>
      <protection locked="true" hidden="false"/>
    </xf>
    <xf numFmtId="164" fontId="48" fillId="9" borderId="44" xfId="0" applyFont="true" applyBorder="true" applyAlignment="true" applyProtection="false">
      <alignment horizontal="center" vertical="center" textRotation="0" wrapText="true" indent="0" shrinkToFit="false"/>
      <protection locked="true" hidden="false"/>
    </xf>
    <xf numFmtId="164" fontId="38" fillId="0" borderId="132" xfId="0" applyFont="true" applyBorder="true" applyAlignment="true" applyProtection="false">
      <alignment horizontal="center" vertical="center" textRotation="0" wrapText="true" indent="0" shrinkToFit="false"/>
      <protection locked="true" hidden="false"/>
    </xf>
    <xf numFmtId="164" fontId="48" fillId="0" borderId="44" xfId="0" applyFont="true" applyBorder="true" applyAlignment="true" applyProtection="false">
      <alignment horizontal="left" vertical="center" textRotation="0" wrapText="true" indent="0" shrinkToFit="false"/>
      <protection locked="true" hidden="false"/>
    </xf>
    <xf numFmtId="164" fontId="48" fillId="6" borderId="129" xfId="0" applyFont="true" applyBorder="true" applyAlignment="true" applyProtection="false">
      <alignment horizontal="center" vertical="center" textRotation="0" wrapText="true" indent="0" shrinkToFit="false"/>
      <protection locked="true" hidden="false"/>
    </xf>
    <xf numFmtId="164" fontId="48" fillId="0" borderId="130" xfId="0" applyFont="true" applyBorder="true" applyAlignment="true" applyProtection="false">
      <alignment horizontal="general" vertical="center" textRotation="0" wrapText="false" indent="0" shrinkToFit="false"/>
      <protection locked="true" hidden="false"/>
    </xf>
    <xf numFmtId="164" fontId="48" fillId="6" borderId="130" xfId="0" applyFont="true" applyBorder="true" applyAlignment="true" applyProtection="true">
      <alignment horizontal="general" vertical="center" textRotation="0" wrapText="true" indent="0" shrinkToFit="false"/>
      <protection locked="false" hidden="false"/>
    </xf>
    <xf numFmtId="164" fontId="48" fillId="0" borderId="130" xfId="0" applyFont="true" applyBorder="true" applyAlignment="true" applyProtection="false">
      <alignment horizontal="general" vertical="center" textRotation="0" wrapText="true" indent="0" shrinkToFit="false"/>
      <protection locked="true" hidden="false"/>
    </xf>
    <xf numFmtId="164" fontId="48" fillId="9" borderId="130" xfId="0" applyFont="true" applyBorder="true" applyAlignment="true" applyProtection="false">
      <alignment horizontal="general" vertical="center" textRotation="0" wrapText="false" indent="0" shrinkToFit="false"/>
      <protection locked="true" hidden="false"/>
    </xf>
    <xf numFmtId="164" fontId="48" fillId="6" borderId="130" xfId="0" applyFont="true" applyBorder="true" applyAlignment="true" applyProtection="false">
      <alignment horizontal="general" vertical="center" textRotation="0" wrapText="false" indent="0" shrinkToFit="false"/>
      <protection locked="true" hidden="false"/>
    </xf>
    <xf numFmtId="164" fontId="48" fillId="9" borderId="130" xfId="0" applyFont="true" applyBorder="true" applyAlignment="true" applyProtection="false">
      <alignment horizontal="general" vertical="center" textRotation="0" wrapText="true" indent="0" shrinkToFit="false"/>
      <protection locked="true" hidden="false"/>
    </xf>
    <xf numFmtId="164" fontId="48" fillId="9" borderId="133" xfId="0" applyFont="true" applyBorder="true" applyAlignment="true" applyProtection="false">
      <alignment horizontal="general" vertical="center" textRotation="0" wrapText="true" indent="0" shrinkToFit="false"/>
      <protection locked="true" hidden="false"/>
    </xf>
    <xf numFmtId="164" fontId="78" fillId="9" borderId="0" xfId="0" applyFont="true" applyBorder="true" applyAlignment="true" applyProtection="false">
      <alignment horizontal="general" vertical="center" textRotation="0" wrapText="true" indent="0" shrinkToFit="false"/>
      <protection locked="true" hidden="false"/>
    </xf>
    <xf numFmtId="164" fontId="78" fillId="9" borderId="0" xfId="0" applyFont="true" applyBorder="false" applyAlignment="true" applyProtection="false">
      <alignment horizontal="general" vertical="center" textRotation="0" wrapText="true" indent="0" shrinkToFit="false"/>
      <protection locked="true" hidden="false"/>
    </xf>
    <xf numFmtId="164" fontId="47" fillId="3" borderId="6" xfId="0" applyFont="true" applyBorder="true" applyAlignment="true" applyProtection="false">
      <alignment horizontal="center" vertical="center" textRotation="0" wrapText="true" indent="0" shrinkToFit="false"/>
      <protection locked="true" hidden="false"/>
    </xf>
    <xf numFmtId="164" fontId="38" fillId="3" borderId="6" xfId="0" applyFont="true" applyBorder="true" applyAlignment="true" applyProtection="false">
      <alignment horizontal="center" vertical="center" textRotation="0" wrapText="false" indent="0" shrinkToFit="false"/>
      <protection locked="true" hidden="false"/>
    </xf>
    <xf numFmtId="164" fontId="78" fillId="2" borderId="40" xfId="0" applyFont="true" applyBorder="true" applyAlignment="true" applyProtection="false">
      <alignment horizontal="general" vertical="center" textRotation="0" wrapText="true" indent="0" shrinkToFit="false"/>
      <protection locked="true" hidden="false"/>
    </xf>
    <xf numFmtId="164" fontId="38" fillId="9" borderId="41" xfId="0" applyFont="true" applyBorder="true" applyAlignment="false" applyProtection="false">
      <alignment horizontal="general" vertical="center" textRotation="0" wrapText="false" indent="0" shrinkToFit="false"/>
      <protection locked="true" hidden="false"/>
    </xf>
    <xf numFmtId="164" fontId="39" fillId="9" borderId="41" xfId="0" applyFont="true" applyBorder="true" applyAlignment="false" applyProtection="false">
      <alignment horizontal="general" vertical="center" textRotation="0" wrapText="false" indent="0" shrinkToFit="false"/>
      <protection locked="true" hidden="false"/>
    </xf>
    <xf numFmtId="164" fontId="39" fillId="9" borderId="134" xfId="0" applyFont="true" applyBorder="true" applyAlignment="false" applyProtection="false">
      <alignment horizontal="general" vertical="center" textRotation="0" wrapText="false" indent="0" shrinkToFit="false"/>
      <protection locked="true" hidden="false"/>
    </xf>
    <xf numFmtId="164" fontId="38" fillId="0" borderId="26" xfId="0" applyFont="true" applyBorder="true" applyAlignment="true" applyProtection="false">
      <alignment horizontal="center" vertical="center" textRotation="0" wrapText="false" indent="0" shrinkToFit="false"/>
      <protection locked="true" hidden="false"/>
    </xf>
    <xf numFmtId="164" fontId="78" fillId="2" borderId="135" xfId="0" applyFont="true" applyBorder="true" applyAlignment="true" applyProtection="false">
      <alignment horizontal="general" vertical="center" textRotation="0" wrapText="true" indent="0" shrinkToFit="false"/>
      <protection locked="true" hidden="false"/>
    </xf>
    <xf numFmtId="164" fontId="38" fillId="9" borderId="38" xfId="0" applyFont="true" applyBorder="true" applyAlignment="false" applyProtection="false">
      <alignment horizontal="general" vertical="center" textRotation="0" wrapText="false" indent="0" shrinkToFit="false"/>
      <protection locked="true" hidden="false"/>
    </xf>
    <xf numFmtId="164" fontId="39" fillId="9" borderId="38" xfId="0" applyFont="true" applyBorder="true" applyAlignment="false" applyProtection="false">
      <alignment horizontal="general" vertical="center" textRotation="0" wrapText="false" indent="0" shrinkToFit="false"/>
      <protection locked="true" hidden="false"/>
    </xf>
    <xf numFmtId="164" fontId="39" fillId="9" borderId="39" xfId="0" applyFont="true" applyBorder="true" applyAlignment="false" applyProtection="false">
      <alignment horizontal="general" vertical="center" textRotation="0" wrapText="false" indent="0" shrinkToFit="false"/>
      <protection locked="true" hidden="false"/>
    </xf>
    <xf numFmtId="164" fontId="38" fillId="0" borderId="29" xfId="0" applyFont="true" applyBorder="true" applyAlignment="true" applyProtection="false">
      <alignment horizontal="center" vertical="center" textRotation="0" wrapText="false" indent="0" shrinkToFit="false"/>
      <protection locked="true" hidden="false"/>
    </xf>
    <xf numFmtId="164" fontId="38" fillId="9" borderId="39" xfId="0" applyFont="true" applyBorder="true" applyAlignment="true" applyProtection="false">
      <alignment horizontal="general" vertical="center" textRotation="0" wrapText="true" indent="0" shrinkToFit="false"/>
      <protection locked="true" hidden="false"/>
    </xf>
    <xf numFmtId="164" fontId="38" fillId="0" borderId="29" xfId="0" applyFont="true" applyBorder="true" applyAlignment="true" applyProtection="false">
      <alignment horizontal="center" vertical="center" textRotation="0" wrapText="true" indent="0" shrinkToFit="false"/>
      <protection locked="true" hidden="false"/>
    </xf>
    <xf numFmtId="164" fontId="78" fillId="2" borderId="47" xfId="0" applyFont="true" applyBorder="true" applyAlignment="true" applyProtection="false">
      <alignment horizontal="general" vertical="center" textRotation="0" wrapText="true" indent="0" shrinkToFit="false"/>
      <protection locked="true" hidden="false"/>
    </xf>
    <xf numFmtId="164" fontId="38" fillId="9" borderId="48" xfId="0" applyFont="true" applyBorder="true" applyAlignment="true" applyProtection="false">
      <alignment horizontal="general" vertical="center" textRotation="0" wrapText="false" indent="0" shrinkToFit="false"/>
      <protection locked="true" hidden="false"/>
    </xf>
    <xf numFmtId="164" fontId="78" fillId="9" borderId="48" xfId="0" applyFont="true" applyBorder="true" applyAlignment="true" applyProtection="false">
      <alignment horizontal="general" vertical="center" textRotation="0" wrapText="true" indent="0" shrinkToFit="false"/>
      <protection locked="true" hidden="false"/>
    </xf>
    <xf numFmtId="164" fontId="78" fillId="9" borderId="136" xfId="0" applyFont="true" applyBorder="true" applyAlignment="true" applyProtection="false">
      <alignment horizontal="general" vertical="center" textRotation="0" wrapText="true" indent="0" shrinkToFit="false"/>
      <protection locked="true" hidden="false"/>
    </xf>
    <xf numFmtId="164" fontId="38" fillId="0" borderId="137" xfId="0" applyFont="true" applyBorder="true" applyAlignment="true" applyProtection="false">
      <alignment horizontal="center" vertical="center" textRotation="0" wrapText="false" indent="0" shrinkToFit="false"/>
      <protection locked="true" hidden="false"/>
    </xf>
    <xf numFmtId="164" fontId="48" fillId="9" borderId="0" xfId="0" applyFont="true" applyBorder="true" applyAlignment="true" applyProtection="false">
      <alignment horizontal="right" vertical="top" textRotation="0" wrapText="false" indent="0" shrinkToFit="false"/>
      <protection locked="true" hidden="false"/>
    </xf>
    <xf numFmtId="164" fontId="48" fillId="9" borderId="0" xfId="0" applyFont="true" applyBorder="true" applyAlignment="true" applyProtection="false">
      <alignment horizontal="left" vertical="top" textRotation="0" wrapText="false" indent="0" shrinkToFit="false"/>
      <protection locked="true" hidden="false"/>
    </xf>
    <xf numFmtId="164" fontId="48" fillId="9" borderId="0" xfId="0" applyFont="true" applyBorder="true" applyAlignment="true" applyProtection="false">
      <alignment horizontal="right" vertical="top" textRotation="0" wrapText="true" indent="0" shrinkToFit="false"/>
      <protection locked="true" hidden="false"/>
    </xf>
    <xf numFmtId="164" fontId="48" fillId="9" borderId="0" xfId="0" applyFont="true" applyBorder="true" applyAlignment="true" applyProtection="false">
      <alignment horizontal="left" vertical="center" textRotation="0" wrapText="true" indent="0" shrinkToFit="false"/>
      <protection locked="true" hidden="false"/>
    </xf>
    <xf numFmtId="164" fontId="48" fillId="9" borderId="0" xfId="0" applyFont="true" applyBorder="true" applyAlignment="true" applyProtection="false">
      <alignment horizontal="general" vertical="top" textRotation="0" wrapText="true" indent="0" shrinkToFit="false"/>
      <protection locked="true" hidden="false"/>
    </xf>
    <xf numFmtId="164" fontId="48" fillId="9" borderId="0" xfId="0" applyFont="true" applyBorder="false" applyAlignment="true" applyProtection="false">
      <alignment horizontal="general" vertical="top" textRotation="0" wrapText="true" indent="0" shrinkToFit="false"/>
      <protection locked="true" hidden="false"/>
    </xf>
    <xf numFmtId="164" fontId="78" fillId="9" borderId="40" xfId="0" applyFont="true" applyBorder="true" applyAlignment="true" applyProtection="false">
      <alignment horizontal="general" vertical="center" textRotation="0" wrapText="true" indent="0" shrinkToFit="false"/>
      <protection locked="true" hidden="false"/>
    </xf>
    <xf numFmtId="164" fontId="78" fillId="9" borderId="41" xfId="0" applyFont="true" applyBorder="true" applyAlignment="true" applyProtection="false">
      <alignment horizontal="general" vertical="center" textRotation="0" wrapText="true" indent="0" shrinkToFit="false"/>
      <protection locked="true" hidden="false"/>
    </xf>
    <xf numFmtId="164" fontId="37" fillId="0" borderId="42" xfId="0" applyFont="true" applyBorder="true" applyAlignment="false" applyProtection="false">
      <alignment horizontal="general" vertical="center" textRotation="0" wrapText="false" indent="0" shrinkToFit="false"/>
      <protection locked="true" hidden="false"/>
    </xf>
    <xf numFmtId="164" fontId="78" fillId="9" borderId="27" xfId="0" applyFont="true" applyBorder="true" applyAlignment="true" applyProtection="false">
      <alignment horizontal="general" vertical="center" textRotation="0" wrapText="true" indent="0" shrinkToFit="false"/>
      <protection locked="true" hidden="false"/>
    </xf>
    <xf numFmtId="164" fontId="78" fillId="9" borderId="43" xfId="0" applyFont="true" applyBorder="true" applyAlignment="true" applyProtection="false">
      <alignment horizontal="left" vertical="center" textRotation="0" wrapText="true" indent="0" shrinkToFit="false"/>
      <protection locked="true" hidden="false"/>
    </xf>
    <xf numFmtId="164" fontId="37" fillId="0" borderId="43" xfId="0" applyFont="true" applyBorder="true" applyAlignment="false" applyProtection="false">
      <alignment horizontal="general" vertical="center" textRotation="0" wrapText="false" indent="0" shrinkToFit="false"/>
      <protection locked="true" hidden="false"/>
    </xf>
    <xf numFmtId="164" fontId="79" fillId="0" borderId="0" xfId="0" applyFont="true" applyBorder="false" applyAlignment="false" applyProtection="false">
      <alignment horizontal="general" vertical="center" textRotation="0" wrapText="false" indent="0" shrinkToFit="false"/>
      <protection locked="true" hidden="false"/>
    </xf>
    <xf numFmtId="164" fontId="78" fillId="0" borderId="27" xfId="0" applyFont="true" applyBorder="true" applyAlignment="false" applyProtection="false">
      <alignment horizontal="general" vertical="center" textRotation="0" wrapText="false" indent="0" shrinkToFit="false"/>
      <protection locked="true" hidden="false"/>
    </xf>
    <xf numFmtId="164" fontId="78" fillId="0" borderId="0" xfId="0" applyFont="true" applyBorder="true" applyAlignment="false" applyProtection="false">
      <alignment horizontal="general" vertical="center" textRotation="0" wrapText="false" indent="0" shrinkToFit="false"/>
      <protection locked="true" hidden="false"/>
    </xf>
    <xf numFmtId="164" fontId="78" fillId="4" borderId="0" xfId="0" applyFont="true" applyBorder="true" applyAlignment="true" applyProtection="true">
      <alignment horizontal="center" vertical="center" textRotation="0" wrapText="false" indent="0" shrinkToFit="false"/>
      <protection locked="false" hidden="false"/>
    </xf>
    <xf numFmtId="164" fontId="78" fillId="0" borderId="0" xfId="0" applyFont="true" applyBorder="true" applyAlignment="true" applyProtection="false">
      <alignment horizontal="general" vertical="center" textRotation="0" wrapText="true" indent="0" shrinkToFit="false"/>
      <protection locked="true" hidden="false"/>
    </xf>
    <xf numFmtId="164" fontId="78" fillId="0" borderId="0" xfId="0" applyFont="true" applyBorder="true" applyAlignment="true" applyProtection="false">
      <alignment horizontal="center" vertical="center" textRotation="0" wrapText="false" indent="0" shrinkToFit="false"/>
      <protection locked="true" hidden="false"/>
    </xf>
    <xf numFmtId="167" fontId="78" fillId="9" borderId="0" xfId="0" applyFont="true" applyBorder="true" applyAlignment="true" applyProtection="false">
      <alignment horizontal="general" vertical="center" textRotation="0" wrapText="false" indent="0" shrinkToFit="true"/>
      <protection locked="true" hidden="false"/>
    </xf>
    <xf numFmtId="164" fontId="79" fillId="0" borderId="43" xfId="0" applyFont="true" applyBorder="true" applyAlignment="false" applyProtection="false">
      <alignment horizontal="general" vertical="center" textRotation="0" wrapText="false" indent="0" shrinkToFit="false"/>
      <protection locked="true" hidden="false"/>
    </xf>
    <xf numFmtId="164" fontId="78" fillId="9" borderId="27" xfId="0" applyFont="true" applyBorder="true" applyAlignment="false" applyProtection="false">
      <alignment horizontal="general" vertical="center" textRotation="0" wrapText="false" indent="0" shrinkToFit="false"/>
      <protection locked="true" hidden="false"/>
    </xf>
    <xf numFmtId="164" fontId="80" fillId="9" borderId="0" xfId="0" applyFont="true" applyBorder="true" applyAlignment="false" applyProtection="false">
      <alignment horizontal="general" vertical="center" textRotation="0" wrapText="false" indent="0" shrinkToFit="false"/>
      <protection locked="true" hidden="false"/>
    </xf>
    <xf numFmtId="164" fontId="78" fillId="9" borderId="0" xfId="0" applyFont="true" applyBorder="true" applyAlignment="false" applyProtection="false">
      <alignment horizontal="general" vertical="center" textRotation="0" wrapText="false" indent="0" shrinkToFit="false"/>
      <protection locked="true" hidden="false"/>
    </xf>
    <xf numFmtId="164" fontId="78" fillId="0" borderId="0"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true" applyAlignment="true" applyProtection="false">
      <alignment horizontal="center" vertical="center" textRotation="0" wrapText="false" indent="0" shrinkToFit="false"/>
      <protection locked="true" hidden="false"/>
    </xf>
    <xf numFmtId="164" fontId="78" fillId="4" borderId="0" xfId="0" applyFont="true" applyBorder="true" applyAlignment="true" applyProtection="true">
      <alignment horizontal="general" vertical="center" textRotation="0" wrapText="false" indent="0" shrinkToFit="true"/>
      <protection locked="false" hidden="false"/>
    </xf>
    <xf numFmtId="164" fontId="47" fillId="0" borderId="0" xfId="0" applyFont="true" applyBorder="true" applyAlignment="true" applyProtection="true">
      <alignment horizontal="center" vertical="center" textRotation="0" wrapText="false" indent="0" shrinkToFit="true"/>
      <protection locked="false" hidden="false"/>
    </xf>
    <xf numFmtId="164" fontId="80" fillId="0" borderId="0" xfId="0" applyFont="true" applyBorder="true" applyAlignment="true" applyProtection="false">
      <alignment horizontal="center" vertical="center" textRotation="0" wrapText="false" indent="0" shrinkToFit="false"/>
      <protection locked="true" hidden="false"/>
    </xf>
    <xf numFmtId="164" fontId="81" fillId="0" borderId="47" xfId="0" applyFont="true" applyBorder="true" applyAlignment="false" applyProtection="false">
      <alignment horizontal="general" vertical="center" textRotation="0" wrapText="false" indent="0" shrinkToFit="false"/>
      <protection locked="true" hidden="false"/>
    </xf>
    <xf numFmtId="164" fontId="79" fillId="0" borderId="48" xfId="0" applyFont="true" applyBorder="true" applyAlignment="false" applyProtection="false">
      <alignment horizontal="general" vertical="center" textRotation="0" wrapText="false" indent="0" shrinkToFit="false"/>
      <protection locked="true" hidden="false"/>
    </xf>
    <xf numFmtId="164" fontId="81" fillId="0" borderId="48" xfId="0" applyFont="true" applyBorder="true" applyAlignment="false" applyProtection="false">
      <alignment horizontal="general" vertical="center" textRotation="0" wrapText="false" indent="0" shrinkToFit="false"/>
      <protection locked="true" hidden="false"/>
    </xf>
    <xf numFmtId="164" fontId="81" fillId="0" borderId="48" xfId="0" applyFont="true" applyBorder="true" applyAlignment="true" applyProtection="false">
      <alignment horizontal="general" vertical="center" textRotation="0" wrapText="false" indent="0" shrinkToFit="false"/>
      <protection locked="true" hidden="false"/>
    </xf>
    <xf numFmtId="164" fontId="81" fillId="0" borderId="48" xfId="0" applyFont="true" applyBorder="true" applyAlignment="true" applyProtection="false">
      <alignment horizontal="center" vertical="center" textRotation="0" wrapText="false" indent="0" shrinkToFit="false"/>
      <protection locked="true" hidden="false"/>
    </xf>
    <xf numFmtId="164" fontId="82" fillId="0" borderId="48" xfId="0" applyFont="true" applyBorder="true" applyAlignment="true" applyProtection="true">
      <alignment horizontal="general" vertical="center" textRotation="0" wrapText="false" indent="0" shrinkToFit="true"/>
      <protection locked="false" hidden="false"/>
    </xf>
    <xf numFmtId="164" fontId="79" fillId="0" borderId="48" xfId="0" applyFont="true" applyBorder="true" applyAlignment="true" applyProtection="false">
      <alignment horizontal="center" vertical="center" textRotation="0" wrapText="false" indent="0" shrinkToFit="false"/>
      <protection locked="true" hidden="false"/>
    </xf>
    <xf numFmtId="164" fontId="79" fillId="0" borderId="48" xfId="0" applyFont="true" applyBorder="true" applyAlignment="false" applyProtection="false">
      <alignment horizontal="general" vertical="center" textRotation="0" wrapText="false" indent="0" shrinkToFit="false"/>
      <protection locked="true" hidden="false"/>
    </xf>
    <xf numFmtId="164" fontId="79" fillId="0" borderId="49" xfId="0" applyFont="true" applyBorder="true" applyAlignment="false" applyProtection="false">
      <alignment horizontal="general" vertical="center" textRotation="0" wrapText="false" indent="0" shrinkToFit="false"/>
      <protection locked="true" hidden="false"/>
    </xf>
    <xf numFmtId="164" fontId="81" fillId="0" borderId="41" xfId="0" applyFont="true" applyBorder="true" applyAlignment="true" applyProtection="false">
      <alignment horizontal="general" vertical="center" textRotation="0" wrapText="true" indent="0" shrinkToFit="false"/>
      <protection locked="true" hidden="false"/>
    </xf>
    <xf numFmtId="164" fontId="54" fillId="0" borderId="0" xfId="0" applyFont="true" applyBorder="true" applyAlignment="true" applyProtection="false">
      <alignment horizontal="general" vertical="center" textRotation="0" wrapText="false" indent="0" shrinkToFit="false"/>
      <protection locked="true" hidden="false"/>
    </xf>
    <xf numFmtId="164" fontId="81" fillId="0" borderId="0" xfId="0" applyFont="true" applyBorder="true" applyAlignment="true" applyProtection="false">
      <alignment horizontal="general" vertical="center" textRotation="0" wrapText="true" indent="0" shrinkToFit="false"/>
      <protection locked="true" hidden="false"/>
    </xf>
    <xf numFmtId="164" fontId="81" fillId="0" borderId="41"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true">
      <alignment horizontal="general" vertical="center" textRotation="0" wrapText="false" indent="0" shrinkToFit="false"/>
      <protection locked="true" hidden="false"/>
    </xf>
    <xf numFmtId="164" fontId="42" fillId="0" borderId="0" xfId="0" applyFont="true" applyBorder="false" applyAlignment="false" applyProtection="true">
      <alignment horizontal="general" vertical="center" textRotation="0" wrapText="false" indent="0" shrinkToFit="false"/>
      <protection locked="true" hidden="false"/>
    </xf>
    <xf numFmtId="164" fontId="39" fillId="0" borderId="0" xfId="0" applyFont="true" applyBorder="false" applyAlignment="fals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true" applyAlignment="true" applyProtection="true">
      <alignment horizontal="general" vertical="center" textRotation="0" wrapText="false" indent="0" shrinkToFit="false"/>
      <protection locked="true" hidden="false"/>
    </xf>
    <xf numFmtId="164" fontId="39" fillId="0" borderId="0" xfId="0" applyFont="true" applyBorder="true" applyAlignment="false" applyProtection="true">
      <alignment horizontal="general" vertical="center" textRotation="0" wrapText="false" indent="0" shrinkToFit="false"/>
      <protection locked="true" hidden="false"/>
    </xf>
    <xf numFmtId="173" fontId="41" fillId="0" borderId="0" xfId="0" applyFont="true" applyBorder="true" applyAlignment="true" applyProtection="true">
      <alignment horizontal="general" vertical="center" textRotation="0" wrapText="false" indent="0" shrinkToFit="false"/>
      <protection locked="true" hidden="false"/>
    </xf>
    <xf numFmtId="164" fontId="41" fillId="0" borderId="4" xfId="0" applyFont="true" applyBorder="true" applyAlignment="true" applyProtection="true">
      <alignment horizontal="center" vertical="center" textRotation="0" wrapText="false" indent="0" shrinkToFit="false"/>
      <protection locked="true" hidden="false"/>
    </xf>
    <xf numFmtId="167" fontId="41" fillId="0" borderId="5"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false" indent="0" shrinkToFit="false"/>
      <protection locked="true" hidden="false"/>
    </xf>
    <xf numFmtId="164" fontId="41" fillId="0" borderId="4" xfId="0" applyFont="true" applyBorder="true" applyAlignment="true" applyProtection="true">
      <alignment horizontal="general" vertical="center" textRotation="0" wrapText="false" indent="0" shrinkToFit="false"/>
      <protection locked="true" hidden="false"/>
    </xf>
    <xf numFmtId="173" fontId="41" fillId="0" borderId="5" xfId="0" applyFont="true" applyBorder="true" applyAlignment="true" applyProtection="true">
      <alignment horizontal="general" vertical="center" textRotation="0" wrapText="false" indent="0" shrinkToFit="false"/>
      <protection locked="true" hidden="false"/>
    </xf>
    <xf numFmtId="164" fontId="39" fillId="0" borderId="2" xfId="0" applyFont="true" applyBorder="true" applyAlignment="fals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right" vertical="center" textRotation="0" wrapText="false" indent="0" shrinkToFit="false"/>
      <protection locked="true" hidden="false"/>
    </xf>
    <xf numFmtId="164" fontId="39" fillId="9" borderId="6" xfId="0" applyFont="true" applyBorder="true" applyAlignment="true" applyProtection="true">
      <alignment horizontal="center" vertical="center" textRotation="255" wrapText="true" indent="0" shrinkToFit="false"/>
      <protection locked="true" hidden="false"/>
    </xf>
    <xf numFmtId="164" fontId="41" fillId="9" borderId="6" xfId="0" applyFont="true" applyBorder="true" applyAlignment="true" applyProtection="true">
      <alignment horizontal="center" vertical="center" textRotation="0" wrapText="true" indent="0" shrinkToFit="true"/>
      <protection locked="true" hidden="false"/>
    </xf>
    <xf numFmtId="164" fontId="39" fillId="0" borderId="50" xfId="0" applyFont="true" applyBorder="true" applyAlignment="false" applyProtection="true">
      <alignment horizontal="general" vertical="center" textRotation="0" wrapText="false" indent="0" shrinkToFit="false"/>
      <protection locked="true" hidden="false"/>
    </xf>
    <xf numFmtId="164" fontId="41" fillId="9" borderId="65" xfId="0" applyFont="true" applyBorder="true" applyAlignment="true" applyProtection="true">
      <alignment horizontal="general" vertical="center" textRotation="0" wrapText="true" indent="0" shrinkToFit="true"/>
      <protection locked="true" hidden="false"/>
    </xf>
    <xf numFmtId="164" fontId="41" fillId="9" borderId="6" xfId="0" applyFont="true" applyBorder="true" applyAlignment="true" applyProtection="true">
      <alignment horizontal="center" vertical="center" textRotation="0" wrapText="false" indent="0" shrinkToFit="true"/>
      <protection locked="true" hidden="false"/>
    </xf>
    <xf numFmtId="164" fontId="41" fillId="9" borderId="50" xfId="0" applyFont="true" applyBorder="true" applyAlignment="true" applyProtection="true">
      <alignment horizontal="center" vertical="center" textRotation="0" wrapText="false" indent="0" shrinkToFit="true"/>
      <protection locked="true" hidden="false"/>
    </xf>
    <xf numFmtId="164" fontId="41" fillId="9" borderId="6" xfId="0" applyFont="true" applyBorder="true" applyAlignment="true" applyProtection="true">
      <alignment horizontal="center" vertical="center" textRotation="0" wrapText="true" indent="0" shrinkToFit="false"/>
      <protection locked="true" hidden="false"/>
    </xf>
    <xf numFmtId="164" fontId="41" fillId="9" borderId="138" xfId="0" applyFont="true" applyBorder="true" applyAlignment="true" applyProtection="true">
      <alignment horizontal="center" vertical="center" textRotation="0" wrapText="true" indent="0" shrinkToFit="false"/>
      <protection locked="true" hidden="false"/>
    </xf>
    <xf numFmtId="164" fontId="41" fillId="5" borderId="139" xfId="0" applyFont="true" applyBorder="true" applyAlignment="false" applyProtection="true">
      <alignment horizontal="general" vertical="center" textRotation="0" wrapText="false" indent="0" shrinkToFit="false"/>
      <protection locked="true" hidden="false"/>
    </xf>
    <xf numFmtId="164" fontId="41" fillId="5" borderId="140" xfId="0" applyFont="true" applyBorder="true" applyAlignment="false" applyProtection="true">
      <alignment horizontal="general" vertical="center" textRotation="0" wrapText="false" indent="0" shrinkToFit="false"/>
      <protection locked="true" hidden="false"/>
    </xf>
    <xf numFmtId="164" fontId="41" fillId="5" borderId="141" xfId="0" applyFont="true" applyBorder="true" applyAlignment="false" applyProtection="true">
      <alignment horizontal="general" vertical="center" textRotation="0" wrapText="false" indent="0" shrinkToFit="false"/>
      <protection locked="true" hidden="false"/>
    </xf>
    <xf numFmtId="164" fontId="41" fillId="9" borderId="15" xfId="0" applyFont="true" applyBorder="true" applyAlignment="true" applyProtection="true">
      <alignment horizontal="center" vertical="center" textRotation="0" wrapText="false" indent="0" shrinkToFit="false"/>
      <protection locked="true" hidden="false"/>
    </xf>
    <xf numFmtId="164" fontId="41" fillId="9" borderId="142" xfId="0" applyFont="true" applyBorder="true" applyAlignment="true" applyProtection="true">
      <alignment horizontal="center" vertical="center" textRotation="0" wrapText="true" indent="0" shrinkToFit="false"/>
      <protection locked="true" hidden="false"/>
    </xf>
    <xf numFmtId="164" fontId="41" fillId="9" borderId="8" xfId="0" applyFont="true" applyBorder="true" applyAlignment="true" applyProtection="true">
      <alignment horizontal="general" vertical="center" textRotation="0" wrapText="true" indent="0" shrinkToFit="false"/>
      <protection locked="true" hidden="false"/>
    </xf>
    <xf numFmtId="164" fontId="41" fillId="9" borderId="3" xfId="0" applyFont="true" applyBorder="true" applyAlignment="true" applyProtection="true">
      <alignment horizontal="general" vertical="center" textRotation="0" wrapText="false" indent="0" shrinkToFit="false"/>
      <protection locked="true" hidden="false"/>
    </xf>
    <xf numFmtId="164" fontId="41" fillId="9" borderId="60" xfId="0" applyFont="true" applyBorder="true" applyAlignment="true" applyProtection="true">
      <alignment horizontal="general" vertical="center" textRotation="0" wrapText="true" indent="0" shrinkToFit="true"/>
      <protection locked="true" hidden="false"/>
    </xf>
    <xf numFmtId="164" fontId="41" fillId="9" borderId="36" xfId="0" applyFont="true" applyBorder="true" applyAlignment="true" applyProtection="true">
      <alignment horizontal="general" vertical="center" textRotation="0" wrapText="true" indent="0" shrinkToFit="true"/>
      <protection locked="true" hidden="false"/>
    </xf>
    <xf numFmtId="164" fontId="41" fillId="9" borderId="59" xfId="0" applyFont="true" applyBorder="true" applyAlignment="true" applyProtection="true">
      <alignment horizontal="center" vertical="center" textRotation="0" wrapText="true" indent="0" shrinkToFit="false"/>
      <protection locked="true" hidden="false"/>
    </xf>
    <xf numFmtId="164" fontId="41" fillId="9" borderId="15" xfId="0" applyFont="true" applyBorder="true" applyAlignment="true" applyProtection="true">
      <alignment horizontal="center" vertical="center" textRotation="255" wrapText="false" indent="0" shrinkToFit="false"/>
      <protection locked="true" hidden="false"/>
    </xf>
    <xf numFmtId="164" fontId="41" fillId="9" borderId="15" xfId="0" applyFont="true" applyBorder="true" applyAlignment="true" applyProtection="true">
      <alignment horizontal="center" vertical="center" textRotation="0" wrapText="true" indent="0" shrinkToFit="true"/>
      <protection locked="true" hidden="false"/>
    </xf>
    <xf numFmtId="164" fontId="39" fillId="9" borderId="8" xfId="0" applyFont="true" applyBorder="true" applyAlignment="true" applyProtection="true">
      <alignment horizontal="center" vertical="center" textRotation="255" wrapText="true" indent="0" shrinkToFit="false"/>
      <protection locked="true" hidden="false"/>
    </xf>
    <xf numFmtId="164" fontId="41" fillId="9" borderId="60" xfId="0" applyFont="true" applyBorder="true" applyAlignment="true" applyProtection="true">
      <alignment horizontal="center" vertical="center" textRotation="0" wrapText="true" indent="0" shrinkToFit="true"/>
      <protection locked="true" hidden="false"/>
    </xf>
    <xf numFmtId="164" fontId="41" fillId="9" borderId="2" xfId="0" applyFont="true" applyBorder="true" applyAlignment="true" applyProtection="true">
      <alignment horizontal="center" vertical="center" textRotation="0" wrapText="true" indent="0" shrinkToFit="true"/>
      <protection locked="true" hidden="false"/>
    </xf>
    <xf numFmtId="164" fontId="41" fillId="9" borderId="36" xfId="0" applyFont="true" applyBorder="true" applyAlignment="true" applyProtection="true">
      <alignment horizontal="center" vertical="center" textRotation="0" wrapText="true" indent="0" shrinkToFit="true"/>
      <protection locked="true" hidden="false"/>
    </xf>
    <xf numFmtId="164" fontId="41" fillId="9" borderId="8" xfId="0" applyFont="true" applyBorder="true" applyAlignment="true" applyProtection="true">
      <alignment horizontal="center" vertical="center" textRotation="0" wrapText="true" indent="0" shrinkToFit="true"/>
      <protection locked="true" hidden="false"/>
    </xf>
    <xf numFmtId="164" fontId="41" fillId="9" borderId="8" xfId="0" applyFont="true" applyBorder="true" applyAlignment="true" applyProtection="true">
      <alignment horizontal="center" vertical="center" textRotation="0" wrapText="false" indent="0" shrinkToFit="true"/>
      <protection locked="true" hidden="false"/>
    </xf>
    <xf numFmtId="164" fontId="41" fillId="9" borderId="60" xfId="0" applyFont="true" applyBorder="true" applyAlignment="true" applyProtection="true">
      <alignment horizontal="center" vertical="center" textRotation="0" wrapText="false" indent="0" shrinkToFit="true"/>
      <protection locked="true" hidden="false"/>
    </xf>
    <xf numFmtId="164" fontId="41" fillId="9" borderId="8" xfId="0" applyFont="true" applyBorder="true" applyAlignment="true" applyProtection="true">
      <alignment horizontal="center" vertical="center" textRotation="0" wrapText="true" indent="0" shrinkToFit="false"/>
      <protection locked="true" hidden="false"/>
    </xf>
    <xf numFmtId="164" fontId="41" fillId="9" borderId="143" xfId="0" applyFont="true" applyBorder="true" applyAlignment="true" applyProtection="true">
      <alignment horizontal="center" vertical="center" textRotation="0" wrapText="true" indent="0" shrinkToFit="false"/>
      <protection locked="true" hidden="false"/>
    </xf>
    <xf numFmtId="164" fontId="41" fillId="9" borderId="144" xfId="0" applyFont="true" applyBorder="true" applyAlignment="true" applyProtection="true">
      <alignment horizontal="center" vertical="center" textRotation="0" wrapText="true" indent="0" shrinkToFit="false"/>
      <protection locked="true" hidden="false"/>
    </xf>
    <xf numFmtId="164" fontId="41" fillId="9" borderId="36" xfId="0" applyFont="true" applyBorder="true" applyAlignment="true" applyProtection="true">
      <alignment horizontal="center" vertical="center" textRotation="0" wrapText="true" indent="0" shrinkToFit="false"/>
      <protection locked="true" hidden="false"/>
    </xf>
    <xf numFmtId="164" fontId="41" fillId="9" borderId="8" xfId="0" applyFont="true" applyBorder="true" applyAlignment="true" applyProtection="true">
      <alignment horizontal="center" vertical="center" textRotation="255" wrapText="false" indent="0" shrinkToFit="false"/>
      <protection locked="true" hidden="false"/>
    </xf>
    <xf numFmtId="164" fontId="41" fillId="9" borderId="60" xfId="0" applyFont="true" applyBorder="true" applyAlignment="true" applyProtection="true">
      <alignment horizontal="center" vertical="center" textRotation="0" wrapText="false" indent="0" shrinkToFit="false"/>
      <protection locked="true" hidden="false"/>
    </xf>
    <xf numFmtId="164" fontId="41" fillId="9" borderId="2" xfId="0" applyFont="true" applyBorder="true" applyAlignment="true" applyProtection="true">
      <alignment horizontal="center" vertical="center" textRotation="0" wrapText="false" indent="0" shrinkToFit="false"/>
      <protection locked="true" hidden="false"/>
    </xf>
    <xf numFmtId="164" fontId="41" fillId="0" borderId="3" xfId="0" applyFont="true" applyBorder="true" applyAlignment="true" applyProtection="true">
      <alignment horizontal="general" vertical="center" textRotation="0" wrapText="true" indent="0" shrinkToFit="false"/>
      <protection locked="true" hidden="false"/>
    </xf>
    <xf numFmtId="167" fontId="41" fillId="0" borderId="112" xfId="0" applyFont="true" applyBorder="true" applyAlignment="true" applyProtection="true">
      <alignment horizontal="center" vertical="center" textRotation="0" wrapText="false" indent="0" shrinkToFit="false"/>
      <protection locked="true" hidden="false"/>
    </xf>
    <xf numFmtId="167" fontId="41" fillId="0" borderId="11" xfId="0" applyFont="true" applyBorder="true" applyAlignment="true" applyProtection="true">
      <alignment horizontal="center" vertical="center" textRotation="0" wrapText="false" indent="0" shrinkToFit="false"/>
      <protection locked="true" hidden="false"/>
    </xf>
    <xf numFmtId="167" fontId="41" fillId="0" borderId="28" xfId="0" applyFont="true" applyBorder="true" applyAlignment="true" applyProtection="true">
      <alignment horizontal="center" vertical="center" textRotation="0" wrapText="false" indent="0" shrinkToFit="false"/>
      <protection locked="true" hidden="false"/>
    </xf>
    <xf numFmtId="167" fontId="41" fillId="0" borderId="3" xfId="0" applyFont="true" applyBorder="true" applyAlignment="true" applyProtection="true">
      <alignment horizontal="general" vertical="center" textRotation="0" wrapText="true" indent="0" shrinkToFit="false"/>
      <protection locked="true" hidden="false"/>
    </xf>
    <xf numFmtId="167" fontId="39" fillId="0" borderId="4" xfId="0" applyFont="true" applyBorder="true" applyAlignment="true" applyProtection="true">
      <alignment horizontal="general" vertical="center" textRotation="0" wrapText="true" indent="0" shrinkToFit="false"/>
      <protection locked="true" hidden="false"/>
    </xf>
    <xf numFmtId="169" fontId="41" fillId="0" borderId="3" xfId="25" applyFont="true" applyBorder="true" applyAlignment="true" applyProtection="true">
      <alignment horizontal="general" vertical="center" textRotation="0" wrapText="false" indent="0" shrinkToFit="true"/>
      <protection locked="true" hidden="false"/>
    </xf>
    <xf numFmtId="176" fontId="41" fillId="0" borderId="29" xfId="25" applyFont="true" applyBorder="true" applyAlignment="true" applyProtection="true">
      <alignment horizontal="general" vertical="center" textRotation="0" wrapText="false" indent="0" shrinkToFit="true"/>
      <protection locked="true" hidden="false"/>
    </xf>
    <xf numFmtId="164" fontId="39" fillId="5" borderId="94" xfId="0" applyFont="true" applyBorder="true" applyAlignment="true" applyProtection="true">
      <alignment horizontal="center" vertical="center" textRotation="0" wrapText="false" indent="0" shrinkToFit="false"/>
      <protection locked="false" hidden="false"/>
    </xf>
    <xf numFmtId="164" fontId="86" fillId="5" borderId="39" xfId="0" applyFont="true" applyBorder="true" applyAlignment="true" applyProtection="true">
      <alignment horizontal="center" vertical="center" textRotation="0" wrapText="false" indent="0" shrinkToFit="false"/>
      <protection locked="false" hidden="false"/>
    </xf>
    <xf numFmtId="178" fontId="41" fillId="0" borderId="3" xfId="19" applyFont="true" applyBorder="true" applyAlignment="true" applyProtection="true">
      <alignment horizontal="general" vertical="center" textRotation="0" wrapText="false" indent="0" shrinkToFit="true"/>
      <protection locked="true" hidden="false"/>
    </xf>
    <xf numFmtId="164" fontId="40" fillId="0" borderId="4" xfId="0" applyFont="true" applyBorder="true" applyAlignment="true" applyProtection="true">
      <alignment horizontal="general" vertical="center" textRotation="0" wrapText="false" indent="0" shrinkToFit="false"/>
      <protection locked="true" hidden="false"/>
    </xf>
    <xf numFmtId="164" fontId="41" fillId="5" borderId="38" xfId="0" applyFont="true" applyBorder="true" applyAlignment="true" applyProtection="true">
      <alignment horizontal="center" vertical="center" textRotation="0" wrapText="false" indent="0" shrinkToFit="false"/>
      <protection locked="false" hidden="false"/>
    </xf>
    <xf numFmtId="164" fontId="40" fillId="0" borderId="38" xfId="0" applyFont="true" applyBorder="true" applyAlignment="true" applyProtection="true">
      <alignment horizontal="general" vertical="center" textRotation="0" wrapText="false" indent="0" shrinkToFit="false"/>
      <protection locked="true" hidden="false"/>
    </xf>
    <xf numFmtId="164" fontId="39" fillId="0" borderId="38" xfId="0" applyFont="true" applyBorder="true" applyAlignment="false" applyProtection="true">
      <alignment horizontal="general" vertical="center" textRotation="0" wrapText="false" indent="0" shrinkToFit="false"/>
      <protection locked="true" hidden="false"/>
    </xf>
    <xf numFmtId="167" fontId="39" fillId="0" borderId="38" xfId="0" applyFont="true" applyBorder="true" applyAlignment="true" applyProtection="true">
      <alignment horizontal="center" vertical="center" textRotation="0" wrapText="false" indent="0" shrinkToFit="false"/>
      <protection locked="true" hidden="false"/>
    </xf>
    <xf numFmtId="173" fontId="41" fillId="0" borderId="29" xfId="0" applyFont="true" applyBorder="true" applyAlignment="false" applyProtection="true">
      <alignment horizontal="general" vertical="center" textRotation="0" wrapText="false" indent="0" shrinkToFit="false"/>
      <protection locked="true" hidden="false"/>
    </xf>
    <xf numFmtId="164" fontId="40" fillId="0" borderId="39" xfId="0" applyFont="true" applyBorder="true" applyAlignment="true" applyProtection="true">
      <alignment horizontal="general" vertical="center" textRotation="0" wrapText="false" indent="0" shrinkToFit="false"/>
      <protection locked="true" hidden="false"/>
    </xf>
    <xf numFmtId="164" fontId="41" fillId="0" borderId="4" xfId="0" applyFont="true" applyBorder="true" applyAlignment="true" applyProtection="true">
      <alignment horizontal="left" vertical="center" textRotation="0" wrapText="false" indent="0" shrinkToFit="false"/>
      <protection locked="true" hidden="false"/>
    </xf>
    <xf numFmtId="164" fontId="41" fillId="0" borderId="38" xfId="0" applyFont="true" applyBorder="true" applyAlignment="true" applyProtection="true">
      <alignment horizontal="center" vertical="center" textRotation="0" wrapText="false" indent="0" shrinkToFit="false"/>
      <protection locked="true" hidden="false"/>
    </xf>
    <xf numFmtId="164" fontId="41" fillId="0" borderId="38" xfId="0" applyFont="true" applyBorder="true" applyAlignment="true" applyProtection="true">
      <alignment horizontal="left" vertical="center" textRotation="0" wrapText="false" indent="0" shrinkToFit="false"/>
      <protection locked="true" hidden="false"/>
    </xf>
    <xf numFmtId="173" fontId="41" fillId="0" borderId="5" xfId="25" applyFont="true" applyBorder="true" applyAlignment="true" applyProtection="true">
      <alignment horizontal="general" vertical="center" textRotation="0" wrapText="false" indent="0" shrinkToFit="false"/>
      <protection locked="true" hidden="false"/>
    </xf>
    <xf numFmtId="164" fontId="41" fillId="9" borderId="3" xfId="0" applyFont="true" applyBorder="true" applyAlignment="true" applyProtection="true">
      <alignment horizontal="center" vertical="center" textRotation="0" wrapText="false" indent="0" shrinkToFit="false"/>
      <protection locked="true" hidden="false"/>
    </xf>
    <xf numFmtId="164" fontId="41" fillId="9" borderId="50" xfId="0" applyFont="true" applyBorder="true" applyAlignment="true" applyProtection="true">
      <alignment horizontal="center" vertical="center" textRotation="0" wrapText="true" indent="0" shrinkToFit="false"/>
      <protection locked="true" hidden="false"/>
    </xf>
    <xf numFmtId="164" fontId="41" fillId="6" borderId="139" xfId="0" applyFont="true" applyBorder="true" applyAlignment="false" applyProtection="true">
      <alignment horizontal="general" vertical="center" textRotation="0" wrapText="false" indent="0" shrinkToFit="false"/>
      <protection locked="true" hidden="false"/>
    </xf>
    <xf numFmtId="164" fontId="39" fillId="6" borderId="41" xfId="0" applyFont="true" applyBorder="true" applyAlignment="false" applyProtection="true">
      <alignment horizontal="general" vertical="center" textRotation="0" wrapText="false" indent="0" shrinkToFit="false"/>
      <protection locked="true" hidden="false"/>
    </xf>
    <xf numFmtId="164" fontId="39" fillId="6" borderId="140" xfId="0" applyFont="true" applyBorder="true" applyAlignment="false" applyProtection="true">
      <alignment horizontal="general" vertical="center" textRotation="0" wrapText="false" indent="0" shrinkToFit="false"/>
      <protection locked="true" hidden="false"/>
    </xf>
    <xf numFmtId="164" fontId="39" fillId="6" borderId="141" xfId="0" applyFont="true" applyBorder="true" applyAlignment="false" applyProtection="true">
      <alignment horizontal="general" vertical="center" textRotation="0" wrapText="false" indent="0" shrinkToFit="false"/>
      <protection locked="true" hidden="false"/>
    </xf>
    <xf numFmtId="164" fontId="39" fillId="9" borderId="142" xfId="0" applyFont="true" applyBorder="true" applyAlignment="true" applyProtection="true">
      <alignment horizontal="center" vertical="center" textRotation="0" wrapText="true" indent="0" shrinkToFit="false"/>
      <protection locked="true" hidden="false"/>
    </xf>
    <xf numFmtId="164" fontId="41" fillId="9" borderId="3" xfId="0" applyFont="true" applyBorder="true" applyAlignment="true" applyProtection="true">
      <alignment horizontal="general" vertical="center" textRotation="0" wrapText="true" indent="0" shrinkToFit="false"/>
      <protection locked="true" hidden="false"/>
    </xf>
    <xf numFmtId="164" fontId="41" fillId="9" borderId="4" xfId="0" applyFont="true" applyBorder="true" applyAlignment="true" applyProtection="true">
      <alignment horizontal="left" vertical="top" textRotation="255" wrapText="false" indent="0" shrinkToFit="false"/>
      <protection locked="true" hidden="false"/>
    </xf>
    <xf numFmtId="164" fontId="41" fillId="9" borderId="50" xfId="0" applyFont="true" applyBorder="true" applyAlignment="true" applyProtection="true">
      <alignment horizontal="general" vertical="center" textRotation="0" wrapText="false" indent="0" shrinkToFit="false"/>
      <protection locked="true" hidden="false"/>
    </xf>
    <xf numFmtId="164" fontId="41" fillId="9" borderId="29" xfId="0" applyFont="true" applyBorder="true" applyAlignment="true" applyProtection="true">
      <alignment horizontal="general" vertical="center" textRotation="0" wrapText="true" indent="0" shrinkToFit="false"/>
      <protection locked="true" hidden="false"/>
    </xf>
    <xf numFmtId="164" fontId="41" fillId="9" borderId="6" xfId="0" applyFont="true" applyBorder="true" applyAlignment="true" applyProtection="true">
      <alignment horizontal="center" vertical="center" textRotation="0" wrapText="false" indent="0" shrinkToFit="false"/>
      <protection locked="true" hidden="false"/>
    </xf>
    <xf numFmtId="164" fontId="41" fillId="9" borderId="93" xfId="0" applyFont="true" applyBorder="true" applyAlignment="true" applyProtection="true">
      <alignment horizontal="center" vertical="center" textRotation="0" wrapText="true" indent="0" shrinkToFit="false"/>
      <protection locked="true" hidden="false"/>
    </xf>
    <xf numFmtId="164" fontId="41" fillId="9" borderId="60" xfId="0" applyFont="true" applyBorder="true" applyAlignment="true" applyProtection="true">
      <alignment horizontal="center" vertical="center" textRotation="0" wrapText="true" indent="0" shrinkToFit="false"/>
      <protection locked="true" hidden="false"/>
    </xf>
    <xf numFmtId="164" fontId="38" fillId="9" borderId="8" xfId="0" applyFont="true" applyBorder="true" applyAlignment="true" applyProtection="true">
      <alignment horizontal="center" vertical="top" textRotation="255" wrapText="true" indent="0" shrinkToFit="false"/>
      <protection locked="true" hidden="false"/>
    </xf>
    <xf numFmtId="176" fontId="41" fillId="0" borderId="4" xfId="25" applyFont="true" applyBorder="true" applyAlignment="true" applyProtection="true">
      <alignment horizontal="general" vertical="center" textRotation="0" wrapText="false" indent="0" shrinkToFit="true"/>
      <protection locked="true" hidden="false"/>
    </xf>
    <xf numFmtId="164" fontId="41" fillId="6" borderId="94" xfId="0" applyFont="true" applyBorder="true" applyAlignment="true" applyProtection="true">
      <alignment horizontal="center" vertical="center" textRotation="0" wrapText="false" indent="0" shrinkToFit="false"/>
      <protection locked="false" hidden="false"/>
    </xf>
    <xf numFmtId="164" fontId="86" fillId="6" borderId="39" xfId="0" applyFont="true" applyBorder="true" applyAlignment="true" applyProtection="true">
      <alignment horizontal="center" vertical="center" textRotation="0" wrapText="false" indent="0" shrinkToFit="false"/>
      <protection locked="false" hidden="false"/>
    </xf>
    <xf numFmtId="179" fontId="41" fillId="0" borderId="3" xfId="19" applyFont="true" applyBorder="true" applyAlignment="true" applyProtection="true">
      <alignment horizontal="general" vertical="center" textRotation="0" wrapText="false" indent="0" shrinkToFit="true"/>
      <protection locked="true" hidden="false"/>
    </xf>
    <xf numFmtId="164" fontId="41" fillId="6" borderId="3" xfId="0" applyFont="true" applyBorder="true" applyAlignment="true" applyProtection="true">
      <alignment horizontal="general" vertical="center" textRotation="0" wrapText="true" indent="0" shrinkToFit="false"/>
      <protection locked="false" hidden="false"/>
    </xf>
    <xf numFmtId="164" fontId="41" fillId="6" borderId="38" xfId="0" applyFont="true" applyBorder="true" applyAlignment="true" applyProtection="true">
      <alignment horizontal="center" vertical="center" textRotation="0" wrapText="false" indent="0" shrinkToFit="false"/>
      <protection locked="false" hidden="false"/>
    </xf>
    <xf numFmtId="167" fontId="39" fillId="0" borderId="38" xfId="0" applyFont="true" applyBorder="true" applyAlignment="true" applyProtection="true">
      <alignment horizontal="general" vertical="center" textRotation="0" wrapText="false" indent="0" shrinkToFit="false"/>
      <protection locked="true" hidden="false"/>
    </xf>
    <xf numFmtId="167" fontId="44" fillId="8" borderId="5" xfId="0" applyFont="true" applyBorder="true" applyAlignment="true" applyProtection="true">
      <alignment horizontal="center" vertical="center" textRotation="0" wrapText="false" indent="0" shrinkToFit="false"/>
      <protection locked="true" hidden="false"/>
    </xf>
    <xf numFmtId="167" fontId="44" fillId="10" borderId="13" xfId="0" applyFont="true" applyBorder="true" applyAlignment="false" applyProtection="true">
      <alignment horizontal="general" vertical="center" textRotation="0" wrapText="false" indent="0" shrinkToFit="false"/>
      <protection locked="true" hidden="false"/>
    </xf>
    <xf numFmtId="164" fontId="44" fillId="10" borderId="14" xfId="0" applyFont="true" applyBorder="true" applyAlignment="false" applyProtection="true">
      <alignment horizontal="general" vertical="center" textRotation="0" wrapText="false" indent="0" shrinkToFit="false"/>
      <protection locked="true" hidden="false"/>
    </xf>
    <xf numFmtId="164" fontId="44" fillId="10" borderId="64" xfId="0" applyFont="true" applyBorder="true" applyAlignment="false" applyProtection="true">
      <alignment horizontal="general" vertical="center" textRotation="0" wrapText="false" indent="0" shrinkToFit="false"/>
      <protection locked="true" hidden="false"/>
    </xf>
    <xf numFmtId="164" fontId="86" fillId="6" borderId="19" xfId="0" applyFont="true" applyBorder="true" applyAlignment="true" applyProtection="true">
      <alignment horizontal="center" vertical="center" textRotation="0" wrapText="false" indent="0" shrinkToFit="false"/>
      <protection locked="false" hidden="false"/>
    </xf>
    <xf numFmtId="164" fontId="41" fillId="6" borderId="20" xfId="0" applyFont="true" applyBorder="true" applyAlignment="true" applyProtection="true">
      <alignment horizontal="general" vertical="center" textRotation="0" wrapText="true" indent="0" shrinkToFit="false"/>
      <protection locked="false" hidden="false"/>
    </xf>
    <xf numFmtId="164" fontId="40" fillId="0" borderId="33" xfId="0" applyFont="true" applyBorder="true" applyAlignment="true" applyProtection="true">
      <alignment horizontal="general" vertical="center" textRotation="0" wrapText="false" indent="0" shrinkToFit="false"/>
      <protection locked="true" hidden="false"/>
    </xf>
    <xf numFmtId="164" fontId="41" fillId="6" borderId="145" xfId="0" applyFont="true" applyBorder="true" applyAlignment="true" applyProtection="true">
      <alignment horizontal="center" vertical="center" textRotation="0" wrapText="false" indent="0" shrinkToFit="false"/>
      <protection locked="false" hidden="false"/>
    </xf>
    <xf numFmtId="164" fontId="40" fillId="0" borderId="145" xfId="0" applyFont="true" applyBorder="true" applyAlignment="true" applyProtection="true">
      <alignment horizontal="general" vertical="center" textRotation="0" wrapText="false" indent="0" shrinkToFit="false"/>
      <protection locked="true" hidden="false"/>
    </xf>
    <xf numFmtId="164" fontId="39" fillId="0" borderId="145" xfId="0" applyFont="true" applyBorder="true" applyAlignment="false" applyProtection="true">
      <alignment horizontal="general" vertical="center" textRotation="0" wrapText="false" indent="0" shrinkToFit="false"/>
      <protection locked="true" hidden="false"/>
    </xf>
    <xf numFmtId="167" fontId="39" fillId="0" borderId="145" xfId="0" applyFont="true" applyBorder="true" applyAlignment="true" applyProtection="true">
      <alignment horizontal="center" vertical="center" textRotation="0" wrapText="false" indent="0" shrinkToFit="false"/>
      <protection locked="true" hidden="false"/>
    </xf>
    <xf numFmtId="164" fontId="39" fillId="0" borderId="145" xfId="0" applyFont="true" applyBorder="true" applyAlignment="true" applyProtection="true">
      <alignment horizontal="general" vertical="center" textRotation="0" wrapText="false" indent="0" shrinkToFit="false"/>
      <protection locked="true" hidden="false"/>
    </xf>
    <xf numFmtId="173" fontId="41" fillId="0" borderId="137" xfId="0" applyFont="true" applyBorder="true" applyAlignment="false" applyProtection="true">
      <alignment horizontal="general" vertical="center" textRotation="0" wrapText="false" indent="0" shrinkToFit="false"/>
      <protection locked="true" hidden="false"/>
    </xf>
    <xf numFmtId="164" fontId="54" fillId="0" borderId="0" xfId="0" applyFont="true" applyBorder="true" applyAlignment="true" applyProtection="true">
      <alignment horizontal="center" vertical="center" textRotation="0" wrapText="false" indent="0" shrinkToFit="false"/>
      <protection locked="true" hidden="false"/>
    </xf>
    <xf numFmtId="168" fontId="37" fillId="0" borderId="0" xfId="0" applyFont="true" applyBorder="true" applyAlignment="true" applyProtection="true">
      <alignment horizontal="center" vertical="center" textRotation="0" wrapText="false" indent="0" shrinkToFit="false"/>
      <protection locked="true" hidden="false"/>
    </xf>
    <xf numFmtId="164" fontId="87" fillId="0" borderId="0" xfId="0" applyFont="true" applyBorder="false" applyAlignment="true" applyProtection="true">
      <alignment horizontal="general" vertical="center" textRotation="0" wrapText="false" indent="0" shrinkToFit="false"/>
      <protection locked="true" hidden="false"/>
    </xf>
    <xf numFmtId="164" fontId="88" fillId="0" borderId="0" xfId="0" applyFont="true" applyBorder="false" applyAlignment="true" applyProtection="true">
      <alignment horizontal="general" vertical="center" textRotation="0" wrapText="true" indent="0" shrinkToFit="false"/>
      <protection locked="true" hidden="false"/>
    </xf>
    <xf numFmtId="164" fontId="41" fillId="0" borderId="0" xfId="0" applyFont="true" applyBorder="false" applyAlignment="true" applyProtection="true">
      <alignment horizontal="right" vertical="center" textRotation="0" wrapText="false" indent="0" shrinkToFit="false"/>
      <protection locked="true" hidden="false"/>
    </xf>
    <xf numFmtId="164" fontId="88" fillId="0" borderId="0" xfId="0" applyFont="true" applyBorder="true" applyAlignment="true" applyProtection="true">
      <alignment horizontal="left" vertical="top" textRotation="0" wrapText="true" indent="0" shrinkToFit="false"/>
      <protection locked="true" hidden="false"/>
    </xf>
    <xf numFmtId="164" fontId="88" fillId="0" borderId="4" xfId="0" applyFont="true" applyBorder="true" applyAlignment="true" applyProtection="true">
      <alignment horizontal="center" vertical="center" textRotation="0" wrapText="false" indent="0" shrinkToFit="false"/>
      <protection locked="true" hidden="false"/>
    </xf>
    <xf numFmtId="167" fontId="88" fillId="0" borderId="5" xfId="0" applyFont="true" applyBorder="true" applyAlignment="true" applyProtection="true">
      <alignment horizontal="general" vertical="center" textRotation="0" wrapText="false" indent="0" shrinkToFit="false"/>
      <protection locked="true" hidden="false"/>
    </xf>
    <xf numFmtId="164" fontId="88" fillId="0" borderId="0" xfId="0" applyFont="true" applyBorder="true" applyAlignment="true" applyProtection="true">
      <alignment horizontal="center" vertical="center" textRotation="0" wrapText="false" indent="0" shrinkToFit="false"/>
      <protection locked="true" hidden="false"/>
    </xf>
    <xf numFmtId="164" fontId="88" fillId="0" borderId="0" xfId="0" applyFont="true" applyBorder="true" applyAlignment="true" applyProtection="true">
      <alignment horizontal="left" vertical="center" textRotation="0" wrapText="false" indent="0" shrinkToFit="false"/>
      <protection locked="true" hidden="false"/>
    </xf>
    <xf numFmtId="173" fontId="88" fillId="0" borderId="5"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left" vertical="top" textRotation="0" wrapText="false" indent="0" shrinkToFit="false"/>
      <protection locked="true" hidden="false"/>
    </xf>
    <xf numFmtId="164" fontId="37" fillId="0" borderId="2" xfId="0" applyFont="true" applyBorder="true" applyAlignment="fals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right" vertical="center" textRotation="0" wrapText="false" indent="0" shrinkToFit="false"/>
      <protection locked="true" hidden="false"/>
    </xf>
    <xf numFmtId="164" fontId="37" fillId="9" borderId="6" xfId="0" applyFont="true" applyBorder="true" applyAlignment="true" applyProtection="true">
      <alignment horizontal="center" vertical="center" textRotation="255" wrapText="true" indent="0" shrinkToFit="false"/>
      <protection locked="true" hidden="false"/>
    </xf>
    <xf numFmtId="164" fontId="88" fillId="9" borderId="6" xfId="0" applyFont="true" applyBorder="true" applyAlignment="true" applyProtection="true">
      <alignment horizontal="center" vertical="center" textRotation="0" wrapText="true" indent="0" shrinkToFit="true"/>
      <protection locked="true" hidden="false"/>
    </xf>
    <xf numFmtId="164" fontId="37" fillId="0" borderId="50" xfId="0" applyFont="true" applyBorder="true" applyAlignment="false" applyProtection="true">
      <alignment horizontal="general" vertical="center" textRotation="0" wrapText="false" indent="0" shrinkToFit="false"/>
      <protection locked="true" hidden="false"/>
    </xf>
    <xf numFmtId="164" fontId="88" fillId="9" borderId="65" xfId="0" applyFont="true" applyBorder="true" applyAlignment="true" applyProtection="true">
      <alignment horizontal="general" vertical="center" textRotation="0" wrapText="true" indent="0" shrinkToFit="true"/>
      <protection locked="true" hidden="false"/>
    </xf>
    <xf numFmtId="164" fontId="88" fillId="9" borderId="6" xfId="0" applyFont="true" applyBorder="true" applyAlignment="true" applyProtection="true">
      <alignment horizontal="center" vertical="center" textRotation="0" wrapText="false" indent="0" shrinkToFit="true"/>
      <protection locked="true" hidden="false"/>
    </xf>
    <xf numFmtId="164" fontId="88" fillId="9" borderId="50" xfId="0" applyFont="true" applyBorder="true" applyAlignment="true" applyProtection="true">
      <alignment horizontal="center" vertical="center" textRotation="0" wrapText="false" indent="0" shrinkToFit="true"/>
      <protection locked="true" hidden="false"/>
    </xf>
    <xf numFmtId="164" fontId="88" fillId="9" borderId="6" xfId="0" applyFont="true" applyBorder="true" applyAlignment="true" applyProtection="true">
      <alignment horizontal="center" vertical="center" textRotation="0" wrapText="true" indent="0" shrinkToFit="false"/>
      <protection locked="true" hidden="false"/>
    </xf>
    <xf numFmtId="164" fontId="88" fillId="9" borderId="50" xfId="0" applyFont="true" applyBorder="true" applyAlignment="true" applyProtection="true">
      <alignment horizontal="center" vertical="center" textRotation="0" wrapText="true" indent="0" shrinkToFit="false"/>
      <protection locked="true" hidden="false"/>
    </xf>
    <xf numFmtId="164" fontId="41" fillId="2" borderId="7" xfId="0" applyFont="true" applyBorder="true" applyAlignment="true" applyProtection="true">
      <alignment horizontal="left" vertical="center" textRotation="0" wrapText="false" indent="0" shrinkToFit="false"/>
      <protection locked="true" hidden="false"/>
    </xf>
    <xf numFmtId="164" fontId="88" fillId="9" borderId="15" xfId="0" applyFont="true" applyBorder="true" applyAlignment="true" applyProtection="true">
      <alignment horizontal="center" vertical="center" textRotation="0" wrapText="false" indent="0" shrinkToFit="false"/>
      <protection locked="true" hidden="false"/>
    </xf>
    <xf numFmtId="164" fontId="41" fillId="9" borderId="146" xfId="0" applyFont="true" applyBorder="true" applyAlignment="true" applyProtection="true">
      <alignment horizontal="center" vertical="center" textRotation="0" wrapText="true" indent="0" shrinkToFit="false"/>
      <protection locked="true" hidden="false"/>
    </xf>
    <xf numFmtId="164" fontId="88" fillId="9" borderId="6" xfId="0" applyFont="true" applyBorder="true" applyAlignment="true" applyProtection="true">
      <alignment horizontal="center" vertical="center" textRotation="255" wrapText="false" indent="0" shrinkToFit="false"/>
      <protection locked="true" hidden="false"/>
    </xf>
    <xf numFmtId="164" fontId="88" fillId="9" borderId="65" xfId="0" applyFont="true" applyBorder="true" applyAlignment="true" applyProtection="true">
      <alignment horizontal="center" vertical="center" textRotation="0" wrapText="true" indent="0" shrinkToFit="false"/>
      <protection locked="true" hidden="false"/>
    </xf>
    <xf numFmtId="164" fontId="40" fillId="0" borderId="29" xfId="0" applyFont="true" applyBorder="true" applyAlignment="true" applyProtection="true">
      <alignment horizontal="center" vertical="center" textRotation="0" wrapText="true" indent="0" shrinkToFit="false"/>
      <protection locked="true" hidden="false"/>
    </xf>
    <xf numFmtId="164" fontId="88" fillId="9" borderId="60" xfId="0" applyFont="true" applyBorder="true" applyAlignment="true" applyProtection="true">
      <alignment horizontal="general" vertical="center" textRotation="0" wrapText="true" indent="0" shrinkToFit="true"/>
      <protection locked="true" hidden="false"/>
    </xf>
    <xf numFmtId="164" fontId="88" fillId="9" borderId="36" xfId="0" applyFont="true" applyBorder="true" applyAlignment="true" applyProtection="true">
      <alignment horizontal="center" vertical="center" textRotation="0" wrapText="true" indent="0" shrinkToFit="true"/>
      <protection locked="true" hidden="false"/>
    </xf>
    <xf numFmtId="164" fontId="41" fillId="9" borderId="15" xfId="0" applyFont="true" applyBorder="true" applyAlignment="true" applyProtection="true">
      <alignment horizontal="left" vertical="center" textRotation="0" wrapText="true" indent="0" shrinkToFit="false"/>
      <protection locked="true" hidden="false"/>
    </xf>
    <xf numFmtId="164" fontId="41" fillId="9" borderId="21" xfId="0" applyFont="true" applyBorder="true" applyAlignment="true" applyProtection="true">
      <alignment horizontal="left" vertical="center" textRotation="0" wrapText="true" indent="0" shrinkToFit="false"/>
      <protection locked="true" hidden="false"/>
    </xf>
    <xf numFmtId="164" fontId="41" fillId="9" borderId="43" xfId="0" applyFont="true" applyBorder="true" applyAlignment="true" applyProtection="true">
      <alignment horizontal="left" vertical="center" textRotation="0" wrapText="true" indent="0" shrinkToFit="false"/>
      <protection locked="true" hidden="false"/>
    </xf>
    <xf numFmtId="164" fontId="88" fillId="9" borderId="15" xfId="0" applyFont="true" applyBorder="true" applyAlignment="true" applyProtection="true">
      <alignment horizontal="center" vertical="center" textRotation="0" wrapText="true" indent="0" shrinkToFit="true"/>
      <protection locked="true" hidden="false"/>
    </xf>
    <xf numFmtId="164" fontId="41" fillId="9" borderId="6" xfId="0" applyFont="true" applyBorder="true" applyAlignment="true" applyProtection="true">
      <alignment horizontal="left" vertical="center" textRotation="0" wrapText="true" indent="0" shrinkToFit="false"/>
      <protection locked="true" hidden="false"/>
    </xf>
    <xf numFmtId="164" fontId="41" fillId="9" borderId="138" xfId="0" applyFont="true" applyBorder="true" applyAlignment="true" applyProtection="true">
      <alignment horizontal="left" vertical="center" textRotation="0" wrapText="true" indent="0" shrinkToFit="false"/>
      <protection locked="true" hidden="false"/>
    </xf>
    <xf numFmtId="164" fontId="37" fillId="9" borderId="8" xfId="0" applyFont="true" applyBorder="true" applyAlignment="true" applyProtection="true">
      <alignment horizontal="center" vertical="center" textRotation="255" wrapText="true" indent="0" shrinkToFit="false"/>
      <protection locked="true" hidden="false"/>
    </xf>
    <xf numFmtId="164" fontId="88" fillId="9" borderId="60" xfId="0" applyFont="true" applyBorder="true" applyAlignment="true" applyProtection="true">
      <alignment horizontal="center" vertical="center" textRotation="0" wrapText="true" indent="0" shrinkToFit="true"/>
      <protection locked="true" hidden="false"/>
    </xf>
    <xf numFmtId="164" fontId="88" fillId="9" borderId="2" xfId="0" applyFont="true" applyBorder="true" applyAlignment="true" applyProtection="true">
      <alignment horizontal="center" vertical="center" textRotation="0" wrapText="true" indent="0" shrinkToFit="true"/>
      <protection locked="true" hidden="false"/>
    </xf>
    <xf numFmtId="164" fontId="88" fillId="9" borderId="8" xfId="0" applyFont="true" applyBorder="true" applyAlignment="true" applyProtection="true">
      <alignment horizontal="center" vertical="center" textRotation="0" wrapText="true" indent="0" shrinkToFit="true"/>
      <protection locked="true" hidden="false"/>
    </xf>
    <xf numFmtId="164" fontId="88" fillId="9" borderId="8" xfId="0" applyFont="true" applyBorder="true" applyAlignment="true" applyProtection="true">
      <alignment horizontal="center" vertical="center" textRotation="0" wrapText="false" indent="0" shrinkToFit="true"/>
      <protection locked="true" hidden="false"/>
    </xf>
    <xf numFmtId="164" fontId="88" fillId="9" borderId="60" xfId="0" applyFont="true" applyBorder="true" applyAlignment="true" applyProtection="true">
      <alignment horizontal="center" vertical="center" textRotation="0" wrapText="false" indent="0" shrinkToFit="true"/>
      <protection locked="true" hidden="false"/>
    </xf>
    <xf numFmtId="164" fontId="88" fillId="9" borderId="8" xfId="0" applyFont="true" applyBorder="true" applyAlignment="true" applyProtection="true">
      <alignment horizontal="center" vertical="center" textRotation="0" wrapText="true" indent="0" shrinkToFit="false"/>
      <protection locked="true" hidden="false"/>
    </xf>
    <xf numFmtId="164" fontId="88" fillId="9" borderId="60" xfId="0" applyFont="true" applyBorder="true" applyAlignment="true" applyProtection="true">
      <alignment horizontal="center" vertical="center" textRotation="0" wrapText="true" indent="0" shrinkToFit="false"/>
      <protection locked="true" hidden="false"/>
    </xf>
    <xf numFmtId="164" fontId="88" fillId="9" borderId="8" xfId="0" applyFont="true" applyBorder="true" applyAlignment="true" applyProtection="true">
      <alignment horizontal="center" vertical="center" textRotation="255" wrapText="false" indent="0" shrinkToFit="false"/>
      <protection locked="true" hidden="false"/>
    </xf>
    <xf numFmtId="164" fontId="88" fillId="9" borderId="2" xfId="0" applyFont="true" applyBorder="true" applyAlignment="true" applyProtection="true">
      <alignment horizontal="center" vertical="center" textRotation="0" wrapText="false" indent="0" shrinkToFit="false"/>
      <protection locked="true" hidden="false"/>
    </xf>
    <xf numFmtId="164" fontId="37" fillId="9" borderId="36" xfId="0" applyFont="true" applyBorder="true" applyAlignment="false" applyProtection="true">
      <alignment horizontal="general" vertical="center" textRotation="0" wrapText="false" indent="0" shrinkToFit="false"/>
      <protection locked="true" hidden="false"/>
    </xf>
    <xf numFmtId="164" fontId="37" fillId="9" borderId="59" xfId="0" applyFont="true" applyBorder="true" applyAlignment="false" applyProtection="true">
      <alignment horizontal="general" vertical="center" textRotation="0" wrapText="false" indent="0" shrinkToFit="false"/>
      <protection locked="true" hidden="false"/>
    </xf>
    <xf numFmtId="164" fontId="37" fillId="9" borderId="43" xfId="0" applyFont="true" applyBorder="true" applyAlignment="false" applyProtection="true">
      <alignment horizontal="general" vertical="center" textRotation="0" wrapText="false" indent="0" shrinkToFit="false"/>
      <protection locked="true" hidden="false"/>
    </xf>
    <xf numFmtId="164" fontId="88" fillId="0" borderId="3" xfId="0" applyFont="true" applyBorder="true" applyAlignment="true" applyProtection="true">
      <alignment horizontal="general" vertical="center" textRotation="0" wrapText="true" indent="0" shrinkToFit="false"/>
      <protection locked="true" hidden="false"/>
    </xf>
    <xf numFmtId="167" fontId="88" fillId="0" borderId="112" xfId="0" applyFont="true" applyBorder="true" applyAlignment="true" applyProtection="true">
      <alignment horizontal="center" vertical="center" textRotation="0" wrapText="false" indent="0" shrinkToFit="false"/>
      <protection locked="true" hidden="false"/>
    </xf>
    <xf numFmtId="167" fontId="88" fillId="0" borderId="11" xfId="0" applyFont="true" applyBorder="true" applyAlignment="true" applyProtection="true">
      <alignment horizontal="center" vertical="center" textRotation="0" wrapText="false" indent="0" shrinkToFit="false"/>
      <protection locked="true" hidden="false"/>
    </xf>
    <xf numFmtId="167" fontId="88" fillId="0" borderId="28" xfId="0" applyFont="true" applyBorder="true" applyAlignment="true" applyProtection="true">
      <alignment horizontal="center" vertical="center" textRotation="0" wrapText="false" indent="0" shrinkToFit="false"/>
      <protection locked="true" hidden="false"/>
    </xf>
    <xf numFmtId="167" fontId="88" fillId="0" borderId="3" xfId="0" applyFont="true" applyBorder="true" applyAlignment="true" applyProtection="true">
      <alignment horizontal="general" vertical="center" textRotation="0" wrapText="true" indent="0" shrinkToFit="false"/>
      <protection locked="true" hidden="false"/>
    </xf>
    <xf numFmtId="167" fontId="37" fillId="0" borderId="4" xfId="0" applyFont="true" applyBorder="true" applyAlignment="true" applyProtection="true">
      <alignment horizontal="general" vertical="center" textRotation="0" wrapText="true" indent="0" shrinkToFit="false"/>
      <protection locked="true" hidden="false"/>
    </xf>
    <xf numFmtId="164" fontId="88" fillId="2" borderId="3" xfId="0" applyFont="true" applyBorder="true" applyAlignment="true" applyProtection="true">
      <alignment horizontal="center" vertical="center" textRotation="0" wrapText="false" indent="0" shrinkToFit="false"/>
      <protection locked="false" hidden="false"/>
    </xf>
    <xf numFmtId="164" fontId="41" fillId="2" borderId="94" xfId="0" applyFont="true" applyBorder="true" applyAlignment="true" applyProtection="true">
      <alignment horizontal="center" vertical="center" textRotation="0" wrapText="false" indent="0" shrinkToFit="false"/>
      <protection locked="false" hidden="false"/>
    </xf>
    <xf numFmtId="179" fontId="88" fillId="0" borderId="3" xfId="19" applyFont="true" applyBorder="true" applyAlignment="true" applyProtection="true">
      <alignment horizontal="general" vertical="center" textRotation="0" wrapText="false" indent="0" shrinkToFit="true"/>
      <protection locked="true" hidden="false"/>
    </xf>
    <xf numFmtId="164" fontId="45" fillId="0" borderId="38" xfId="0" applyFont="true" applyBorder="true" applyAlignment="true" applyProtection="true">
      <alignment horizontal="general" vertical="center" textRotation="0" wrapText="false" indent="0" shrinkToFit="false"/>
      <protection locked="true" hidden="false"/>
    </xf>
    <xf numFmtId="164" fontId="88" fillId="2" borderId="38" xfId="0" applyFont="true" applyBorder="true" applyAlignment="true" applyProtection="true">
      <alignment horizontal="center" vertical="center" textRotation="0" wrapText="false" indent="0" shrinkToFit="false"/>
      <protection locked="false" hidden="false"/>
    </xf>
    <xf numFmtId="164" fontId="45" fillId="9" borderId="38" xfId="0" applyFont="true" applyBorder="true" applyAlignment="true" applyProtection="true">
      <alignment horizontal="general" vertical="center" textRotation="0" wrapText="false" indent="0" shrinkToFit="false"/>
      <protection locked="true" hidden="false"/>
    </xf>
    <xf numFmtId="164" fontId="37" fillId="0" borderId="38" xfId="0" applyFont="true" applyBorder="true" applyAlignment="false" applyProtection="true">
      <alignment horizontal="general" vertical="center" textRotation="0" wrapText="false" indent="0" shrinkToFit="false"/>
      <protection locked="true" hidden="false"/>
    </xf>
    <xf numFmtId="167" fontId="37" fillId="0" borderId="38" xfId="0" applyFont="true" applyBorder="true" applyAlignment="true" applyProtection="true">
      <alignment horizontal="center" vertical="center" textRotation="0" wrapText="false" indent="0" shrinkToFit="false"/>
      <protection locked="true" hidden="false"/>
    </xf>
    <xf numFmtId="164" fontId="37" fillId="0" borderId="38" xfId="0" applyFont="true" applyBorder="true" applyAlignment="true" applyProtection="true">
      <alignment horizontal="general" vertical="center" textRotation="0" wrapText="false" indent="0" shrinkToFit="false"/>
      <protection locked="true" hidden="false"/>
    </xf>
    <xf numFmtId="173" fontId="88" fillId="0" borderId="3" xfId="0" applyFont="true" applyBorder="true" applyAlignment="false" applyProtection="true">
      <alignment horizontal="general" vertical="center" textRotation="0" wrapText="false" indent="0" shrinkToFit="false"/>
      <protection locked="true" hidden="false"/>
    </xf>
    <xf numFmtId="169" fontId="88" fillId="2" borderId="39" xfId="25" applyFont="true" applyBorder="true" applyAlignment="true" applyProtection="true">
      <alignment horizontal="general" vertical="center" textRotation="0" wrapText="false" indent="0" shrinkToFit="false"/>
      <protection locked="false" hidden="false"/>
    </xf>
    <xf numFmtId="169" fontId="88" fillId="2" borderId="3" xfId="25" applyFont="true" applyBorder="true" applyAlignment="true" applyProtection="true">
      <alignment horizontal="general" vertical="center" textRotation="0" wrapText="false" indent="0" shrinkToFit="false"/>
      <protection locked="false" hidden="false"/>
    </xf>
    <xf numFmtId="169" fontId="88" fillId="2" borderId="63" xfId="25" applyFont="true" applyBorder="true" applyAlignment="true" applyProtection="true">
      <alignment horizontal="general" vertical="center" textRotation="0" wrapText="false" indent="0" shrinkToFit="false"/>
      <protection locked="false" hidden="false"/>
    </xf>
    <xf numFmtId="169" fontId="88" fillId="2" borderId="29" xfId="25" applyFont="true" applyBorder="true" applyAlignment="true" applyProtection="true">
      <alignment horizontal="general" vertical="center" textRotation="0" wrapText="false" indent="0" shrinkToFit="false"/>
      <protection locked="false" hidden="false"/>
    </xf>
    <xf numFmtId="164" fontId="41" fillId="2" borderId="147" xfId="0" applyFont="true" applyBorder="true" applyAlignment="true" applyProtection="true">
      <alignment horizontal="center" vertical="center" textRotation="0" wrapText="false" indent="0" shrinkToFit="false"/>
      <protection locked="false" hidden="false"/>
    </xf>
    <xf numFmtId="179" fontId="88" fillId="0" borderId="148" xfId="19" applyFont="true" applyBorder="true" applyAlignment="true" applyProtection="true">
      <alignment horizontal="general" vertical="center" textRotation="0" wrapText="false" indent="0" shrinkToFit="true"/>
      <protection locked="true" hidden="false"/>
    </xf>
    <xf numFmtId="164" fontId="45" fillId="0" borderId="145" xfId="0" applyFont="true" applyBorder="true" applyAlignment="true" applyProtection="true">
      <alignment horizontal="general" vertical="center" textRotation="0" wrapText="false" indent="0" shrinkToFit="false"/>
      <protection locked="true" hidden="false"/>
    </xf>
    <xf numFmtId="164" fontId="88" fillId="2" borderId="145" xfId="0" applyFont="true" applyBorder="true" applyAlignment="true" applyProtection="true">
      <alignment horizontal="center" vertical="center" textRotation="0" wrapText="false" indent="0" shrinkToFit="false"/>
      <protection locked="false" hidden="false"/>
    </xf>
    <xf numFmtId="164" fontId="45" fillId="9" borderId="145" xfId="0" applyFont="true" applyBorder="true" applyAlignment="true" applyProtection="true">
      <alignment horizontal="general" vertical="center" textRotation="0" wrapText="false" indent="0" shrinkToFit="false"/>
      <protection locked="true" hidden="false"/>
    </xf>
    <xf numFmtId="164" fontId="37" fillId="0" borderId="145" xfId="0" applyFont="true" applyBorder="true" applyAlignment="false" applyProtection="true">
      <alignment horizontal="general" vertical="center" textRotation="0" wrapText="false" indent="0" shrinkToFit="false"/>
      <protection locked="true" hidden="false"/>
    </xf>
    <xf numFmtId="164" fontId="37" fillId="0" borderId="145" xfId="0" applyFont="true" applyBorder="true" applyAlignment="true" applyProtection="true">
      <alignment horizontal="general" vertical="center" textRotation="0" wrapText="false" indent="0" shrinkToFit="false"/>
      <protection locked="true" hidden="false"/>
    </xf>
    <xf numFmtId="173" fontId="88" fillId="0" borderId="20" xfId="0" applyFont="true" applyBorder="true" applyAlignment="false" applyProtection="true">
      <alignment horizontal="general" vertical="center" textRotation="0" wrapText="false" indent="0" shrinkToFit="false"/>
      <protection locked="true" hidden="false"/>
    </xf>
    <xf numFmtId="169" fontId="88" fillId="2" borderId="19" xfId="25" applyFont="true" applyBorder="true" applyAlignment="true" applyProtection="true">
      <alignment horizontal="general" vertical="center" textRotation="0" wrapText="false" indent="0" shrinkToFit="false"/>
      <protection locked="false" hidden="false"/>
    </xf>
    <xf numFmtId="169" fontId="88" fillId="2" borderId="20" xfId="25" applyFont="true" applyBorder="true" applyAlignment="true" applyProtection="true">
      <alignment horizontal="general" vertical="center" textRotation="0" wrapText="false" indent="0" shrinkToFit="false"/>
      <protection locked="false" hidden="false"/>
    </xf>
    <xf numFmtId="169" fontId="88" fillId="2" borderId="137" xfId="25" applyFont="true" applyBorder="true" applyAlignment="true" applyProtection="true">
      <alignment horizontal="general" vertical="center" textRotation="0" wrapText="false" indent="0" shrinkToFit="false"/>
      <protection locked="fals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89" fillId="0" borderId="0" xfId="0" applyFont="true" applyBorder="true" applyAlignment="true" applyProtection="false">
      <alignment horizontal="general" vertical="center" textRotation="0" wrapText="false" indent="0" shrinkToFit="false"/>
      <protection locked="true" hidden="false"/>
    </xf>
    <xf numFmtId="164" fontId="90" fillId="0" borderId="4" xfId="0" applyFont="true" applyBorder="true" applyAlignment="true" applyProtection="false">
      <alignment horizontal="center" vertical="center" textRotation="0" wrapText="true" indent="0" shrinkToFit="false"/>
      <protection locked="true" hidden="false"/>
    </xf>
    <xf numFmtId="164" fontId="90" fillId="0" borderId="7" xfId="0" applyFont="true" applyBorder="true" applyAlignment="true" applyProtection="false">
      <alignment horizontal="center" vertical="center" textRotation="0" wrapText="false" indent="0" shrinkToFit="false"/>
      <protection locked="true" hidden="false"/>
    </xf>
    <xf numFmtId="164" fontId="90" fillId="0" borderId="7" xfId="0" applyFont="true" applyBorder="true" applyAlignment="true" applyProtection="false">
      <alignment horizontal="center" vertical="center" textRotation="0" wrapText="true" indent="0" shrinkToFit="false"/>
      <protection locked="true" hidden="false"/>
    </xf>
    <xf numFmtId="164" fontId="90" fillId="0" borderId="9" xfId="0" applyFont="true" applyBorder="true" applyAlignment="true" applyProtection="false">
      <alignment horizontal="center" vertical="center" textRotation="0" wrapText="true" indent="0" shrinkToFit="false"/>
      <protection locked="true" hidden="false"/>
    </xf>
    <xf numFmtId="164" fontId="90" fillId="0" borderId="94" xfId="0" applyFont="true" applyBorder="true" applyAlignment="true" applyProtection="false">
      <alignment horizontal="center" vertical="center" textRotation="0" wrapText="true" indent="0" shrinkToFit="false"/>
      <protection locked="true" hidden="false"/>
    </xf>
    <xf numFmtId="164" fontId="90" fillId="0" borderId="3" xfId="0" applyFont="true" applyBorder="true" applyAlignment="true" applyProtection="false">
      <alignment horizontal="center" vertical="center" textRotation="0" wrapText="true" indent="0" shrinkToFit="false"/>
      <protection locked="true" hidden="false"/>
    </xf>
    <xf numFmtId="164" fontId="90" fillId="0" borderId="29" xfId="0" applyFont="true" applyBorder="true" applyAlignment="true" applyProtection="false">
      <alignment horizontal="center" vertical="center" textRotation="0" wrapText="true" indent="0" shrinkToFit="false"/>
      <protection locked="true" hidden="false"/>
    </xf>
    <xf numFmtId="164" fontId="89" fillId="0" borderId="135" xfId="0" applyFont="true" applyBorder="true" applyAlignment="true" applyProtection="false">
      <alignment horizontal="left" vertical="center" textRotation="0" wrapText="true" indent="0" shrinkToFit="false"/>
      <protection locked="true" hidden="false"/>
    </xf>
    <xf numFmtId="179" fontId="89" fillId="0" borderId="94" xfId="19" applyFont="true" applyBorder="true" applyAlignment="true" applyProtection="true">
      <alignment horizontal="general" vertical="center" textRotation="0" wrapText="true" indent="0" shrinkToFit="false"/>
      <protection locked="true" hidden="false"/>
    </xf>
    <xf numFmtId="179" fontId="89" fillId="0" borderId="3" xfId="19" applyFont="true" applyBorder="true" applyAlignment="true" applyProtection="true">
      <alignment horizontal="general" vertical="center" textRotation="0" wrapText="true" indent="0" shrinkToFit="false"/>
      <protection locked="true" hidden="false"/>
    </xf>
    <xf numFmtId="179" fontId="89" fillId="0" borderId="39" xfId="19" applyFont="true" applyBorder="true" applyAlignment="true" applyProtection="true">
      <alignment horizontal="general" vertical="center" textRotation="0" wrapText="true" indent="0" shrinkToFit="false"/>
      <protection locked="true" hidden="false"/>
    </xf>
    <xf numFmtId="178" fontId="89" fillId="0" borderId="3" xfId="19" applyFont="true" applyBorder="true" applyAlignment="true" applyProtection="true">
      <alignment horizontal="general" vertical="center" textRotation="0" wrapText="true" indent="0" shrinkToFit="false"/>
      <protection locked="true" hidden="false"/>
    </xf>
    <xf numFmtId="179" fontId="89" fillId="0" borderId="29" xfId="19" applyFont="true" applyBorder="true" applyAlignment="true" applyProtection="true">
      <alignment horizontal="general" vertical="center" textRotation="0" wrapText="true" indent="0" shrinkToFit="false"/>
      <protection locked="true" hidden="false"/>
    </xf>
    <xf numFmtId="179" fontId="89" fillId="0" borderId="38" xfId="19" applyFont="true" applyBorder="true" applyAlignment="true" applyProtection="true">
      <alignment horizontal="general" vertical="center" textRotation="0" wrapText="true" indent="0" shrinkToFit="false"/>
      <protection locked="true" hidden="false"/>
    </xf>
    <xf numFmtId="164" fontId="89" fillId="0" borderId="149" xfId="0" applyFont="true" applyBorder="true" applyAlignment="true" applyProtection="false">
      <alignment horizontal="left" vertical="center" textRotation="0" wrapText="true" indent="0" shrinkToFit="false"/>
      <protection locked="true" hidden="false"/>
    </xf>
    <xf numFmtId="179" fontId="89" fillId="0" borderId="147" xfId="19" applyFont="true" applyBorder="true" applyAlignment="true" applyProtection="true">
      <alignment horizontal="general" vertical="center" textRotation="0" wrapText="true" indent="0" shrinkToFit="false"/>
      <protection locked="true" hidden="false"/>
    </xf>
    <xf numFmtId="179" fontId="89" fillId="0" borderId="20" xfId="19" applyFont="true" applyBorder="true" applyAlignment="true" applyProtection="true">
      <alignment horizontal="general" vertical="center" textRotation="0" wrapText="true" indent="0" shrinkToFit="false"/>
      <protection locked="true" hidden="false"/>
    </xf>
    <xf numFmtId="179" fontId="89" fillId="0" borderId="19" xfId="19" applyFont="true" applyBorder="true" applyAlignment="true" applyProtection="true">
      <alignment horizontal="general" vertical="center" textRotation="0" wrapText="true" indent="0" shrinkToFit="false"/>
      <protection locked="true" hidden="false"/>
    </xf>
    <xf numFmtId="179" fontId="89" fillId="0" borderId="137" xfId="19" applyFont="true" applyBorder="true" applyAlignment="true" applyProtection="true">
      <alignment horizontal="general" vertical="center" textRotation="0" wrapText="true" indent="0" shrinkToFit="false"/>
      <protection locked="true" hidden="false"/>
    </xf>
    <xf numFmtId="179" fontId="89" fillId="0" borderId="145" xfId="19" applyFont="true" applyBorder="true" applyAlignment="true" applyProtection="true">
      <alignment horizontal="general" vertical="center" textRotation="0" wrapText="true" indent="0" shrinkToFit="false"/>
      <protection locked="true" hidden="false"/>
    </xf>
    <xf numFmtId="164" fontId="89" fillId="0" borderId="139" xfId="0" applyFont="true" applyBorder="true" applyAlignment="true" applyProtection="false">
      <alignment horizontal="left" vertical="center" textRotation="0" wrapText="true" indent="0" shrinkToFit="false"/>
      <protection locked="true" hidden="false"/>
    </xf>
    <xf numFmtId="179" fontId="89" fillId="0" borderId="150" xfId="19" applyFont="true" applyBorder="true" applyAlignment="true" applyProtection="true">
      <alignment horizontal="general" vertical="center" textRotation="0" wrapText="true" indent="0" shrinkToFit="false"/>
      <protection locked="true" hidden="false"/>
    </xf>
    <xf numFmtId="179" fontId="89" fillId="0" borderId="25" xfId="19" applyFont="true" applyBorder="true" applyAlignment="true" applyProtection="true">
      <alignment horizontal="general" vertical="center" textRotation="0" wrapText="true" indent="0" shrinkToFit="false"/>
      <protection locked="true" hidden="false"/>
    </xf>
    <xf numFmtId="179" fontId="89" fillId="0" borderId="99" xfId="19" applyFont="true" applyBorder="true" applyAlignment="true" applyProtection="true">
      <alignment horizontal="general" vertical="center" textRotation="0" wrapText="true" indent="0" shrinkToFit="false"/>
      <protection locked="true" hidden="false"/>
    </xf>
    <xf numFmtId="178" fontId="89" fillId="0" borderId="25" xfId="19" applyFont="true" applyBorder="true" applyAlignment="true" applyProtection="true">
      <alignment horizontal="general" vertical="center" textRotation="0" wrapText="true" indent="0" shrinkToFit="false"/>
      <protection locked="true" hidden="false"/>
    </xf>
    <xf numFmtId="179" fontId="89" fillId="0" borderId="26" xfId="19" applyFont="true" applyBorder="true" applyAlignment="true" applyProtection="true">
      <alignment horizontal="general" vertical="center" textRotation="0" wrapText="true" indent="0" shrinkToFit="false"/>
      <protection locked="true" hidden="false"/>
    </xf>
    <xf numFmtId="179" fontId="89" fillId="0" borderId="140" xfId="19" applyFont="true" applyBorder="true" applyAlignment="true" applyProtection="true">
      <alignment horizontal="general" vertical="center" textRotation="0" wrapText="true" indent="0" shrinkToFit="false"/>
      <protection locked="true" hidden="false"/>
    </xf>
    <xf numFmtId="178" fontId="89" fillId="0" borderId="20" xfId="19" applyFont="true" applyBorder="true" applyAlignment="true" applyProtection="true">
      <alignment horizontal="general" vertical="center" textRotation="0" wrapText="true" indent="0" shrinkToFit="false"/>
      <protection locked="true" hidden="false"/>
    </xf>
    <xf numFmtId="178" fontId="89" fillId="0" borderId="137" xfId="19" applyFont="true" applyBorder="true" applyAlignment="true" applyProtection="true">
      <alignment horizontal="general" vertical="center" textRotation="0" wrapText="true" indent="0" shrinkToFit="false"/>
      <protection locked="true" hidden="false"/>
    </xf>
    <xf numFmtId="164" fontId="90" fillId="0" borderId="50" xfId="0" applyFont="true" applyBorder="true" applyAlignment="true" applyProtection="false">
      <alignment horizontal="center" vertical="center" textRotation="0" wrapText="true" indent="0" shrinkToFit="false"/>
      <protection locked="true" hidden="false"/>
    </xf>
    <xf numFmtId="164" fontId="90" fillId="0" borderId="150" xfId="0" applyFont="true" applyBorder="true" applyAlignment="true" applyProtection="false">
      <alignment horizontal="center" vertical="center" textRotation="0" wrapText="false" indent="0" shrinkToFit="false"/>
      <protection locked="true" hidden="false"/>
    </xf>
    <xf numFmtId="164" fontId="89" fillId="0" borderId="135" xfId="0" applyFont="true" applyBorder="true" applyAlignment="true" applyProtection="false">
      <alignment horizontal="general" vertical="center" textRotation="0" wrapText="true" indent="0" shrinkToFit="false"/>
      <protection locked="true" hidden="false"/>
    </xf>
    <xf numFmtId="164" fontId="89" fillId="0" borderId="38" xfId="0" applyFont="true" applyBorder="true" applyAlignment="true" applyProtection="false">
      <alignment horizontal="general" vertical="center" textRotation="0" wrapText="true" indent="0" shrinkToFit="false"/>
      <protection locked="true" hidden="false"/>
    </xf>
    <xf numFmtId="179" fontId="89" fillId="0" borderId="9" xfId="19" applyFont="true" applyBorder="true" applyAlignment="true" applyProtection="true">
      <alignment horizontal="general" vertical="center" textRotation="0" wrapText="true" indent="0" shrinkToFit="false"/>
      <protection locked="true" hidden="false"/>
    </xf>
    <xf numFmtId="164" fontId="89" fillId="0" borderId="135" xfId="0" applyFont="true" applyBorder="true" applyAlignment="true" applyProtection="false">
      <alignment horizontal="general" vertical="center" textRotation="0" wrapText="false" indent="0" shrinkToFit="false"/>
      <protection locked="true" hidden="false"/>
    </xf>
    <xf numFmtId="164" fontId="89" fillId="0" borderId="149" xfId="0" applyFont="true" applyBorder="true" applyAlignment="true" applyProtection="false">
      <alignment horizontal="general" vertical="center" textRotation="0" wrapText="false" indent="0" shrinkToFit="false"/>
      <protection locked="true" hidden="false"/>
    </xf>
    <xf numFmtId="164" fontId="89" fillId="0" borderId="145" xfId="0" applyFont="true" applyBorder="true" applyAlignment="true" applyProtection="false">
      <alignment horizontal="general" vertical="center" textRotation="0" wrapText="true" indent="0" shrinkToFit="false"/>
      <protection locked="true" hidden="false"/>
    </xf>
    <xf numFmtId="164" fontId="89" fillId="0" borderId="139" xfId="0" applyFont="true" applyBorder="true" applyAlignment="true" applyProtection="false">
      <alignment horizontal="general" vertical="center" textRotation="0" wrapText="false" indent="0" shrinkToFit="false"/>
      <protection locked="true" hidden="false"/>
    </xf>
    <xf numFmtId="164" fontId="89" fillId="0" borderId="140" xfId="0" applyFont="true" applyBorder="true" applyAlignment="true" applyProtection="false">
      <alignment horizontal="general" vertical="center" textRotation="0" wrapText="true" indent="0" shrinkToFit="false"/>
      <protection locked="true" hidden="false"/>
    </xf>
    <xf numFmtId="179" fontId="89" fillId="0" borderId="7" xfId="19" applyFont="true" applyBorder="true" applyAlignment="true" applyProtection="true">
      <alignment horizontal="general" vertical="center" textRotation="0" wrapText="true" indent="0" shrinkToFit="false"/>
      <protection locked="true" hidden="false"/>
    </xf>
    <xf numFmtId="179" fontId="89" fillId="0" borderId="18" xfId="19" applyFont="true" applyBorder="true" applyAlignment="true" applyProtection="true">
      <alignment horizontal="general"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3 2" xfId="23"/>
    <cellStyle name="標準 3 3" xfId="24"/>
    <cellStyle name="*unknown*" xfId="20" builtinId="8"/>
    <cellStyle name="Excel Built-in Comma [0]" xfId="25"/>
  </cellStyles>
  <dxfs count="20">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1888920</xdr:colOff>
      <xdr:row>10</xdr:row>
      <xdr:rowOff>76320</xdr:rowOff>
    </xdr:from>
    <xdr:to>
      <xdr:col>4</xdr:col>
      <xdr:colOff>1939320</xdr:colOff>
      <xdr:row>17</xdr:row>
      <xdr:rowOff>121320</xdr:rowOff>
    </xdr:to>
    <xdr:sp>
      <xdr:nvSpPr>
        <xdr:cNvPr id="0" name="CustomShape 1"/>
        <xdr:cNvSpPr/>
      </xdr:nvSpPr>
      <xdr:spPr>
        <a:xfrm>
          <a:off x="1888920" y="6084360"/>
          <a:ext cx="8911800" cy="174744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2</xdr:col>
      <xdr:colOff>279000</xdr:colOff>
      <xdr:row>11</xdr:row>
      <xdr:rowOff>172080</xdr:rowOff>
    </xdr:from>
    <xdr:to>
      <xdr:col>2</xdr:col>
      <xdr:colOff>1382760</xdr:colOff>
      <xdr:row>16</xdr:row>
      <xdr:rowOff>67320</xdr:rowOff>
    </xdr:to>
    <xdr:sp>
      <xdr:nvSpPr>
        <xdr:cNvPr id="1" name="CustomShape 1"/>
        <xdr:cNvSpPr/>
      </xdr:nvSpPr>
      <xdr:spPr>
        <a:xfrm>
          <a:off x="3107880" y="6423480"/>
          <a:ext cx="11037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800" spc="-1" strike="noStrike">
              <a:solidFill>
                <a:srgbClr val="000000"/>
              </a:solidFill>
              <a:latin typeface="Calibri"/>
            </a:rPr>
            <a:t>基本情報入力シート</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absolute">
    <xdr:from>
      <xdr:col>3</xdr:col>
      <xdr:colOff>1942920</xdr:colOff>
      <xdr:row>11</xdr:row>
      <xdr:rowOff>164160</xdr:rowOff>
    </xdr:from>
    <xdr:to>
      <xdr:col>3</xdr:col>
      <xdr:colOff>3039480</xdr:colOff>
      <xdr:row>16</xdr:row>
      <xdr:rowOff>59400</xdr:rowOff>
    </xdr:to>
    <xdr:sp>
      <xdr:nvSpPr>
        <xdr:cNvPr id="2" name="CustomShape 1"/>
        <xdr:cNvSpPr/>
      </xdr:nvSpPr>
      <xdr:spPr>
        <a:xfrm>
          <a:off x="6159600" y="6415560"/>
          <a:ext cx="10965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800" spc="-1" strike="noStrike">
              <a:solidFill>
                <a:srgbClr val="000000"/>
              </a:solidFill>
              <a:latin typeface="Calibri"/>
            </a:rPr>
            <a:t>様式</a:t>
          </a:r>
          <a:endParaRPr b="0" lang="en-US" sz="1800" spc="-1" strike="noStrike">
            <a:latin typeface="Times New Roman"/>
          </a:endParaRPr>
        </a:p>
        <a:p>
          <a:pPr>
            <a:lnSpc>
              <a:spcPct val="100000"/>
            </a:lnSpc>
          </a:pPr>
          <a:r>
            <a:rPr b="1" lang="en-US" sz="1800" spc="-1" strike="noStrike">
              <a:solidFill>
                <a:srgbClr val="000000"/>
              </a:solidFill>
              <a:latin typeface="Calibri"/>
            </a:rPr>
            <a:t>2-2,2-3,2-4</a:t>
          </a:r>
          <a:endParaRPr b="0" lang="en-US" sz="1800" spc="-1" strike="noStrike">
            <a:latin typeface="Times New Roman"/>
          </a:endParaRPr>
        </a:p>
      </xdr:txBody>
    </xdr:sp>
    <xdr:clientData/>
  </xdr:twoCellAnchor>
  <xdr:twoCellAnchor editAs="absolute">
    <xdr:from>
      <xdr:col>4</xdr:col>
      <xdr:colOff>601920</xdr:colOff>
      <xdr:row>11</xdr:row>
      <xdr:rowOff>172080</xdr:rowOff>
    </xdr:from>
    <xdr:to>
      <xdr:col>4</xdr:col>
      <xdr:colOff>1698480</xdr:colOff>
      <xdr:row>16</xdr:row>
      <xdr:rowOff>67320</xdr:rowOff>
    </xdr:to>
    <xdr:sp>
      <xdr:nvSpPr>
        <xdr:cNvPr id="3" name="CustomShape 1"/>
        <xdr:cNvSpPr/>
      </xdr:nvSpPr>
      <xdr:spPr>
        <a:xfrm>
          <a:off x="9463320" y="6423480"/>
          <a:ext cx="10965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800" spc="-1" strike="noStrike">
              <a:solidFill>
                <a:srgbClr val="000000"/>
              </a:solidFill>
              <a:latin typeface="Calibri"/>
            </a:rPr>
            <a:t>様式</a:t>
          </a:r>
          <a:endParaRPr b="0" lang="en-US" sz="1800" spc="-1" strike="noStrike">
            <a:latin typeface="Times New Roman"/>
          </a:endParaRPr>
        </a:p>
        <a:p>
          <a:pPr>
            <a:lnSpc>
              <a:spcPct val="100000"/>
            </a:lnSpc>
          </a:pPr>
          <a:r>
            <a:rPr b="1" lang="en-US" sz="1800" spc="-1" strike="noStrike">
              <a:solidFill>
                <a:srgbClr val="000000"/>
              </a:solidFill>
              <a:latin typeface="Calibri"/>
            </a:rPr>
            <a:t>2-1</a:t>
          </a:r>
          <a:endParaRPr b="0" lang="en-US" sz="1800" spc="-1" strike="noStrike">
            <a:latin typeface="Times New Roman"/>
          </a:endParaRPr>
        </a:p>
      </xdr:txBody>
    </xdr:sp>
    <xdr:clientData/>
  </xdr:twoCellAnchor>
  <xdr:twoCellAnchor editAs="absolute">
    <xdr:from>
      <xdr:col>3</xdr:col>
      <xdr:colOff>183600</xdr:colOff>
      <xdr:row>13</xdr:row>
      <xdr:rowOff>2880</xdr:rowOff>
    </xdr:from>
    <xdr:to>
      <xdr:col>3</xdr:col>
      <xdr:colOff>1703160</xdr:colOff>
      <xdr:row>14</xdr:row>
      <xdr:rowOff>130320</xdr:rowOff>
    </xdr:to>
    <xdr:sp>
      <xdr:nvSpPr>
        <xdr:cNvPr id="4" name="CustomShape 1"/>
        <xdr:cNvSpPr/>
      </xdr:nvSpPr>
      <xdr:spPr>
        <a:xfrm>
          <a:off x="4400280" y="6740640"/>
          <a:ext cx="1519560" cy="37080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0</xdr:col>
      <xdr:colOff>1888920</xdr:colOff>
      <xdr:row>10</xdr:row>
      <xdr:rowOff>76320</xdr:rowOff>
    </xdr:from>
    <xdr:to>
      <xdr:col>2</xdr:col>
      <xdr:colOff>212040</xdr:colOff>
      <xdr:row>12</xdr:row>
      <xdr:rowOff>193320</xdr:rowOff>
    </xdr:to>
    <xdr:sp>
      <xdr:nvSpPr>
        <xdr:cNvPr id="5" name="CustomShape 1"/>
        <xdr:cNvSpPr/>
      </xdr:nvSpPr>
      <xdr:spPr>
        <a:xfrm>
          <a:off x="1888920" y="6084360"/>
          <a:ext cx="1152000" cy="6037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rIns="0" tIns="0" bIns="0" anchor="ctr">
          <a:noAutofit/>
        </a:bodyPr>
        <a:p>
          <a:pPr algn="ctr">
            <a:lnSpc>
              <a:spcPct val="100000"/>
            </a:lnSpc>
          </a:pPr>
          <a:r>
            <a:rPr b="1" lang="en-US" sz="1400" spc="-1" strike="noStrike">
              <a:solidFill>
                <a:srgbClr val="000000"/>
              </a:solidFill>
              <a:latin typeface="Calibri"/>
            </a:rPr>
            <a:t>ワークシート入力の流れ</a:t>
          </a:r>
          <a:endParaRPr b="0" lang="en-US" sz="1400" spc="-1" strike="noStrike">
            <a:latin typeface="Times New Roman"/>
          </a:endParaRPr>
        </a:p>
      </xdr:txBody>
    </xdr:sp>
    <xdr:clientData/>
  </xdr:twoCellAnchor>
  <xdr:twoCellAnchor editAs="absolute">
    <xdr:from>
      <xdr:col>3</xdr:col>
      <xdr:colOff>3473640</xdr:colOff>
      <xdr:row>13</xdr:row>
      <xdr:rowOff>2880</xdr:rowOff>
    </xdr:from>
    <xdr:to>
      <xdr:col>4</xdr:col>
      <xdr:colOff>357840</xdr:colOff>
      <xdr:row>14</xdr:row>
      <xdr:rowOff>130320</xdr:rowOff>
    </xdr:to>
    <xdr:sp>
      <xdr:nvSpPr>
        <xdr:cNvPr id="6" name="CustomShape 1"/>
        <xdr:cNvSpPr/>
      </xdr:nvSpPr>
      <xdr:spPr>
        <a:xfrm>
          <a:off x="7690320" y="6740640"/>
          <a:ext cx="1528920" cy="37080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3</xdr:col>
      <xdr:colOff>185040</xdr:colOff>
      <xdr:row>14</xdr:row>
      <xdr:rowOff>151920</xdr:rowOff>
    </xdr:from>
    <xdr:to>
      <xdr:col>3</xdr:col>
      <xdr:colOff>1584000</xdr:colOff>
      <xdr:row>15</xdr:row>
      <xdr:rowOff>202320</xdr:rowOff>
    </xdr:to>
    <xdr:sp>
      <xdr:nvSpPr>
        <xdr:cNvPr id="7" name="CustomShape 1"/>
        <xdr:cNvSpPr/>
      </xdr:nvSpPr>
      <xdr:spPr>
        <a:xfrm>
          <a:off x="4401720" y="7133040"/>
          <a:ext cx="1398960" cy="2934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600" spc="-1" strike="noStrike">
              <a:solidFill>
                <a:srgbClr val="000000"/>
              </a:solidFill>
              <a:latin typeface="Calibri"/>
            </a:rPr>
            <a:t>一部自動転記</a:t>
          </a:r>
          <a:endParaRPr b="0" lang="en-US" sz="1600" spc="-1" strike="noStrike">
            <a:latin typeface="Times New Roman"/>
          </a:endParaRPr>
        </a:p>
      </xdr:txBody>
    </xdr:sp>
    <xdr:clientData/>
  </xdr:twoCellAnchor>
  <xdr:twoCellAnchor editAs="absolute">
    <xdr:from>
      <xdr:col>3</xdr:col>
      <xdr:colOff>3463920</xdr:colOff>
      <xdr:row>14</xdr:row>
      <xdr:rowOff>151920</xdr:rowOff>
    </xdr:from>
    <xdr:to>
      <xdr:col>4</xdr:col>
      <xdr:colOff>218160</xdr:colOff>
      <xdr:row>15</xdr:row>
      <xdr:rowOff>202320</xdr:rowOff>
    </xdr:to>
    <xdr:sp>
      <xdr:nvSpPr>
        <xdr:cNvPr id="8" name="CustomShape 1"/>
        <xdr:cNvSpPr/>
      </xdr:nvSpPr>
      <xdr:spPr>
        <a:xfrm>
          <a:off x="7680600" y="7133040"/>
          <a:ext cx="1398960" cy="2934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600" spc="-1" strike="noStrike">
              <a:solidFill>
                <a:srgbClr val="000000"/>
              </a:solidFill>
              <a:latin typeface="Calibri"/>
            </a:rPr>
            <a:t>一部自動転記</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70560</xdr:colOff>
      <xdr:row>1</xdr:row>
      <xdr:rowOff>152280</xdr:rowOff>
    </xdr:from>
    <xdr:to>
      <xdr:col>26</xdr:col>
      <xdr:colOff>714240</xdr:colOff>
      <xdr:row>8</xdr:row>
      <xdr:rowOff>113760</xdr:rowOff>
    </xdr:to>
    <xdr:sp>
      <xdr:nvSpPr>
        <xdr:cNvPr id="9" name="CustomShape 1"/>
        <xdr:cNvSpPr/>
      </xdr:nvSpPr>
      <xdr:spPr>
        <a:xfrm>
          <a:off x="5731920" y="407520"/>
          <a:ext cx="5358600" cy="17481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各加算に共通して必要な情報　入力セル</a:t>
          </a:r>
          <a:endParaRPr b="0" lang="en-US" sz="1100" spc="-1" strike="noStrike">
            <a:latin typeface="Times New Roman"/>
          </a:endParaRPr>
        </a:p>
      </xdr:txBody>
    </xdr:sp>
    <xdr:clientData/>
  </xdr:twoCellAnchor>
  <xdr:twoCellAnchor editAs="twoCell">
    <xdr:from>
      <xdr:col>23</xdr:col>
      <xdr:colOff>241920</xdr:colOff>
      <xdr:row>5</xdr:row>
      <xdr:rowOff>171360</xdr:rowOff>
    </xdr:from>
    <xdr:to>
      <xdr:col>23</xdr:col>
      <xdr:colOff>572400</xdr:colOff>
      <xdr:row>6</xdr:row>
      <xdr:rowOff>66240</xdr:rowOff>
    </xdr:to>
    <xdr:sp>
      <xdr:nvSpPr>
        <xdr:cNvPr id="10" name="CustomShape 1"/>
        <xdr:cNvSpPr/>
      </xdr:nvSpPr>
      <xdr:spPr>
        <a:xfrm>
          <a:off x="5903280" y="1447560"/>
          <a:ext cx="330480" cy="15012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38</xdr:col>
      <xdr:colOff>146160</xdr:colOff>
      <xdr:row>3</xdr:row>
      <xdr:rowOff>3240</xdr:rowOff>
    </xdr:from>
    <xdr:to>
      <xdr:col>48</xdr:col>
      <xdr:colOff>142560</xdr:colOff>
      <xdr:row>10</xdr:row>
      <xdr:rowOff>190080</xdr:rowOff>
    </xdr:to>
    <xdr:sp>
      <xdr:nvSpPr>
        <xdr:cNvPr id="11" name="CustomShape 1"/>
        <xdr:cNvSpPr/>
      </xdr:nvSpPr>
      <xdr:spPr>
        <a:xfrm>
          <a:off x="6940440" y="574560"/>
          <a:ext cx="6424560" cy="13964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【凡例】（本シート及び各様式）</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処遇改善加算の算定に必要な情報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特定加算の算定に必要な情報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ベースアップ等加算の算定に必要な情報　入力セル</a:t>
          </a:r>
          <a:endParaRPr b="0" lang="en-US" sz="1100" spc="-1" strike="noStrike">
            <a:latin typeface="Times New Roman"/>
          </a:endParaRPr>
        </a:p>
      </xdr:txBody>
    </xdr:sp>
    <xdr:clientData/>
  </xdr:twoCellAnchor>
  <xdr:twoCellAnchor editAs="absolute">
    <xdr:from>
      <xdr:col>38</xdr:col>
      <xdr:colOff>215280</xdr:colOff>
      <xdr:row>8</xdr:row>
      <xdr:rowOff>235800</xdr:rowOff>
    </xdr:from>
    <xdr:to>
      <xdr:col>38</xdr:col>
      <xdr:colOff>623880</xdr:colOff>
      <xdr:row>9</xdr:row>
      <xdr:rowOff>56160</xdr:rowOff>
    </xdr:to>
    <xdr:sp>
      <xdr:nvSpPr>
        <xdr:cNvPr id="12" name="CustomShape 1"/>
        <xdr:cNvSpPr/>
      </xdr:nvSpPr>
      <xdr:spPr>
        <a:xfrm>
          <a:off x="7009560" y="1531080"/>
          <a:ext cx="408600" cy="14400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215280</xdr:colOff>
      <xdr:row>8</xdr:row>
      <xdr:rowOff>60120</xdr:rowOff>
    </xdr:from>
    <xdr:to>
      <xdr:col>38</xdr:col>
      <xdr:colOff>623880</xdr:colOff>
      <xdr:row>8</xdr:row>
      <xdr:rowOff>204120</xdr:rowOff>
    </xdr:to>
    <xdr:sp>
      <xdr:nvSpPr>
        <xdr:cNvPr id="13" name="CustomShape 1"/>
        <xdr:cNvSpPr/>
      </xdr:nvSpPr>
      <xdr:spPr>
        <a:xfrm>
          <a:off x="7009560" y="1355400"/>
          <a:ext cx="408600" cy="14400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215280</xdr:colOff>
      <xdr:row>7</xdr:row>
      <xdr:rowOff>59040</xdr:rowOff>
    </xdr:from>
    <xdr:to>
      <xdr:col>38</xdr:col>
      <xdr:colOff>623880</xdr:colOff>
      <xdr:row>8</xdr:row>
      <xdr:rowOff>31680</xdr:rowOff>
    </xdr:to>
    <xdr:sp>
      <xdr:nvSpPr>
        <xdr:cNvPr id="14" name="CustomShape 1"/>
        <xdr:cNvSpPr/>
      </xdr:nvSpPr>
      <xdr:spPr>
        <a:xfrm>
          <a:off x="7009560" y="1182960"/>
          <a:ext cx="408600" cy="144000"/>
        </a:xfrm>
        <a:prstGeom prst="rect">
          <a:avLst/>
        </a:prstGeom>
        <a:solidFill>
          <a:srgbClr val="ffff99"/>
        </a:solidFill>
        <a:ln w="12600">
          <a:round/>
        </a:ln>
      </xdr:spPr>
      <xdr:style>
        <a:lnRef idx="2">
          <a:schemeClr val="dk1"/>
        </a:lnRef>
        <a:fillRef idx="1">
          <a:schemeClr val="lt1"/>
        </a:fillRef>
        <a:effectRef idx="0">
          <a:schemeClr val="dk1"/>
        </a:effectRef>
        <a:fontRef idx="minor"/>
      </xdr:style>
    </xdr:sp>
    <xdr:clientData/>
  </xdr:twoCellAnchor>
  <xdr:twoCellAnchor editAs="twoCell">
    <xdr:from>
      <xdr:col>1</xdr:col>
      <xdr:colOff>95400</xdr:colOff>
      <xdr:row>76</xdr:row>
      <xdr:rowOff>50760</xdr:rowOff>
    </xdr:from>
    <xdr:to>
      <xdr:col>1</xdr:col>
      <xdr:colOff>168120</xdr:colOff>
      <xdr:row>79</xdr:row>
      <xdr:rowOff>164880</xdr:rowOff>
    </xdr:to>
    <xdr:sp>
      <xdr:nvSpPr>
        <xdr:cNvPr id="15" name="CustomShape 1"/>
        <xdr:cNvSpPr/>
      </xdr:nvSpPr>
      <xdr:spPr>
        <a:xfrm>
          <a:off x="270000" y="1721448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twoCell">
    <xdr:from>
      <xdr:col>15</xdr:col>
      <xdr:colOff>14760</xdr:colOff>
      <xdr:row>29</xdr:row>
      <xdr:rowOff>8280</xdr:rowOff>
    </xdr:from>
    <xdr:to>
      <xdr:col>16</xdr:col>
      <xdr:colOff>132480</xdr:colOff>
      <xdr:row>29</xdr:row>
      <xdr:rowOff>183600</xdr:rowOff>
    </xdr:to>
    <xdr:sp>
      <xdr:nvSpPr>
        <xdr:cNvPr id="16" name="CustomShape 1"/>
        <xdr:cNvSpPr/>
      </xdr:nvSpPr>
      <xdr:spPr>
        <a:xfrm>
          <a:off x="2722680" y="59994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(1)</a:t>
          </a:r>
          <a:endParaRPr b="0" lang="en-US" sz="600" spc="-1" strike="noStrike">
            <a:latin typeface="Times New Roman"/>
          </a:endParaRPr>
        </a:p>
      </xdr:txBody>
    </xdr:sp>
    <xdr:clientData/>
  </xdr:twoCellAnchor>
  <xdr:twoCellAnchor editAs="twoCell">
    <xdr:from>
      <xdr:col>15</xdr:col>
      <xdr:colOff>0</xdr:colOff>
      <xdr:row>34</xdr:row>
      <xdr:rowOff>0</xdr:rowOff>
    </xdr:from>
    <xdr:to>
      <xdr:col>16</xdr:col>
      <xdr:colOff>147240</xdr:colOff>
      <xdr:row>34</xdr:row>
      <xdr:rowOff>175320</xdr:rowOff>
    </xdr:to>
    <xdr:sp>
      <xdr:nvSpPr>
        <xdr:cNvPr id="17" name="CustomShape 1"/>
        <xdr:cNvSpPr/>
      </xdr:nvSpPr>
      <xdr:spPr>
        <a:xfrm>
          <a:off x="2707920" y="72770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(13)</a:t>
          </a:r>
          <a:endParaRPr b="0" lang="en-US" sz="600" spc="-1" strike="noStrike">
            <a:latin typeface="Times New Roman"/>
          </a:endParaRPr>
        </a:p>
      </xdr:txBody>
    </xdr:sp>
    <xdr:clientData/>
  </xdr:twoCellAnchor>
  <xdr:twoCellAnchor editAs="twoCell">
    <xdr:from>
      <xdr:col>22</xdr:col>
      <xdr:colOff>0</xdr:colOff>
      <xdr:row>29</xdr:row>
      <xdr:rowOff>8280</xdr:rowOff>
    </xdr:from>
    <xdr:to>
      <xdr:col>23</xdr:col>
      <xdr:colOff>118080</xdr:colOff>
      <xdr:row>29</xdr:row>
      <xdr:rowOff>183600</xdr:rowOff>
    </xdr:to>
    <xdr:sp>
      <xdr:nvSpPr>
        <xdr:cNvPr id="18" name="CustomShape 1"/>
        <xdr:cNvSpPr/>
      </xdr:nvSpPr>
      <xdr:spPr>
        <a:xfrm>
          <a:off x="3930480" y="59994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twoCell">
    <xdr:from>
      <xdr:col>29</xdr:col>
      <xdr:colOff>0</xdr:colOff>
      <xdr:row>29</xdr:row>
      <xdr:rowOff>8280</xdr:rowOff>
    </xdr:from>
    <xdr:to>
      <xdr:col>30</xdr:col>
      <xdr:colOff>117720</xdr:colOff>
      <xdr:row>29</xdr:row>
      <xdr:rowOff>183600</xdr:rowOff>
    </xdr:to>
    <xdr:sp>
      <xdr:nvSpPr>
        <xdr:cNvPr id="19" name="CustomShape 1"/>
        <xdr:cNvSpPr/>
      </xdr:nvSpPr>
      <xdr:spPr>
        <a:xfrm>
          <a:off x="5152680" y="59994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(3)</a:t>
          </a:r>
          <a:endParaRPr b="0" lang="en-US" sz="600" spc="-1" strike="noStrike">
            <a:latin typeface="Times New Roman"/>
          </a:endParaRPr>
        </a:p>
      </xdr:txBody>
    </xdr:sp>
    <xdr:clientData/>
  </xdr:twoCellAnchor>
  <xdr:twoCellAnchor editAs="twoCell">
    <xdr:from>
      <xdr:col>15</xdr:col>
      <xdr:colOff>0</xdr:colOff>
      <xdr:row>31</xdr:row>
      <xdr:rowOff>0</xdr:rowOff>
    </xdr:from>
    <xdr:to>
      <xdr:col>16</xdr:col>
      <xdr:colOff>117720</xdr:colOff>
      <xdr:row>31</xdr:row>
      <xdr:rowOff>160920</xdr:rowOff>
    </xdr:to>
    <xdr:sp>
      <xdr:nvSpPr>
        <xdr:cNvPr id="20" name="CustomShape 1"/>
        <xdr:cNvSpPr/>
      </xdr:nvSpPr>
      <xdr:spPr>
        <a:xfrm>
          <a:off x="2707920" y="670536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(4)</a:t>
          </a:r>
          <a:endParaRPr b="0" lang="en-US" sz="600" spc="-1" strike="noStrike">
            <a:latin typeface="Times New Roman"/>
          </a:endParaRPr>
        </a:p>
      </xdr:txBody>
    </xdr:sp>
    <xdr:clientData/>
  </xdr:twoCellAnchor>
  <xdr:twoCellAnchor editAs="twoCell">
    <xdr:from>
      <xdr:col>22</xdr:col>
      <xdr:colOff>0</xdr:colOff>
      <xdr:row>31</xdr:row>
      <xdr:rowOff>0</xdr:rowOff>
    </xdr:from>
    <xdr:to>
      <xdr:col>23</xdr:col>
      <xdr:colOff>118080</xdr:colOff>
      <xdr:row>31</xdr:row>
      <xdr:rowOff>160920</xdr:rowOff>
    </xdr:to>
    <xdr:sp>
      <xdr:nvSpPr>
        <xdr:cNvPr id="21" name="CustomShape 1"/>
        <xdr:cNvSpPr/>
      </xdr:nvSpPr>
      <xdr:spPr>
        <a:xfrm>
          <a:off x="3930480" y="670536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(5)</a:t>
          </a:r>
          <a:endParaRPr b="0" lang="en-US" sz="600" spc="-1" strike="noStrike">
            <a:latin typeface="Times New Roman"/>
          </a:endParaRPr>
        </a:p>
      </xdr:txBody>
    </xdr:sp>
    <xdr:clientData/>
  </xdr:twoCellAnchor>
  <xdr:twoCellAnchor editAs="twoCell">
    <xdr:from>
      <xdr:col>29</xdr:col>
      <xdr:colOff>0</xdr:colOff>
      <xdr:row>31</xdr:row>
      <xdr:rowOff>0</xdr:rowOff>
    </xdr:from>
    <xdr:to>
      <xdr:col>30</xdr:col>
      <xdr:colOff>117720</xdr:colOff>
      <xdr:row>31</xdr:row>
      <xdr:rowOff>160920</xdr:rowOff>
    </xdr:to>
    <xdr:sp>
      <xdr:nvSpPr>
        <xdr:cNvPr id="22" name="CustomShape 1"/>
        <xdr:cNvSpPr/>
      </xdr:nvSpPr>
      <xdr:spPr>
        <a:xfrm>
          <a:off x="5152680" y="670536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(6)</a:t>
          </a:r>
          <a:endParaRPr b="0" lang="en-US" sz="600" spc="-1" strike="noStrike">
            <a:latin typeface="Times New Roman"/>
          </a:endParaRPr>
        </a:p>
      </xdr:txBody>
    </xdr:sp>
    <xdr:clientData/>
  </xdr:twoCellAnchor>
  <xdr:twoCellAnchor editAs="twoCell">
    <xdr:from>
      <xdr:col>15</xdr:col>
      <xdr:colOff>0</xdr:colOff>
      <xdr:row>32</xdr:row>
      <xdr:rowOff>0</xdr:rowOff>
    </xdr:from>
    <xdr:to>
      <xdr:col>16</xdr:col>
      <xdr:colOff>117720</xdr:colOff>
      <xdr:row>32</xdr:row>
      <xdr:rowOff>160920</xdr:rowOff>
    </xdr:to>
    <xdr:sp>
      <xdr:nvSpPr>
        <xdr:cNvPr id="23" name="CustomShape 1"/>
        <xdr:cNvSpPr/>
      </xdr:nvSpPr>
      <xdr:spPr>
        <a:xfrm>
          <a:off x="2707920" y="68958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(7)</a:t>
          </a:r>
          <a:endParaRPr b="0" lang="en-US" sz="600" spc="-1" strike="noStrike">
            <a:latin typeface="Times New Roman"/>
          </a:endParaRPr>
        </a:p>
      </xdr:txBody>
    </xdr:sp>
    <xdr:clientData/>
  </xdr:twoCellAnchor>
  <xdr:twoCellAnchor editAs="twoCell">
    <xdr:from>
      <xdr:col>15</xdr:col>
      <xdr:colOff>0</xdr:colOff>
      <xdr:row>33</xdr:row>
      <xdr:rowOff>0</xdr:rowOff>
    </xdr:from>
    <xdr:to>
      <xdr:col>16</xdr:col>
      <xdr:colOff>132480</xdr:colOff>
      <xdr:row>33</xdr:row>
      <xdr:rowOff>160920</xdr:rowOff>
    </xdr:to>
    <xdr:sp>
      <xdr:nvSpPr>
        <xdr:cNvPr id="24" name="CustomShape 1"/>
        <xdr:cNvSpPr/>
      </xdr:nvSpPr>
      <xdr:spPr>
        <a:xfrm>
          <a:off x="2707920" y="708660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(10)</a:t>
          </a:r>
          <a:endParaRPr b="0" lang="en-US" sz="600" spc="-1" strike="noStrike">
            <a:latin typeface="Times New Roman"/>
          </a:endParaRPr>
        </a:p>
      </xdr:txBody>
    </xdr:sp>
    <xdr:clientData/>
  </xdr:twoCellAnchor>
  <xdr:twoCellAnchor editAs="twoCell">
    <xdr:from>
      <xdr:col>22</xdr:col>
      <xdr:colOff>0</xdr:colOff>
      <xdr:row>32</xdr:row>
      <xdr:rowOff>0</xdr:rowOff>
    </xdr:from>
    <xdr:to>
      <xdr:col>23</xdr:col>
      <xdr:colOff>118080</xdr:colOff>
      <xdr:row>32</xdr:row>
      <xdr:rowOff>160920</xdr:rowOff>
    </xdr:to>
    <xdr:sp>
      <xdr:nvSpPr>
        <xdr:cNvPr id="25" name="CustomShape 1"/>
        <xdr:cNvSpPr/>
      </xdr:nvSpPr>
      <xdr:spPr>
        <a:xfrm>
          <a:off x="3930480" y="68958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(8)</a:t>
          </a:r>
          <a:endParaRPr b="0" lang="en-US" sz="600" spc="-1" strike="noStrike">
            <a:latin typeface="Times New Roman"/>
          </a:endParaRPr>
        </a:p>
      </xdr:txBody>
    </xdr:sp>
    <xdr:clientData/>
  </xdr:twoCellAnchor>
  <xdr:twoCellAnchor editAs="twoCell">
    <xdr:from>
      <xdr:col>22</xdr:col>
      <xdr:colOff>0</xdr:colOff>
      <xdr:row>32</xdr:row>
      <xdr:rowOff>168480</xdr:rowOff>
    </xdr:from>
    <xdr:to>
      <xdr:col>23</xdr:col>
      <xdr:colOff>140040</xdr:colOff>
      <xdr:row>33</xdr:row>
      <xdr:rowOff>160560</xdr:rowOff>
    </xdr:to>
    <xdr:sp>
      <xdr:nvSpPr>
        <xdr:cNvPr id="26" name="CustomShape 1"/>
        <xdr:cNvSpPr/>
      </xdr:nvSpPr>
      <xdr:spPr>
        <a:xfrm>
          <a:off x="3930480" y="706428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(11)</a:t>
          </a:r>
          <a:endParaRPr b="0" lang="en-US" sz="600" spc="-1" strike="noStrike">
            <a:latin typeface="Times New Roman"/>
          </a:endParaRPr>
        </a:p>
      </xdr:txBody>
    </xdr:sp>
    <xdr:clientData/>
  </xdr:twoCellAnchor>
  <xdr:twoCellAnchor editAs="twoCell">
    <xdr:from>
      <xdr:col>29</xdr:col>
      <xdr:colOff>0</xdr:colOff>
      <xdr:row>32</xdr:row>
      <xdr:rowOff>0</xdr:rowOff>
    </xdr:from>
    <xdr:to>
      <xdr:col>30</xdr:col>
      <xdr:colOff>117720</xdr:colOff>
      <xdr:row>32</xdr:row>
      <xdr:rowOff>160920</xdr:rowOff>
    </xdr:to>
    <xdr:sp>
      <xdr:nvSpPr>
        <xdr:cNvPr id="27" name="CustomShape 1"/>
        <xdr:cNvSpPr/>
      </xdr:nvSpPr>
      <xdr:spPr>
        <a:xfrm>
          <a:off x="5152680" y="68958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(9)</a:t>
          </a:r>
          <a:endParaRPr b="0" lang="en-US" sz="600" spc="-1" strike="noStrike">
            <a:latin typeface="Times New Roman"/>
          </a:endParaRPr>
        </a:p>
      </xdr:txBody>
    </xdr:sp>
    <xdr:clientData/>
  </xdr:twoCellAnchor>
  <xdr:twoCellAnchor editAs="twoCell">
    <xdr:from>
      <xdr:col>29</xdr:col>
      <xdr:colOff>0</xdr:colOff>
      <xdr:row>33</xdr:row>
      <xdr:rowOff>0</xdr:rowOff>
    </xdr:from>
    <xdr:to>
      <xdr:col>30</xdr:col>
      <xdr:colOff>161640</xdr:colOff>
      <xdr:row>33</xdr:row>
      <xdr:rowOff>175320</xdr:rowOff>
    </xdr:to>
    <xdr:sp>
      <xdr:nvSpPr>
        <xdr:cNvPr id="28" name="CustomShape 1"/>
        <xdr:cNvSpPr/>
      </xdr:nvSpPr>
      <xdr:spPr>
        <a:xfrm>
          <a:off x="5152680" y="708660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(12)</a:t>
          </a:r>
          <a:endParaRPr b="0" lang="en-US" sz="600" spc="-1" strike="noStrike">
            <a:latin typeface="Times New Roman"/>
          </a:endParaRPr>
        </a:p>
      </xdr:txBody>
    </xdr:sp>
    <xdr:clientData/>
  </xdr:twoCellAnchor>
  <xdr:twoCellAnchor editAs="twoCell">
    <xdr:from>
      <xdr:col>22</xdr:col>
      <xdr:colOff>0</xdr:colOff>
      <xdr:row>33</xdr:row>
      <xdr:rowOff>168480</xdr:rowOff>
    </xdr:from>
    <xdr:to>
      <xdr:col>23</xdr:col>
      <xdr:colOff>140040</xdr:colOff>
      <xdr:row>34</xdr:row>
      <xdr:rowOff>160920</xdr:rowOff>
    </xdr:to>
    <xdr:sp>
      <xdr:nvSpPr>
        <xdr:cNvPr id="29" name="CustomShape 1"/>
        <xdr:cNvSpPr/>
      </xdr:nvSpPr>
      <xdr:spPr>
        <a:xfrm>
          <a:off x="3930480" y="725508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(14)</a:t>
          </a:r>
          <a:endParaRPr b="0" lang="en-US" sz="600" spc="-1" strike="noStrike">
            <a:latin typeface="Times New Roman"/>
          </a:endParaRPr>
        </a:p>
      </xdr:txBody>
    </xdr:sp>
    <xdr:clientData/>
  </xdr:twoCellAnchor>
  <xdr:twoCellAnchor editAs="twoCell">
    <xdr:from>
      <xdr:col>29</xdr:col>
      <xdr:colOff>0</xdr:colOff>
      <xdr:row>34</xdr:row>
      <xdr:rowOff>0</xdr:rowOff>
    </xdr:from>
    <xdr:to>
      <xdr:col>30</xdr:col>
      <xdr:colOff>161640</xdr:colOff>
      <xdr:row>34</xdr:row>
      <xdr:rowOff>175320</xdr:rowOff>
    </xdr:to>
    <xdr:sp>
      <xdr:nvSpPr>
        <xdr:cNvPr id="30" name="CustomShape 1"/>
        <xdr:cNvSpPr/>
      </xdr:nvSpPr>
      <xdr:spPr>
        <a:xfrm>
          <a:off x="5152680" y="727704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600" spc="-1" strike="noStrike">
              <a:solidFill>
                <a:srgbClr val="000000"/>
              </a:solidFill>
              <a:latin typeface="Times New Roman"/>
            </a:rPr>
            <a:t>(15)</a:t>
          </a:r>
          <a:endParaRPr b="0" lang="en-US" sz="600" spc="-1" strike="noStrike">
            <a:latin typeface="Times New Roman"/>
          </a:endParaRPr>
        </a:p>
      </xdr:txBody>
    </xdr:sp>
    <xdr:clientData/>
  </xdr:twoCellAnchor>
  <xdr:twoCellAnchor editAs="twoCell">
    <xdr:from>
      <xdr:col>22</xdr:col>
      <xdr:colOff>0</xdr:colOff>
      <xdr:row>29</xdr:row>
      <xdr:rowOff>261000</xdr:rowOff>
    </xdr:from>
    <xdr:to>
      <xdr:col>25</xdr:col>
      <xdr:colOff>91440</xdr:colOff>
      <xdr:row>30</xdr:row>
      <xdr:rowOff>217080</xdr:rowOff>
    </xdr:to>
    <xdr:sp>
      <xdr:nvSpPr>
        <xdr:cNvPr id="31" name="CustomShape 1"/>
        <xdr:cNvSpPr/>
      </xdr:nvSpPr>
      <xdr:spPr>
        <a:xfrm>
          <a:off x="3930480" y="625212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【基準額２】</a:t>
          </a:r>
          <a:endParaRPr b="0" lang="en-US" sz="600" spc="-1" strike="noStrike">
            <a:latin typeface="Times New Roman"/>
          </a:endParaRPr>
        </a:p>
      </xdr:txBody>
    </xdr:sp>
    <xdr:clientData/>
  </xdr:twoCellAnchor>
  <xdr:twoCellAnchor editAs="twoCell">
    <xdr:from>
      <xdr:col>29</xdr:col>
      <xdr:colOff>0</xdr:colOff>
      <xdr:row>29</xdr:row>
      <xdr:rowOff>261000</xdr:rowOff>
    </xdr:from>
    <xdr:to>
      <xdr:col>32</xdr:col>
      <xdr:colOff>91080</xdr:colOff>
      <xdr:row>30</xdr:row>
      <xdr:rowOff>217080</xdr:rowOff>
    </xdr:to>
    <xdr:sp>
      <xdr:nvSpPr>
        <xdr:cNvPr id="32" name="CustomShape 1"/>
        <xdr:cNvSpPr/>
      </xdr:nvSpPr>
      <xdr:spPr>
        <a:xfrm>
          <a:off x="5152680" y="625212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【基準額３】</a:t>
          </a:r>
          <a:endParaRPr b="0" lang="en-US" sz="600" spc="-1" strike="noStrike">
            <a:latin typeface="Times New Roman"/>
          </a:endParaRPr>
        </a:p>
      </xdr:txBody>
    </xdr:sp>
    <xdr:clientData/>
  </xdr:twoCellAnchor>
  <xdr:twoCellAnchor editAs="twoCell">
    <xdr:from>
      <xdr:col>15</xdr:col>
      <xdr:colOff>0</xdr:colOff>
      <xdr:row>29</xdr:row>
      <xdr:rowOff>261000</xdr:rowOff>
    </xdr:from>
    <xdr:to>
      <xdr:col>18</xdr:col>
      <xdr:colOff>91080</xdr:colOff>
      <xdr:row>30</xdr:row>
      <xdr:rowOff>217080</xdr:rowOff>
    </xdr:to>
    <xdr:sp>
      <xdr:nvSpPr>
        <xdr:cNvPr id="33" name="CustomShape 1"/>
        <xdr:cNvSpPr/>
      </xdr:nvSpPr>
      <xdr:spPr>
        <a:xfrm>
          <a:off x="2707920" y="625212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【基準額１】</a:t>
          </a:r>
          <a:endParaRPr b="0" lang="en-US" sz="600" spc="-1" strike="noStrike">
            <a:latin typeface="Times New Roman"/>
          </a:endParaRPr>
        </a:p>
      </xdr:txBody>
    </xdr:sp>
    <xdr:clientData/>
  </xdr:twoCellAnchor>
  <xdr:twoCellAnchor editAs="twoCell">
    <xdr:from>
      <xdr:col>22</xdr:col>
      <xdr:colOff>0</xdr:colOff>
      <xdr:row>285</xdr:row>
      <xdr:rowOff>88920</xdr:rowOff>
    </xdr:from>
    <xdr:to>
      <xdr:col>23</xdr:col>
      <xdr:colOff>118080</xdr:colOff>
      <xdr:row>286</xdr:row>
      <xdr:rowOff>92880</xdr:rowOff>
    </xdr:to>
    <xdr:sp>
      <xdr:nvSpPr>
        <xdr:cNvPr id="34" name="CustomShape 1"/>
        <xdr:cNvSpPr/>
      </xdr:nvSpPr>
      <xdr:spPr>
        <a:xfrm>
          <a:off x="3930480" y="6443028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twoCell">
    <xdr:from>
      <xdr:col>22</xdr:col>
      <xdr:colOff>152280</xdr:colOff>
      <xdr:row>286</xdr:row>
      <xdr:rowOff>72720</xdr:rowOff>
    </xdr:from>
    <xdr:to>
      <xdr:col>24</xdr:col>
      <xdr:colOff>95760</xdr:colOff>
      <xdr:row>287</xdr:row>
      <xdr:rowOff>76680</xdr:rowOff>
    </xdr:to>
    <xdr:sp>
      <xdr:nvSpPr>
        <xdr:cNvPr id="35" name="CustomShape 1"/>
        <xdr:cNvSpPr/>
      </xdr:nvSpPr>
      <xdr:spPr>
        <a:xfrm>
          <a:off x="4082760" y="645854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spAutoFit/>
        </a:bodyP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twoCell">
    <xdr:from>
      <xdr:col>38</xdr:col>
      <xdr:colOff>226800</xdr:colOff>
      <xdr:row>9</xdr:row>
      <xdr:rowOff>91080</xdr:rowOff>
    </xdr:from>
    <xdr:to>
      <xdr:col>39</xdr:col>
      <xdr:colOff>26280</xdr:colOff>
      <xdr:row>10</xdr:row>
      <xdr:rowOff>73080</xdr:rowOff>
    </xdr:to>
    <xdr:sp>
      <xdr:nvSpPr>
        <xdr:cNvPr id="36" name="CustomShape 1"/>
        <xdr:cNvSpPr/>
      </xdr:nvSpPr>
      <xdr:spPr>
        <a:xfrm>
          <a:off x="7021080" y="1710000"/>
          <a:ext cx="446040" cy="1440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F72"/>
  <sheetViews>
    <sheetView showFormulas="false" showGridLines="false" showRowColHeaders="true" showZeros="true" rightToLeft="false" tabSelected="false" showOutlineSymbols="true" defaultGridColor="true" view="pageBreakPreview" topLeftCell="A1" colorId="64" zoomScale="90" zoomScaleNormal="90" zoomScalePageLayoutView="90" workbookViewId="0">
      <selection pane="topLeft" activeCell="E9" activeCellId="0" sqref="E9"/>
    </sheetView>
  </sheetViews>
  <sheetFormatPr defaultRowHeight="13.5" zeroHeight="false" outlineLevelRow="0" outlineLevelCol="0"/>
  <cols>
    <col collapsed="false" customWidth="true" hidden="false" outlineLevel="0" max="1" min="1" style="1" width="27.75"/>
    <col collapsed="false" customWidth="true" hidden="false" outlineLevel="0" max="2" min="2" style="2" width="12.76"/>
    <col collapsed="false" customWidth="true" hidden="false" outlineLevel="0" max="3" min="3" style="3" width="19.88"/>
    <col collapsed="false" customWidth="true" hidden="false" outlineLevel="0" max="4" min="4" style="3" width="66.5"/>
    <col collapsed="false" customWidth="true" hidden="false" outlineLevel="0" max="5" min="5" style="0" width="66.5"/>
    <col collapsed="false" customWidth="true" hidden="false" outlineLevel="0" max="1025" min="6" style="0" width="8.69"/>
  </cols>
  <sheetData>
    <row r="1" customFormat="false" ht="30" hidden="false" customHeight="true" outlineLevel="0" collapsed="false">
      <c r="A1" s="4" t="s">
        <v>0</v>
      </c>
      <c r="B1" s="4"/>
      <c r="C1" s="4"/>
      <c r="D1" s="4"/>
      <c r="E1" s="4"/>
    </row>
    <row r="2" customFormat="false" ht="18" hidden="false" customHeight="true" outlineLevel="0" collapsed="false">
      <c r="A2" s="5" t="s">
        <v>1</v>
      </c>
      <c r="B2" s="5"/>
      <c r="C2" s="5"/>
      <c r="D2" s="5"/>
      <c r="E2" s="5"/>
    </row>
    <row r="3" s="7" customFormat="true" ht="8.1" hidden="false" customHeight="true" outlineLevel="0" collapsed="false">
      <c r="A3" s="6"/>
      <c r="B3" s="6"/>
      <c r="C3" s="6"/>
      <c r="D3" s="6"/>
    </row>
    <row r="4" s="11" customFormat="true" ht="27" hidden="false" customHeight="false" outlineLevel="0" collapsed="false">
      <c r="A4" s="8" t="s">
        <v>2</v>
      </c>
      <c r="B4" s="8" t="s">
        <v>3</v>
      </c>
      <c r="C4" s="9" t="s">
        <v>4</v>
      </c>
      <c r="D4" s="10" t="s">
        <v>5</v>
      </c>
      <c r="E4" s="8" t="s">
        <v>6</v>
      </c>
    </row>
    <row r="5" customFormat="false" ht="18" hidden="false" customHeight="true" outlineLevel="0" collapsed="false">
      <c r="A5" s="12" t="s">
        <v>7</v>
      </c>
      <c r="B5" s="13" t="n">
        <v>1</v>
      </c>
      <c r="C5" s="13" t="s">
        <v>8</v>
      </c>
      <c r="D5" s="14" t="s">
        <v>9</v>
      </c>
      <c r="E5" s="15" t="s">
        <v>10</v>
      </c>
    </row>
    <row r="6" customFormat="false" ht="75" hidden="false" customHeight="true" outlineLevel="0" collapsed="false">
      <c r="A6" s="16" t="s">
        <v>11</v>
      </c>
      <c r="B6" s="15" t="n">
        <v>1</v>
      </c>
      <c r="C6" s="17" t="s">
        <v>12</v>
      </c>
      <c r="D6" s="18" t="s">
        <v>13</v>
      </c>
      <c r="E6" s="15" t="s">
        <v>10</v>
      </c>
    </row>
    <row r="7" customFormat="false" ht="105" hidden="false" customHeight="true" outlineLevel="0" collapsed="false">
      <c r="A7" s="16" t="s">
        <v>14</v>
      </c>
      <c r="B7" s="15" t="n">
        <v>1</v>
      </c>
      <c r="C7" s="17" t="s">
        <v>15</v>
      </c>
      <c r="D7" s="18" t="s">
        <v>16</v>
      </c>
      <c r="E7" s="19" t="s">
        <v>17</v>
      </c>
    </row>
    <row r="8" customFormat="false" ht="60" hidden="false" customHeight="true" outlineLevel="0" collapsed="false">
      <c r="A8" s="16" t="s">
        <v>18</v>
      </c>
      <c r="B8" s="15" t="s">
        <v>19</v>
      </c>
      <c r="C8" s="17" t="s">
        <v>20</v>
      </c>
      <c r="D8" s="18" t="s">
        <v>21</v>
      </c>
      <c r="E8" s="20" t="s">
        <v>22</v>
      </c>
    </row>
    <row r="9" customFormat="false" ht="60" hidden="false" customHeight="true" outlineLevel="0" collapsed="false">
      <c r="A9" s="16" t="s">
        <v>23</v>
      </c>
      <c r="B9" s="15" t="s">
        <v>19</v>
      </c>
      <c r="C9" s="17" t="s">
        <v>20</v>
      </c>
      <c r="D9" s="18" t="s">
        <v>24</v>
      </c>
      <c r="E9" s="20" t="s">
        <v>22</v>
      </c>
    </row>
    <row r="10" customFormat="false" ht="72" hidden="false" customHeight="true" outlineLevel="0" collapsed="false">
      <c r="A10" s="16" t="s">
        <v>25</v>
      </c>
      <c r="B10" s="15" t="s">
        <v>19</v>
      </c>
      <c r="C10" s="17" t="s">
        <v>20</v>
      </c>
      <c r="D10" s="18" t="s">
        <v>26</v>
      </c>
      <c r="E10" s="19" t="s">
        <v>17</v>
      </c>
    </row>
    <row r="11" customFormat="false" ht="19.15" hidden="false" customHeight="true" outlineLevel="0" collapsed="false">
      <c r="C11" s="2"/>
      <c r="D11" s="1"/>
      <c r="E11" s="21"/>
    </row>
    <row r="12" customFormat="false" ht="19.15" hidden="false" customHeight="true" outlineLevel="0" collapsed="false">
      <c r="C12" s="2"/>
      <c r="D12" s="1"/>
      <c r="E12" s="21"/>
    </row>
    <row r="13" customFormat="false" ht="19.15" hidden="false" customHeight="true" outlineLevel="0" collapsed="false">
      <c r="C13" s="2"/>
      <c r="D13" s="1"/>
      <c r="E13" s="21"/>
    </row>
    <row r="14" customFormat="false" ht="19.15" hidden="false" customHeight="true" outlineLevel="0" collapsed="false">
      <c r="C14" s="2"/>
      <c r="D14" s="1"/>
      <c r="E14" s="21"/>
    </row>
    <row r="15" customFormat="false" ht="19.15" hidden="false" customHeight="true" outlineLevel="0" collapsed="false">
      <c r="C15" s="2"/>
      <c r="D15" s="1"/>
      <c r="E15" s="21"/>
    </row>
    <row r="16" customFormat="false" ht="19.15" hidden="false" customHeight="true" outlineLevel="0" collapsed="false">
      <c r="C16" s="2"/>
      <c r="D16" s="1"/>
      <c r="E16" s="21"/>
    </row>
    <row r="17" customFormat="false" ht="19.15" hidden="false" customHeight="true" outlineLevel="0" collapsed="false">
      <c r="C17" s="2"/>
      <c r="D17" s="1"/>
      <c r="E17" s="21"/>
    </row>
    <row r="18" customFormat="false" ht="11.45" hidden="false" customHeight="true" outlineLevel="0" collapsed="false">
      <c r="A18" s="22" t="s">
        <v>27</v>
      </c>
      <c r="B18" s="22"/>
      <c r="C18" s="22"/>
      <c r="D18" s="22"/>
    </row>
    <row r="19" customFormat="false" ht="5.25" hidden="false" customHeight="true" outlineLevel="0" collapsed="false">
      <c r="A19" s="23"/>
      <c r="B19" s="23"/>
      <c r="C19" s="23"/>
      <c r="D19" s="23"/>
    </row>
    <row r="20" customFormat="false" ht="17.25" hidden="false" customHeight="false" outlineLevel="0" collapsed="false">
      <c r="A20" s="24" t="s">
        <v>28</v>
      </c>
      <c r="B20" s="25"/>
    </row>
    <row r="21" s="28" customFormat="true" ht="17.25" hidden="false" customHeight="false" outlineLevel="0" collapsed="false">
      <c r="A21" s="26" t="s">
        <v>29</v>
      </c>
      <c r="B21" s="27"/>
      <c r="C21" s="24"/>
      <c r="D21" s="24"/>
    </row>
    <row r="22" s="28" customFormat="true" ht="17.25" hidden="false" customHeight="false" outlineLevel="0" collapsed="false">
      <c r="A22" s="26" t="s">
        <v>30</v>
      </c>
      <c r="B22" s="27"/>
      <c r="C22" s="24"/>
      <c r="D22" s="24"/>
    </row>
    <row r="23" s="28" customFormat="true" ht="17.25" hidden="false" customHeight="false" outlineLevel="0" collapsed="false">
      <c r="A23" s="26" t="s">
        <v>31</v>
      </c>
      <c r="B23" s="27"/>
      <c r="C23" s="24"/>
      <c r="D23" s="24"/>
    </row>
    <row r="24" customFormat="false" ht="9.75" hidden="false" customHeight="true" outlineLevel="0" collapsed="false">
      <c r="A24" s="3"/>
      <c r="B24" s="25"/>
      <c r="D24" s="25"/>
    </row>
    <row r="25" s="30" customFormat="true" ht="17.25" hidden="false" customHeight="false" outlineLevel="0" collapsed="false">
      <c r="A25" s="29" t="s">
        <v>32</v>
      </c>
      <c r="B25" s="29"/>
      <c r="C25" s="29"/>
      <c r="D25" s="29"/>
      <c r="F25" s="31"/>
    </row>
    <row r="26" s="30" customFormat="true" ht="17.25" hidden="false" customHeight="true" outlineLevel="0" collapsed="false">
      <c r="A26" s="32" t="s">
        <v>33</v>
      </c>
      <c r="B26" s="32"/>
      <c r="C26" s="32"/>
      <c r="D26" s="32"/>
      <c r="E26" s="32"/>
      <c r="F26" s="32"/>
    </row>
    <row r="27" s="30" customFormat="true" ht="35.25" hidden="false" customHeight="true" outlineLevel="0" collapsed="false">
      <c r="A27" s="32" t="s">
        <v>34</v>
      </c>
      <c r="B27" s="32"/>
      <c r="C27" s="32"/>
      <c r="D27" s="32"/>
      <c r="E27" s="32"/>
      <c r="F27" s="32"/>
    </row>
    <row r="28" s="28" customFormat="true" ht="9" hidden="false" customHeight="true" outlineLevel="0" collapsed="false">
      <c r="A28" s="33"/>
      <c r="B28" s="33"/>
      <c r="C28" s="33"/>
      <c r="D28" s="33"/>
      <c r="F28" s="34"/>
    </row>
    <row r="29" customFormat="false" ht="17.25" hidden="false" customHeight="true" outlineLevel="0" collapsed="false">
      <c r="A29" s="26" t="s">
        <v>35</v>
      </c>
      <c r="B29" s="25"/>
    </row>
    <row r="30" s="35" customFormat="true" ht="17.25" hidden="false" customHeight="true" outlineLevel="0" collapsed="false">
      <c r="A30" s="32" t="s">
        <v>36</v>
      </c>
      <c r="B30" s="32"/>
      <c r="C30" s="32"/>
      <c r="D30" s="32"/>
      <c r="E30" s="32"/>
    </row>
    <row r="31" customFormat="false" ht="13.5" hidden="false" customHeight="false" outlineLevel="0" collapsed="false">
      <c r="A31" s="3"/>
      <c r="B31" s="25"/>
    </row>
    <row r="32" customFormat="false" ht="13.5" hidden="false" customHeight="false" outlineLevel="0" collapsed="false">
      <c r="A32" s="3"/>
      <c r="B32" s="25"/>
    </row>
    <row r="33" customFormat="false" ht="13.5" hidden="false" customHeight="false" outlineLevel="0" collapsed="false">
      <c r="A33" s="3"/>
      <c r="B33" s="25"/>
    </row>
    <row r="34" customFormat="false" ht="13.5" hidden="false" customHeight="false" outlineLevel="0" collapsed="false">
      <c r="A34" s="3"/>
      <c r="B34" s="25"/>
    </row>
    <row r="35" customFormat="false" ht="13.5" hidden="false" customHeight="false" outlineLevel="0" collapsed="false">
      <c r="A35" s="3"/>
      <c r="B35" s="25"/>
    </row>
    <row r="55" customFormat="false" ht="34.9" hidden="false" customHeight="true" outlineLevel="0" collapsed="false"/>
    <row r="56" customFormat="false" ht="34.9" hidden="false" customHeight="true" outlineLevel="0" collapsed="false"/>
    <row r="60" customFormat="false" ht="34.9" hidden="false" customHeight="true" outlineLevel="0" collapsed="false"/>
    <row r="61" customFormat="false" ht="34.9" hidden="false" customHeight="true" outlineLevel="0" collapsed="false"/>
    <row r="63" customFormat="false" ht="34.9" hidden="false" customHeight="true" outlineLevel="0" collapsed="false"/>
    <row r="64" customFormat="false" ht="34.9" hidden="false" customHeight="true" outlineLevel="0" collapsed="false"/>
    <row r="66" customFormat="false" ht="55.15" hidden="false" customHeight="true" outlineLevel="0" collapsed="false"/>
    <row r="67" customFormat="false" ht="55.15" hidden="false" customHeight="true" outlineLevel="0" collapsed="false"/>
    <row r="71" customFormat="false" ht="28.9" hidden="false" customHeight="true" outlineLevel="0" collapsed="false"/>
    <row r="72" customFormat="false" ht="28.9" hidden="false" customHeight="true" outlineLevel="0" collapsed="false"/>
  </sheetData>
  <mergeCells count="8">
    <mergeCell ref="A1:E1"/>
    <mergeCell ref="A2:E2"/>
    <mergeCell ref="A3:D3"/>
    <mergeCell ref="A18:D18"/>
    <mergeCell ref="A25:D25"/>
    <mergeCell ref="A26:F26"/>
    <mergeCell ref="A27:F27"/>
    <mergeCell ref="A30:E30"/>
  </mergeCells>
  <printOptions headings="false" gridLines="false" gridLinesSet="true" horizontalCentered="true" verticalCentered="true"/>
  <pageMargins left="0.708333333333333" right="0.708333333333333" top="0.354166666666667" bottom="0.35416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C141"/>
  <sheetViews>
    <sheetView showFormulas="false" showGridLines="false" showRowColHeaders="true" showZeros="true" rightToLeft="false" tabSelected="true" showOutlineSymbols="true" defaultGridColor="true" view="pageBreakPreview" topLeftCell="A4" colorId="64" zoomScale="100" zoomScaleNormal="100" zoomScalePageLayoutView="100" workbookViewId="0">
      <selection pane="topLeft" activeCell="M13" activeCellId="0" sqref="M13"/>
    </sheetView>
  </sheetViews>
  <sheetFormatPr defaultRowHeight="20.1" zeroHeight="false" outlineLevelRow="0" outlineLevelCol="0"/>
  <cols>
    <col collapsed="false" customWidth="true" hidden="false" outlineLevel="0" max="1" min="1" style="0" width="4.76"/>
    <col collapsed="false" customWidth="true" hidden="false" outlineLevel="0" max="2" min="2" style="0" width="11"/>
    <col collapsed="false" customWidth="true" hidden="false" outlineLevel="0" max="22" min="3" style="0" width="2.63"/>
    <col collapsed="false" customWidth="true" hidden="false" outlineLevel="0" max="23" min="23" style="0" width="12.76"/>
    <col collapsed="false" customWidth="true" hidden="false" outlineLevel="0" max="24" min="24" style="0" width="25.01"/>
    <col collapsed="false" customWidth="true" hidden="false" outlineLevel="0" max="25" min="25" style="0" width="22.51"/>
    <col collapsed="false" customWidth="true" hidden="false" outlineLevel="0" max="26" min="26" style="0" width="20.01"/>
    <col collapsed="false" customWidth="true" hidden="false" outlineLevel="0" max="27" min="27" style="0" width="14.76"/>
    <col collapsed="false" customWidth="true" hidden="false" outlineLevel="0" max="28" min="28" style="0" width="20.88"/>
    <col collapsed="false" customWidth="true" hidden="false" outlineLevel="0" max="1025" min="29" style="0" width="8.69"/>
  </cols>
  <sheetData>
    <row r="1" customFormat="false" ht="20.1" hidden="false" customHeight="true" outlineLevel="0" collapsed="false">
      <c r="A1" s="36" t="s">
        <v>37</v>
      </c>
      <c r="AC1" s="0" t="s">
        <v>38</v>
      </c>
    </row>
    <row r="2" customFormat="false" ht="20.1" hidden="false" customHeight="true" outlineLevel="0" collapsed="false">
      <c r="A2" s="37" t="s">
        <v>39</v>
      </c>
    </row>
    <row r="4" customFormat="false" ht="20.1" hidden="false" customHeight="true" outlineLevel="0" collapsed="false">
      <c r="A4" s="38" t="s">
        <v>40</v>
      </c>
      <c r="B4" s="35"/>
      <c r="C4" s="35"/>
      <c r="D4" s="35"/>
      <c r="E4" s="35"/>
      <c r="F4" s="35"/>
      <c r="G4" s="35"/>
      <c r="H4" s="35"/>
      <c r="I4" s="35"/>
      <c r="J4" s="35"/>
      <c r="K4" s="35"/>
      <c r="L4" s="35"/>
      <c r="M4" s="35"/>
      <c r="N4" s="35"/>
      <c r="O4" s="35"/>
      <c r="P4" s="35"/>
      <c r="Q4" s="35"/>
      <c r="R4" s="35"/>
      <c r="S4" s="35"/>
      <c r="T4" s="35"/>
      <c r="U4" s="35"/>
      <c r="V4" s="35"/>
      <c r="W4" s="35"/>
      <c r="X4" s="35"/>
      <c r="Y4" s="35"/>
      <c r="Z4" s="35"/>
      <c r="AA4" s="35"/>
    </row>
    <row r="5" customFormat="false" ht="20.1" hidden="false" customHeight="true" outlineLevel="0" collapsed="false">
      <c r="A5" s="38" t="s">
        <v>41</v>
      </c>
      <c r="B5" s="35"/>
      <c r="C5" s="35"/>
      <c r="D5" s="35"/>
      <c r="E5" s="35"/>
      <c r="F5" s="35"/>
      <c r="G5" s="35"/>
      <c r="H5" s="35"/>
      <c r="I5" s="35"/>
      <c r="J5" s="35"/>
      <c r="K5" s="35"/>
      <c r="L5" s="35"/>
      <c r="M5" s="35"/>
      <c r="N5" s="35"/>
      <c r="O5" s="35"/>
      <c r="P5" s="35"/>
      <c r="Q5" s="35"/>
      <c r="R5" s="35"/>
      <c r="S5" s="35"/>
      <c r="T5" s="35"/>
      <c r="U5" s="35"/>
      <c r="V5" s="35"/>
      <c r="W5" s="35"/>
      <c r="X5" s="35"/>
      <c r="Y5" s="35"/>
      <c r="Z5" s="35"/>
      <c r="AA5" s="35"/>
    </row>
    <row r="6" customFormat="false" ht="20.1" hidden="false" customHeight="true" outlineLevel="0" collapsed="false">
      <c r="A6" s="38" t="s">
        <v>42</v>
      </c>
      <c r="B6" s="35"/>
      <c r="C6" s="35"/>
      <c r="D6" s="35"/>
      <c r="E6" s="35"/>
      <c r="F6" s="35"/>
      <c r="G6" s="35"/>
      <c r="H6" s="35"/>
      <c r="I6" s="35"/>
      <c r="J6" s="35"/>
      <c r="K6" s="35"/>
      <c r="L6" s="35"/>
      <c r="M6" s="35"/>
      <c r="N6" s="35"/>
      <c r="O6" s="35"/>
      <c r="P6" s="35"/>
      <c r="Q6" s="35"/>
      <c r="R6" s="35"/>
      <c r="S6" s="35"/>
      <c r="T6" s="35"/>
      <c r="U6" s="35"/>
      <c r="V6" s="35"/>
      <c r="W6" s="35"/>
      <c r="X6" s="35"/>
      <c r="Y6" s="35"/>
      <c r="Z6" s="35"/>
      <c r="AA6" s="35"/>
    </row>
    <row r="7" customFormat="false" ht="20.1" hidden="false" customHeight="true" outlineLevel="0" collapsed="false">
      <c r="A7" s="38" t="s">
        <v>43</v>
      </c>
      <c r="B7" s="35"/>
      <c r="C7" s="35"/>
      <c r="D7" s="35"/>
      <c r="E7" s="35"/>
      <c r="F7" s="35"/>
      <c r="G7" s="35"/>
      <c r="H7" s="35"/>
      <c r="I7" s="35"/>
      <c r="J7" s="35"/>
      <c r="K7" s="35"/>
      <c r="L7" s="35"/>
      <c r="M7" s="35"/>
      <c r="N7" s="35"/>
      <c r="O7" s="35"/>
      <c r="P7" s="35"/>
      <c r="Q7" s="35"/>
      <c r="R7" s="35"/>
      <c r="S7" s="35"/>
      <c r="T7" s="35"/>
      <c r="U7" s="35"/>
      <c r="V7" s="35"/>
      <c r="W7" s="35"/>
      <c r="X7" s="35"/>
      <c r="Y7" s="35"/>
      <c r="Z7" s="35"/>
      <c r="AA7" s="35"/>
    </row>
    <row r="8" customFormat="false" ht="20.1" hidden="false" customHeight="true" outlineLevel="0" collapsed="false">
      <c r="A8" s="35"/>
      <c r="B8" s="35"/>
      <c r="C8" s="35"/>
      <c r="D8" s="35"/>
      <c r="E8" s="35"/>
      <c r="F8" s="35"/>
      <c r="G8" s="35"/>
      <c r="H8" s="35"/>
      <c r="I8" s="35"/>
      <c r="J8" s="35"/>
      <c r="K8" s="35"/>
      <c r="L8" s="35"/>
      <c r="M8" s="35"/>
      <c r="N8" s="35"/>
      <c r="O8" s="35"/>
      <c r="P8" s="35"/>
      <c r="Q8" s="35"/>
      <c r="R8" s="35"/>
      <c r="S8" s="35"/>
      <c r="T8" s="35"/>
      <c r="U8" s="35"/>
      <c r="V8" s="35"/>
      <c r="W8" s="35"/>
      <c r="X8" s="35"/>
      <c r="Y8" s="35"/>
      <c r="Z8" s="35"/>
      <c r="AA8" s="35"/>
    </row>
    <row r="9" customFormat="false" ht="20.1" hidden="false" customHeight="true" outlineLevel="0" collapsed="false">
      <c r="A9" s="39" t="s">
        <v>44</v>
      </c>
      <c r="B9" s="35"/>
      <c r="C9" s="35"/>
      <c r="D9" s="35"/>
      <c r="E9" s="35"/>
      <c r="F9" s="35"/>
      <c r="G9" s="35"/>
      <c r="H9" s="35"/>
      <c r="I9" s="35"/>
      <c r="J9" s="35"/>
      <c r="K9" s="35"/>
      <c r="L9" s="35"/>
      <c r="M9" s="35"/>
      <c r="N9" s="35"/>
      <c r="O9" s="35"/>
      <c r="P9" s="35"/>
      <c r="Q9" s="35"/>
      <c r="R9" s="35"/>
      <c r="S9" s="35"/>
      <c r="T9" s="35"/>
      <c r="U9" s="35"/>
      <c r="V9" s="35"/>
      <c r="W9" s="35"/>
      <c r="X9" s="35"/>
      <c r="Y9" s="35"/>
      <c r="Z9" s="35"/>
      <c r="AA9" s="35"/>
    </row>
    <row r="10" customFormat="false" ht="20.1" hidden="false" customHeight="true" outlineLevel="0" collapsed="false">
      <c r="A10" s="35"/>
      <c r="B10" s="38" t="s">
        <v>45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customFormat="false" ht="20.1" hidden="false" customHeight="true" outlineLevel="0" collapsed="false">
      <c r="A11" s="35"/>
      <c r="B11" s="40" t="s">
        <v>46</v>
      </c>
      <c r="C11" s="41" t="s">
        <v>47</v>
      </c>
      <c r="D11" s="41"/>
      <c r="E11" s="41"/>
      <c r="F11" s="41"/>
      <c r="G11" s="41"/>
      <c r="H11" s="41"/>
      <c r="I11" s="41"/>
      <c r="J11" s="41"/>
      <c r="K11" s="41"/>
      <c r="L11" s="41"/>
      <c r="M11" s="35"/>
      <c r="N11" s="35"/>
      <c r="O11" s="35"/>
      <c r="P11" s="35"/>
      <c r="Q11" s="35"/>
      <c r="R11" s="35"/>
      <c r="S11" s="35"/>
      <c r="T11" s="35"/>
      <c r="U11" s="35"/>
      <c r="V11" s="35"/>
      <c r="W11" s="35"/>
      <c r="X11" s="35"/>
      <c r="Y11" s="35"/>
      <c r="Z11" s="35"/>
      <c r="AA11" s="35"/>
    </row>
    <row r="12" customFormat="false" ht="13.5" hidden="false" customHeight="true" outlineLevel="0" collapsed="false">
      <c r="A12" s="35"/>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customFormat="false" ht="20.1" hidden="false" customHeight="true" outlineLevel="0" collapsed="false">
      <c r="A13" s="39" t="s">
        <v>48</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customFormat="false" ht="20.1" hidden="false" customHeight="true" outlineLevel="0" collapsed="false">
      <c r="A14" s="35"/>
      <c r="B14" s="38" t="s">
        <v>49</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customFormat="false" ht="20.1" hidden="false" customHeight="true" outlineLevel="0" collapsed="false">
      <c r="A15" s="35"/>
      <c r="B15" s="44" t="s">
        <v>50</v>
      </c>
      <c r="C15" s="45" t="s">
        <v>51</v>
      </c>
      <c r="D15" s="45"/>
      <c r="E15" s="45"/>
      <c r="F15" s="45"/>
      <c r="G15" s="45"/>
      <c r="H15" s="45"/>
      <c r="I15" s="45"/>
      <c r="J15" s="45"/>
      <c r="K15" s="45"/>
      <c r="L15" s="45"/>
      <c r="M15" s="46"/>
      <c r="N15" s="46"/>
      <c r="O15" s="46"/>
      <c r="P15" s="46"/>
      <c r="Q15" s="46"/>
      <c r="R15" s="46"/>
      <c r="S15" s="46"/>
      <c r="T15" s="46"/>
      <c r="U15" s="46"/>
      <c r="V15" s="46"/>
      <c r="W15" s="46"/>
      <c r="X15" s="46"/>
      <c r="Y15" s="35"/>
      <c r="Z15" s="35"/>
      <c r="AA15" s="35"/>
    </row>
    <row r="16" customFormat="false" ht="20.1" hidden="false" customHeight="true" outlineLevel="0" collapsed="false">
      <c r="A16" s="35"/>
      <c r="B16" s="47"/>
      <c r="C16" s="45" t="s">
        <v>52</v>
      </c>
      <c r="D16" s="45"/>
      <c r="E16" s="45"/>
      <c r="F16" s="45"/>
      <c r="G16" s="45"/>
      <c r="H16" s="45"/>
      <c r="I16" s="45"/>
      <c r="J16" s="45"/>
      <c r="K16" s="45"/>
      <c r="L16" s="45"/>
      <c r="M16" s="48"/>
      <c r="N16" s="48"/>
      <c r="O16" s="48"/>
      <c r="P16" s="48"/>
      <c r="Q16" s="48"/>
      <c r="R16" s="48"/>
      <c r="S16" s="48"/>
      <c r="T16" s="48"/>
      <c r="U16" s="48"/>
      <c r="V16" s="48"/>
      <c r="W16" s="48"/>
      <c r="X16" s="48"/>
      <c r="Y16" s="35"/>
      <c r="Z16" s="35"/>
      <c r="AA16" s="35"/>
      <c r="AC16" s="0" t="s">
        <v>53</v>
      </c>
    </row>
    <row r="17" customFormat="false" ht="20.1" hidden="false" customHeight="true" outlineLevel="0" collapsed="false">
      <c r="A17" s="35"/>
      <c r="B17" s="44" t="s">
        <v>54</v>
      </c>
      <c r="C17" s="45" t="s">
        <v>55</v>
      </c>
      <c r="D17" s="45"/>
      <c r="E17" s="45"/>
      <c r="F17" s="45"/>
      <c r="G17" s="45"/>
      <c r="H17" s="45"/>
      <c r="I17" s="45"/>
      <c r="J17" s="45"/>
      <c r="K17" s="45"/>
      <c r="L17" s="45"/>
      <c r="M17" s="49"/>
      <c r="N17" s="50"/>
      <c r="O17" s="50"/>
      <c r="P17" s="51" t="s">
        <v>56</v>
      </c>
      <c r="Q17" s="50"/>
      <c r="R17" s="50"/>
      <c r="S17" s="50"/>
      <c r="T17" s="52"/>
      <c r="U17" s="53"/>
      <c r="V17" s="54"/>
      <c r="W17" s="54"/>
      <c r="X17" s="54"/>
      <c r="Y17" s="35"/>
      <c r="Z17" s="35"/>
      <c r="AA17" s="35"/>
      <c r="AC17" s="0" t="str">
        <f aca="false">CONCATENATE(M17,N17,O17,P17,Q17,R17,S17,T17)</f>
        <v>－</v>
      </c>
    </row>
    <row r="18" customFormat="false" ht="20.1" hidden="false" customHeight="true" outlineLevel="0" collapsed="false">
      <c r="A18" s="35"/>
      <c r="B18" s="55"/>
      <c r="C18" s="45" t="s">
        <v>57</v>
      </c>
      <c r="D18" s="45"/>
      <c r="E18" s="45"/>
      <c r="F18" s="45"/>
      <c r="G18" s="45"/>
      <c r="H18" s="45"/>
      <c r="I18" s="45"/>
      <c r="J18" s="45"/>
      <c r="K18" s="45"/>
      <c r="L18" s="45"/>
      <c r="M18" s="48"/>
      <c r="N18" s="48"/>
      <c r="O18" s="48"/>
      <c r="P18" s="48"/>
      <c r="Q18" s="48"/>
      <c r="R18" s="48"/>
      <c r="S18" s="48"/>
      <c r="T18" s="48"/>
      <c r="U18" s="48"/>
      <c r="V18" s="48"/>
      <c r="W18" s="48"/>
      <c r="X18" s="48"/>
      <c r="Y18" s="35"/>
      <c r="Z18" s="35"/>
      <c r="AA18" s="35"/>
    </row>
    <row r="19" customFormat="false" ht="20.1" hidden="false" customHeight="true" outlineLevel="0" collapsed="false">
      <c r="A19" s="35"/>
      <c r="B19" s="47"/>
      <c r="C19" s="45" t="s">
        <v>58</v>
      </c>
      <c r="D19" s="45"/>
      <c r="E19" s="45"/>
      <c r="F19" s="45"/>
      <c r="G19" s="45"/>
      <c r="H19" s="45"/>
      <c r="I19" s="45"/>
      <c r="J19" s="45"/>
      <c r="K19" s="45"/>
      <c r="L19" s="45"/>
      <c r="M19" s="48"/>
      <c r="N19" s="48"/>
      <c r="O19" s="48"/>
      <c r="P19" s="48"/>
      <c r="Q19" s="48"/>
      <c r="R19" s="48"/>
      <c r="S19" s="48"/>
      <c r="T19" s="48"/>
      <c r="U19" s="48"/>
      <c r="V19" s="48"/>
      <c r="W19" s="48"/>
      <c r="X19" s="48"/>
      <c r="Y19" s="35"/>
      <c r="Z19" s="35"/>
      <c r="AA19" s="35"/>
    </row>
    <row r="20" customFormat="false" ht="20.1" hidden="false" customHeight="true" outlineLevel="0" collapsed="false">
      <c r="A20" s="35"/>
      <c r="B20" s="44" t="s">
        <v>59</v>
      </c>
      <c r="C20" s="45" t="s">
        <v>60</v>
      </c>
      <c r="D20" s="45"/>
      <c r="E20" s="45"/>
      <c r="F20" s="45"/>
      <c r="G20" s="45"/>
      <c r="H20" s="45"/>
      <c r="I20" s="45"/>
      <c r="J20" s="45"/>
      <c r="K20" s="45"/>
      <c r="L20" s="45"/>
      <c r="M20" s="56"/>
      <c r="N20" s="56"/>
      <c r="O20" s="56"/>
      <c r="P20" s="56"/>
      <c r="Q20" s="56"/>
      <c r="R20" s="56"/>
      <c r="S20" s="56"/>
      <c r="T20" s="56"/>
      <c r="U20" s="56"/>
      <c r="V20" s="56"/>
      <c r="W20" s="56"/>
      <c r="X20" s="56"/>
      <c r="Y20" s="35"/>
      <c r="Z20" s="35"/>
      <c r="AA20" s="35"/>
    </row>
    <row r="21" customFormat="false" ht="20.1" hidden="false" customHeight="true" outlineLevel="0" collapsed="false">
      <c r="A21" s="35"/>
      <c r="B21" s="47"/>
      <c r="C21" s="45" t="s">
        <v>61</v>
      </c>
      <c r="D21" s="45"/>
      <c r="E21" s="45"/>
      <c r="F21" s="45"/>
      <c r="G21" s="45"/>
      <c r="H21" s="45"/>
      <c r="I21" s="45"/>
      <c r="J21" s="45"/>
      <c r="K21" s="45"/>
      <c r="L21" s="45"/>
      <c r="M21" s="57"/>
      <c r="N21" s="57"/>
      <c r="O21" s="57"/>
      <c r="P21" s="57"/>
      <c r="Q21" s="57"/>
      <c r="R21" s="57"/>
      <c r="S21" s="57"/>
      <c r="T21" s="57"/>
      <c r="U21" s="57"/>
      <c r="V21" s="57"/>
      <c r="W21" s="57"/>
      <c r="X21" s="57"/>
      <c r="Y21" s="35"/>
      <c r="Z21" s="35"/>
      <c r="AA21" s="35"/>
    </row>
    <row r="22" customFormat="false" ht="20.1" hidden="false" customHeight="true" outlineLevel="0" collapsed="false">
      <c r="A22" s="35"/>
      <c r="B22" s="58" t="s">
        <v>62</v>
      </c>
      <c r="C22" s="45" t="s">
        <v>51</v>
      </c>
      <c r="D22" s="45"/>
      <c r="E22" s="45"/>
      <c r="F22" s="45"/>
      <c r="G22" s="45"/>
      <c r="H22" s="45"/>
      <c r="I22" s="45"/>
      <c r="J22" s="45"/>
      <c r="K22" s="45"/>
      <c r="L22" s="45"/>
      <c r="M22" s="56"/>
      <c r="N22" s="56"/>
      <c r="O22" s="56"/>
      <c r="P22" s="56"/>
      <c r="Q22" s="56"/>
      <c r="R22" s="56"/>
      <c r="S22" s="56"/>
      <c r="T22" s="56"/>
      <c r="U22" s="56"/>
      <c r="V22" s="56"/>
      <c r="W22" s="56"/>
      <c r="X22" s="56"/>
      <c r="Y22" s="35"/>
      <c r="Z22" s="35"/>
      <c r="AA22" s="35"/>
    </row>
    <row r="23" customFormat="false" ht="20.1" hidden="false" customHeight="true" outlineLevel="0" collapsed="false">
      <c r="A23" s="35"/>
      <c r="B23" s="58"/>
      <c r="C23" s="59" t="s">
        <v>61</v>
      </c>
      <c r="D23" s="59"/>
      <c r="E23" s="59"/>
      <c r="F23" s="59"/>
      <c r="G23" s="59"/>
      <c r="H23" s="59"/>
      <c r="I23" s="59"/>
      <c r="J23" s="59"/>
      <c r="K23" s="59"/>
      <c r="L23" s="59"/>
      <c r="M23" s="56"/>
      <c r="N23" s="56"/>
      <c r="O23" s="56"/>
      <c r="P23" s="56"/>
      <c r="Q23" s="56"/>
      <c r="R23" s="56"/>
      <c r="S23" s="56"/>
      <c r="T23" s="56"/>
      <c r="U23" s="56"/>
      <c r="V23" s="56"/>
      <c r="W23" s="56"/>
      <c r="X23" s="56"/>
      <c r="Y23" s="35"/>
      <c r="Z23" s="35"/>
      <c r="AA23" s="35"/>
    </row>
    <row r="24" customFormat="false" ht="20.1" hidden="false" customHeight="true" outlineLevel="0" collapsed="false">
      <c r="A24" s="35"/>
      <c r="B24" s="44" t="s">
        <v>63</v>
      </c>
      <c r="C24" s="45" t="s">
        <v>64</v>
      </c>
      <c r="D24" s="45"/>
      <c r="E24" s="45"/>
      <c r="F24" s="45"/>
      <c r="G24" s="45"/>
      <c r="H24" s="45"/>
      <c r="I24" s="45"/>
      <c r="J24" s="45"/>
      <c r="K24" s="45"/>
      <c r="L24" s="45"/>
      <c r="M24" s="60"/>
      <c r="N24" s="60"/>
      <c r="O24" s="60"/>
      <c r="P24" s="60"/>
      <c r="Q24" s="60"/>
      <c r="R24" s="60"/>
      <c r="S24" s="60"/>
      <c r="T24" s="60"/>
      <c r="U24" s="60"/>
      <c r="V24" s="60"/>
      <c r="W24" s="60"/>
      <c r="X24" s="60"/>
      <c r="Y24" s="35"/>
      <c r="Z24" s="35"/>
      <c r="AA24" s="35"/>
    </row>
    <row r="25" customFormat="false" ht="20.1" hidden="false" customHeight="true" outlineLevel="0" collapsed="false">
      <c r="A25" s="35"/>
      <c r="B25" s="55"/>
      <c r="C25" s="45" t="s">
        <v>65</v>
      </c>
      <c r="D25" s="45"/>
      <c r="E25" s="45"/>
      <c r="F25" s="45"/>
      <c r="G25" s="45"/>
      <c r="H25" s="45"/>
      <c r="I25" s="45"/>
      <c r="J25" s="45"/>
      <c r="K25" s="45"/>
      <c r="L25" s="45"/>
      <c r="M25" s="56"/>
      <c r="N25" s="56"/>
      <c r="O25" s="56"/>
      <c r="P25" s="56"/>
      <c r="Q25" s="56"/>
      <c r="R25" s="56"/>
      <c r="S25" s="56"/>
      <c r="T25" s="56"/>
      <c r="U25" s="56"/>
      <c r="V25" s="56"/>
      <c r="W25" s="56"/>
      <c r="X25" s="56"/>
      <c r="Y25" s="35"/>
      <c r="Z25" s="35"/>
      <c r="AA25" s="35"/>
    </row>
    <row r="26" customFormat="false" ht="20.1" hidden="false" customHeight="true" outlineLevel="0" collapsed="false">
      <c r="A26" s="35"/>
      <c r="B26" s="61"/>
      <c r="C26" s="45" t="s">
        <v>66</v>
      </c>
      <c r="D26" s="45"/>
      <c r="E26" s="45"/>
      <c r="F26" s="45"/>
      <c r="G26" s="45"/>
      <c r="H26" s="45"/>
      <c r="I26" s="45"/>
      <c r="J26" s="45"/>
      <c r="K26" s="45"/>
      <c r="L26" s="45"/>
      <c r="M26" s="62"/>
      <c r="N26" s="62"/>
      <c r="O26" s="62"/>
      <c r="P26" s="62"/>
      <c r="Q26" s="62"/>
      <c r="R26" s="62"/>
      <c r="S26" s="62"/>
      <c r="T26" s="62"/>
      <c r="U26" s="62"/>
      <c r="V26" s="62"/>
      <c r="W26" s="62"/>
      <c r="X26" s="62"/>
      <c r="Y26" s="35"/>
      <c r="Z26" s="35"/>
      <c r="AA26" s="35"/>
    </row>
    <row r="27" customFormat="false" ht="20.1" hidden="false" customHeight="tru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customFormat="false" ht="20.1" hidden="false" customHeight="true" outlineLevel="0" collapsed="false">
      <c r="A28" s="39" t="s">
        <v>67</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customFormat="false" ht="20.1" hidden="false" customHeight="true" outlineLevel="0" collapsed="false">
      <c r="A29" s="35"/>
      <c r="B29" s="38" t="s">
        <v>68</v>
      </c>
      <c r="C29" s="35"/>
      <c r="D29" s="35"/>
      <c r="E29" s="35"/>
      <c r="F29" s="35"/>
      <c r="G29" s="35"/>
      <c r="H29" s="35"/>
      <c r="I29" s="35"/>
      <c r="J29" s="35"/>
      <c r="K29" s="35"/>
      <c r="L29" s="35"/>
      <c r="M29" s="35"/>
      <c r="N29" s="35"/>
      <c r="O29" s="35"/>
      <c r="P29" s="35"/>
      <c r="Q29" s="35"/>
      <c r="R29" s="35"/>
      <c r="S29" s="35"/>
      <c r="T29" s="35"/>
      <c r="U29" s="35"/>
      <c r="V29" s="35"/>
      <c r="W29" s="35"/>
      <c r="X29" s="63"/>
      <c r="Y29" s="35"/>
      <c r="Z29" s="35"/>
      <c r="AA29" s="35"/>
    </row>
    <row r="30" customFormat="false" ht="43.5" hidden="false" customHeight="true" outlineLevel="0" collapsed="false">
      <c r="A30" s="35"/>
      <c r="B30" s="64" t="s">
        <v>69</v>
      </c>
      <c r="C30" s="65" t="s">
        <v>70</v>
      </c>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customFormat="false" ht="27" hidden="false" customHeight="true" outlineLevel="0" collapsed="false">
      <c r="A31" s="35"/>
      <c r="B31" s="67" t="s">
        <v>71</v>
      </c>
      <c r="C31" s="68" t="s">
        <v>72</v>
      </c>
      <c r="D31" s="68"/>
      <c r="E31" s="68"/>
      <c r="F31" s="68"/>
      <c r="G31" s="68"/>
      <c r="H31" s="68"/>
      <c r="I31" s="68"/>
      <c r="J31" s="68"/>
      <c r="K31" s="68"/>
      <c r="L31" s="68"/>
      <c r="M31" s="69" t="s">
        <v>73</v>
      </c>
      <c r="N31" s="69"/>
      <c r="O31" s="69"/>
      <c r="P31" s="69"/>
      <c r="Q31" s="69"/>
      <c r="R31" s="70" t="s">
        <v>74</v>
      </c>
      <c r="S31" s="70"/>
      <c r="T31" s="70"/>
      <c r="U31" s="70"/>
      <c r="V31" s="70"/>
      <c r="W31" s="70"/>
      <c r="X31" s="69" t="s">
        <v>75</v>
      </c>
      <c r="Y31" s="69" t="s">
        <v>76</v>
      </c>
      <c r="Z31" s="71" t="s">
        <v>77</v>
      </c>
      <c r="AA31" s="71" t="s">
        <v>78</v>
      </c>
      <c r="AB31" s="72"/>
    </row>
    <row r="32" customFormat="false" ht="27" hidden="false" customHeight="true" outlineLevel="0" collapsed="false">
      <c r="A32" s="35"/>
      <c r="B32" s="67"/>
      <c r="C32" s="68"/>
      <c r="D32" s="68"/>
      <c r="E32" s="68"/>
      <c r="F32" s="68"/>
      <c r="G32" s="68"/>
      <c r="H32" s="68"/>
      <c r="I32" s="68"/>
      <c r="J32" s="68"/>
      <c r="K32" s="68"/>
      <c r="L32" s="68"/>
      <c r="M32" s="69"/>
      <c r="N32" s="69"/>
      <c r="O32" s="69"/>
      <c r="P32" s="69"/>
      <c r="Q32" s="69"/>
      <c r="R32" s="73" t="s">
        <v>79</v>
      </c>
      <c r="S32" s="73"/>
      <c r="T32" s="73"/>
      <c r="U32" s="73"/>
      <c r="V32" s="73"/>
      <c r="W32" s="74" t="s">
        <v>80</v>
      </c>
      <c r="X32" s="69"/>
      <c r="Y32" s="69"/>
      <c r="Z32" s="71"/>
      <c r="AA32" s="71"/>
      <c r="AB32" s="72"/>
    </row>
    <row r="33" customFormat="false" ht="37.5" hidden="false" customHeight="true" outlineLevel="0" collapsed="false">
      <c r="A33" s="35"/>
      <c r="B33" s="75" t="n">
        <v>1</v>
      </c>
      <c r="C33" s="76"/>
      <c r="D33" s="77"/>
      <c r="E33" s="77"/>
      <c r="F33" s="77"/>
      <c r="G33" s="77"/>
      <c r="H33" s="77"/>
      <c r="I33" s="77"/>
      <c r="J33" s="77"/>
      <c r="K33" s="77"/>
      <c r="L33" s="78"/>
      <c r="M33" s="79"/>
      <c r="N33" s="79"/>
      <c r="O33" s="79"/>
      <c r="P33" s="79"/>
      <c r="Q33" s="79"/>
      <c r="R33" s="79"/>
      <c r="S33" s="79"/>
      <c r="T33" s="79"/>
      <c r="U33" s="79"/>
      <c r="V33" s="79"/>
      <c r="W33" s="79"/>
      <c r="X33" s="80"/>
      <c r="Y33" s="80"/>
      <c r="Z33" s="81"/>
      <c r="AA33" s="82"/>
      <c r="AB33" s="83"/>
    </row>
    <row r="34" customFormat="false" ht="37.5" hidden="false" customHeight="true" outlineLevel="0" collapsed="false">
      <c r="A34" s="35"/>
      <c r="B34" s="75" t="n">
        <f aca="false">B33+1</f>
        <v>2</v>
      </c>
      <c r="C34" s="84"/>
      <c r="D34" s="85"/>
      <c r="E34" s="85"/>
      <c r="F34" s="85"/>
      <c r="G34" s="85"/>
      <c r="H34" s="85"/>
      <c r="I34" s="85"/>
      <c r="J34" s="85"/>
      <c r="K34" s="85"/>
      <c r="L34" s="86"/>
      <c r="M34" s="87"/>
      <c r="N34" s="87"/>
      <c r="O34" s="87"/>
      <c r="P34" s="87"/>
      <c r="Q34" s="87"/>
      <c r="R34" s="87"/>
      <c r="S34" s="87"/>
      <c r="T34" s="87"/>
      <c r="U34" s="87"/>
      <c r="V34" s="87"/>
      <c r="W34" s="87"/>
      <c r="X34" s="88"/>
      <c r="Y34" s="88"/>
      <c r="Z34" s="89"/>
      <c r="AA34" s="90"/>
      <c r="AB34" s="83"/>
    </row>
    <row r="35" customFormat="false" ht="37.5" hidden="false" customHeight="true" outlineLevel="0" collapsed="false">
      <c r="A35" s="35"/>
      <c r="B35" s="75" t="n">
        <f aca="false">B34+1</f>
        <v>3</v>
      </c>
      <c r="C35" s="84"/>
      <c r="D35" s="85"/>
      <c r="E35" s="85"/>
      <c r="F35" s="85"/>
      <c r="G35" s="85"/>
      <c r="H35" s="85"/>
      <c r="I35" s="85"/>
      <c r="J35" s="85"/>
      <c r="K35" s="85"/>
      <c r="L35" s="86"/>
      <c r="M35" s="87"/>
      <c r="N35" s="87"/>
      <c r="O35" s="87"/>
      <c r="P35" s="87"/>
      <c r="Q35" s="87"/>
      <c r="R35" s="87"/>
      <c r="S35" s="87"/>
      <c r="T35" s="87"/>
      <c r="U35" s="87"/>
      <c r="V35" s="87"/>
      <c r="W35" s="87"/>
      <c r="X35" s="88"/>
      <c r="Y35" s="88"/>
      <c r="Z35" s="89"/>
      <c r="AA35" s="90"/>
      <c r="AB35" s="83"/>
    </row>
    <row r="36" customFormat="false" ht="37.5" hidden="false" customHeight="true" outlineLevel="0" collapsed="false">
      <c r="A36" s="35"/>
      <c r="B36" s="75" t="n">
        <f aca="false">B35+1</f>
        <v>4</v>
      </c>
      <c r="C36" s="84"/>
      <c r="D36" s="85"/>
      <c r="E36" s="85"/>
      <c r="F36" s="85"/>
      <c r="G36" s="85"/>
      <c r="H36" s="85"/>
      <c r="I36" s="85"/>
      <c r="J36" s="85"/>
      <c r="K36" s="85"/>
      <c r="L36" s="86"/>
      <c r="M36" s="87"/>
      <c r="N36" s="87"/>
      <c r="O36" s="87"/>
      <c r="P36" s="87"/>
      <c r="Q36" s="87"/>
      <c r="R36" s="87"/>
      <c r="S36" s="87"/>
      <c r="T36" s="87"/>
      <c r="U36" s="87"/>
      <c r="V36" s="87"/>
      <c r="W36" s="87"/>
      <c r="X36" s="88"/>
      <c r="Y36" s="88"/>
      <c r="Z36" s="89"/>
      <c r="AA36" s="90"/>
      <c r="AB36" s="83"/>
    </row>
    <row r="37" customFormat="false" ht="37.5" hidden="false" customHeight="true" outlineLevel="0" collapsed="false">
      <c r="A37" s="35"/>
      <c r="B37" s="75" t="n">
        <f aca="false">B36+1</f>
        <v>5</v>
      </c>
      <c r="C37" s="84"/>
      <c r="D37" s="85"/>
      <c r="E37" s="85"/>
      <c r="F37" s="85"/>
      <c r="G37" s="85"/>
      <c r="H37" s="85"/>
      <c r="I37" s="85"/>
      <c r="J37" s="85"/>
      <c r="K37" s="85"/>
      <c r="L37" s="86"/>
      <c r="M37" s="87"/>
      <c r="N37" s="87"/>
      <c r="O37" s="87"/>
      <c r="P37" s="87"/>
      <c r="Q37" s="87"/>
      <c r="R37" s="87"/>
      <c r="S37" s="87"/>
      <c r="T37" s="87"/>
      <c r="U37" s="87"/>
      <c r="V37" s="87"/>
      <c r="W37" s="87"/>
      <c r="X37" s="88"/>
      <c r="Y37" s="88"/>
      <c r="Z37" s="89"/>
      <c r="AA37" s="90"/>
      <c r="AB37" s="83"/>
    </row>
    <row r="38" customFormat="false" ht="37.5" hidden="false" customHeight="true" outlineLevel="0" collapsed="false">
      <c r="A38" s="35"/>
      <c r="B38" s="75" t="n">
        <f aca="false">B37+1</f>
        <v>6</v>
      </c>
      <c r="C38" s="84"/>
      <c r="D38" s="85"/>
      <c r="E38" s="85"/>
      <c r="F38" s="85"/>
      <c r="G38" s="85"/>
      <c r="H38" s="85"/>
      <c r="I38" s="85"/>
      <c r="J38" s="85"/>
      <c r="K38" s="85"/>
      <c r="L38" s="86"/>
      <c r="M38" s="87"/>
      <c r="N38" s="87"/>
      <c r="O38" s="87"/>
      <c r="P38" s="87"/>
      <c r="Q38" s="87"/>
      <c r="R38" s="87"/>
      <c r="S38" s="87"/>
      <c r="T38" s="87"/>
      <c r="U38" s="87"/>
      <c r="V38" s="87"/>
      <c r="W38" s="87"/>
      <c r="X38" s="88"/>
      <c r="Y38" s="88"/>
      <c r="Z38" s="89"/>
      <c r="AA38" s="90"/>
      <c r="AB38" s="83"/>
    </row>
    <row r="39" customFormat="false" ht="37.5" hidden="false" customHeight="true" outlineLevel="0" collapsed="false">
      <c r="A39" s="35"/>
      <c r="B39" s="75" t="n">
        <f aca="false">B38+1</f>
        <v>7</v>
      </c>
      <c r="C39" s="84"/>
      <c r="D39" s="85"/>
      <c r="E39" s="85"/>
      <c r="F39" s="85"/>
      <c r="G39" s="85"/>
      <c r="H39" s="85"/>
      <c r="I39" s="85"/>
      <c r="J39" s="85"/>
      <c r="K39" s="85"/>
      <c r="L39" s="86"/>
      <c r="M39" s="87"/>
      <c r="N39" s="87"/>
      <c r="O39" s="87"/>
      <c r="P39" s="87"/>
      <c r="Q39" s="87"/>
      <c r="R39" s="87"/>
      <c r="S39" s="87"/>
      <c r="T39" s="87"/>
      <c r="U39" s="87"/>
      <c r="V39" s="87"/>
      <c r="W39" s="87"/>
      <c r="X39" s="88"/>
      <c r="Y39" s="88"/>
      <c r="Z39" s="89"/>
      <c r="AA39" s="90"/>
      <c r="AB39" s="83"/>
    </row>
    <row r="40" customFormat="false" ht="37.5" hidden="false" customHeight="true" outlineLevel="0" collapsed="false">
      <c r="A40" s="35"/>
      <c r="B40" s="75" t="n">
        <f aca="false">B39+1</f>
        <v>8</v>
      </c>
      <c r="C40" s="84"/>
      <c r="D40" s="85"/>
      <c r="E40" s="85"/>
      <c r="F40" s="85"/>
      <c r="G40" s="85"/>
      <c r="H40" s="85"/>
      <c r="I40" s="85"/>
      <c r="J40" s="85"/>
      <c r="K40" s="85"/>
      <c r="L40" s="86"/>
      <c r="M40" s="87"/>
      <c r="N40" s="87"/>
      <c r="O40" s="87"/>
      <c r="P40" s="87"/>
      <c r="Q40" s="87"/>
      <c r="R40" s="87"/>
      <c r="S40" s="87"/>
      <c r="T40" s="87"/>
      <c r="U40" s="87"/>
      <c r="V40" s="87"/>
      <c r="W40" s="87"/>
      <c r="X40" s="88"/>
      <c r="Y40" s="88"/>
      <c r="Z40" s="89"/>
      <c r="AA40" s="90"/>
      <c r="AB40" s="91"/>
    </row>
    <row r="41" customFormat="false" ht="37.5" hidden="false" customHeight="true" outlineLevel="0" collapsed="false">
      <c r="A41" s="35"/>
      <c r="B41" s="75" t="n">
        <f aca="false">B40+1</f>
        <v>9</v>
      </c>
      <c r="C41" s="84"/>
      <c r="D41" s="85"/>
      <c r="E41" s="85"/>
      <c r="F41" s="85"/>
      <c r="G41" s="85"/>
      <c r="H41" s="85"/>
      <c r="I41" s="85"/>
      <c r="J41" s="85"/>
      <c r="K41" s="85"/>
      <c r="L41" s="86"/>
      <c r="M41" s="87"/>
      <c r="N41" s="87"/>
      <c r="O41" s="87"/>
      <c r="P41" s="87"/>
      <c r="Q41" s="87"/>
      <c r="R41" s="87"/>
      <c r="S41" s="87"/>
      <c r="T41" s="87"/>
      <c r="U41" s="87"/>
      <c r="V41" s="87"/>
      <c r="W41" s="87"/>
      <c r="X41" s="88"/>
      <c r="Y41" s="88"/>
      <c r="Z41" s="89"/>
      <c r="AA41" s="90"/>
      <c r="AB41" s="91"/>
    </row>
    <row r="42" customFormat="false" ht="37.5" hidden="false" customHeight="true" outlineLevel="0" collapsed="false">
      <c r="A42" s="35"/>
      <c r="B42" s="75" t="n">
        <f aca="false">B41+1</f>
        <v>10</v>
      </c>
      <c r="C42" s="84"/>
      <c r="D42" s="85"/>
      <c r="E42" s="85"/>
      <c r="F42" s="85"/>
      <c r="G42" s="85"/>
      <c r="H42" s="85"/>
      <c r="I42" s="85"/>
      <c r="J42" s="85"/>
      <c r="K42" s="85"/>
      <c r="L42" s="86"/>
      <c r="M42" s="87"/>
      <c r="N42" s="87"/>
      <c r="O42" s="87"/>
      <c r="P42" s="87"/>
      <c r="Q42" s="87"/>
      <c r="R42" s="87"/>
      <c r="S42" s="87"/>
      <c r="T42" s="87"/>
      <c r="U42" s="87"/>
      <c r="V42" s="87"/>
      <c r="W42" s="87"/>
      <c r="X42" s="88"/>
      <c r="Y42" s="88"/>
      <c r="Z42" s="89"/>
      <c r="AA42" s="90"/>
      <c r="AB42" s="91"/>
    </row>
    <row r="43" customFormat="false" ht="37.5" hidden="false" customHeight="true" outlineLevel="0" collapsed="false">
      <c r="A43" s="35"/>
      <c r="B43" s="75" t="n">
        <f aca="false">B42+1</f>
        <v>11</v>
      </c>
      <c r="C43" s="84"/>
      <c r="D43" s="85"/>
      <c r="E43" s="85"/>
      <c r="F43" s="85"/>
      <c r="G43" s="85"/>
      <c r="H43" s="85"/>
      <c r="I43" s="85"/>
      <c r="J43" s="85"/>
      <c r="K43" s="85"/>
      <c r="L43" s="86"/>
      <c r="M43" s="87"/>
      <c r="N43" s="87"/>
      <c r="O43" s="87"/>
      <c r="P43" s="87"/>
      <c r="Q43" s="87"/>
      <c r="R43" s="87"/>
      <c r="S43" s="87"/>
      <c r="T43" s="87"/>
      <c r="U43" s="87"/>
      <c r="V43" s="87"/>
      <c r="W43" s="87"/>
      <c r="X43" s="88"/>
      <c r="Y43" s="88"/>
      <c r="Z43" s="89"/>
      <c r="AA43" s="90"/>
      <c r="AB43" s="91"/>
    </row>
    <row r="44" customFormat="false" ht="37.5" hidden="false" customHeight="true" outlineLevel="0" collapsed="false">
      <c r="A44" s="35"/>
      <c r="B44" s="75" t="n">
        <f aca="false">B43+1</f>
        <v>12</v>
      </c>
      <c r="C44" s="84"/>
      <c r="D44" s="85"/>
      <c r="E44" s="85"/>
      <c r="F44" s="85"/>
      <c r="G44" s="85"/>
      <c r="H44" s="85"/>
      <c r="I44" s="85"/>
      <c r="J44" s="85"/>
      <c r="K44" s="85"/>
      <c r="L44" s="86"/>
      <c r="M44" s="87"/>
      <c r="N44" s="87"/>
      <c r="O44" s="87"/>
      <c r="P44" s="87"/>
      <c r="Q44" s="87"/>
      <c r="R44" s="87"/>
      <c r="S44" s="87"/>
      <c r="T44" s="87"/>
      <c r="U44" s="87"/>
      <c r="V44" s="87"/>
      <c r="W44" s="87"/>
      <c r="X44" s="88"/>
      <c r="Y44" s="88"/>
      <c r="Z44" s="89"/>
      <c r="AA44" s="90"/>
      <c r="AB44" s="91"/>
    </row>
    <row r="45" customFormat="false" ht="37.5" hidden="false" customHeight="true" outlineLevel="0" collapsed="false">
      <c r="A45" s="35"/>
      <c r="B45" s="75" t="n">
        <f aca="false">B44+1</f>
        <v>13</v>
      </c>
      <c r="C45" s="84"/>
      <c r="D45" s="85"/>
      <c r="E45" s="85"/>
      <c r="F45" s="85"/>
      <c r="G45" s="85"/>
      <c r="H45" s="85"/>
      <c r="I45" s="85"/>
      <c r="J45" s="85"/>
      <c r="K45" s="85"/>
      <c r="L45" s="86"/>
      <c r="M45" s="87"/>
      <c r="N45" s="87"/>
      <c r="O45" s="87"/>
      <c r="P45" s="87"/>
      <c r="Q45" s="87"/>
      <c r="R45" s="87"/>
      <c r="S45" s="87"/>
      <c r="T45" s="87"/>
      <c r="U45" s="87"/>
      <c r="V45" s="87"/>
      <c r="W45" s="87"/>
      <c r="X45" s="88"/>
      <c r="Y45" s="88"/>
      <c r="Z45" s="89"/>
      <c r="AA45" s="90"/>
      <c r="AB45" s="91"/>
    </row>
    <row r="46" customFormat="false" ht="37.5" hidden="false" customHeight="true" outlineLevel="0" collapsed="false">
      <c r="A46" s="35"/>
      <c r="B46" s="75" t="n">
        <f aca="false">B45+1</f>
        <v>14</v>
      </c>
      <c r="C46" s="84"/>
      <c r="D46" s="85"/>
      <c r="E46" s="85"/>
      <c r="F46" s="85"/>
      <c r="G46" s="85"/>
      <c r="H46" s="85"/>
      <c r="I46" s="85"/>
      <c r="J46" s="85"/>
      <c r="K46" s="85"/>
      <c r="L46" s="86"/>
      <c r="M46" s="87"/>
      <c r="N46" s="87"/>
      <c r="O46" s="87"/>
      <c r="P46" s="87"/>
      <c r="Q46" s="87"/>
      <c r="R46" s="87"/>
      <c r="S46" s="87"/>
      <c r="T46" s="87"/>
      <c r="U46" s="87"/>
      <c r="V46" s="87"/>
      <c r="W46" s="87"/>
      <c r="X46" s="88"/>
      <c r="Y46" s="88"/>
      <c r="Z46" s="89"/>
      <c r="AA46" s="90"/>
      <c r="AB46" s="91"/>
    </row>
    <row r="47" customFormat="false" ht="37.5" hidden="false" customHeight="true" outlineLevel="0" collapsed="false">
      <c r="A47" s="35"/>
      <c r="B47" s="75" t="n">
        <f aca="false">B46+1</f>
        <v>15</v>
      </c>
      <c r="C47" s="84"/>
      <c r="D47" s="85"/>
      <c r="E47" s="85"/>
      <c r="F47" s="85"/>
      <c r="G47" s="85"/>
      <c r="H47" s="85"/>
      <c r="I47" s="85"/>
      <c r="J47" s="85"/>
      <c r="K47" s="85"/>
      <c r="L47" s="86"/>
      <c r="M47" s="87"/>
      <c r="N47" s="87"/>
      <c r="O47" s="87"/>
      <c r="P47" s="87"/>
      <c r="Q47" s="87"/>
      <c r="R47" s="87"/>
      <c r="S47" s="87"/>
      <c r="T47" s="87"/>
      <c r="U47" s="87"/>
      <c r="V47" s="87"/>
      <c r="W47" s="87"/>
      <c r="X47" s="88"/>
      <c r="Y47" s="88"/>
      <c r="Z47" s="89"/>
      <c r="AA47" s="90"/>
      <c r="AB47" s="91"/>
    </row>
    <row r="48" customFormat="false" ht="37.5" hidden="false" customHeight="true" outlineLevel="0" collapsed="false">
      <c r="A48" s="35"/>
      <c r="B48" s="75" t="n">
        <f aca="false">B47+1</f>
        <v>16</v>
      </c>
      <c r="C48" s="84"/>
      <c r="D48" s="85"/>
      <c r="E48" s="85"/>
      <c r="F48" s="85"/>
      <c r="G48" s="85"/>
      <c r="H48" s="85"/>
      <c r="I48" s="85"/>
      <c r="J48" s="85"/>
      <c r="K48" s="85"/>
      <c r="L48" s="86"/>
      <c r="M48" s="87"/>
      <c r="N48" s="87"/>
      <c r="O48" s="87"/>
      <c r="P48" s="87"/>
      <c r="Q48" s="87"/>
      <c r="R48" s="87"/>
      <c r="S48" s="87"/>
      <c r="T48" s="87"/>
      <c r="U48" s="87"/>
      <c r="V48" s="87"/>
      <c r="W48" s="87"/>
      <c r="X48" s="88"/>
      <c r="Y48" s="88"/>
      <c r="Z48" s="89"/>
      <c r="AA48" s="90"/>
      <c r="AB48" s="91"/>
    </row>
    <row r="49" customFormat="false" ht="37.5" hidden="false" customHeight="true" outlineLevel="0" collapsed="false">
      <c r="A49" s="35"/>
      <c r="B49" s="75" t="n">
        <f aca="false">B48+1</f>
        <v>17</v>
      </c>
      <c r="C49" s="84"/>
      <c r="D49" s="85"/>
      <c r="E49" s="85"/>
      <c r="F49" s="85"/>
      <c r="G49" s="85"/>
      <c r="H49" s="85"/>
      <c r="I49" s="85"/>
      <c r="J49" s="85"/>
      <c r="K49" s="85"/>
      <c r="L49" s="86"/>
      <c r="M49" s="87"/>
      <c r="N49" s="87"/>
      <c r="O49" s="87"/>
      <c r="P49" s="87"/>
      <c r="Q49" s="87"/>
      <c r="R49" s="87"/>
      <c r="S49" s="87"/>
      <c r="T49" s="87"/>
      <c r="U49" s="87"/>
      <c r="V49" s="87"/>
      <c r="W49" s="87"/>
      <c r="X49" s="88"/>
      <c r="Y49" s="88"/>
      <c r="Z49" s="89"/>
      <c r="AA49" s="90"/>
      <c r="AB49" s="91"/>
    </row>
    <row r="50" customFormat="false" ht="37.5" hidden="false" customHeight="true" outlineLevel="0" collapsed="false">
      <c r="A50" s="35"/>
      <c r="B50" s="75" t="n">
        <f aca="false">B49+1</f>
        <v>18</v>
      </c>
      <c r="C50" s="84"/>
      <c r="D50" s="85"/>
      <c r="E50" s="85"/>
      <c r="F50" s="85"/>
      <c r="G50" s="85"/>
      <c r="H50" s="85"/>
      <c r="I50" s="85"/>
      <c r="J50" s="85"/>
      <c r="K50" s="85"/>
      <c r="L50" s="86"/>
      <c r="M50" s="87"/>
      <c r="N50" s="87"/>
      <c r="O50" s="87"/>
      <c r="P50" s="87"/>
      <c r="Q50" s="87"/>
      <c r="R50" s="87"/>
      <c r="S50" s="87"/>
      <c r="T50" s="87"/>
      <c r="U50" s="87"/>
      <c r="V50" s="87"/>
      <c r="W50" s="87"/>
      <c r="X50" s="88"/>
      <c r="Y50" s="88"/>
      <c r="Z50" s="89"/>
      <c r="AA50" s="90"/>
      <c r="AB50" s="91"/>
    </row>
    <row r="51" customFormat="false" ht="37.5" hidden="false" customHeight="true" outlineLevel="0" collapsed="false">
      <c r="A51" s="35"/>
      <c r="B51" s="75" t="n">
        <f aca="false">B50+1</f>
        <v>19</v>
      </c>
      <c r="C51" s="84"/>
      <c r="D51" s="85"/>
      <c r="E51" s="85"/>
      <c r="F51" s="85"/>
      <c r="G51" s="85"/>
      <c r="H51" s="85"/>
      <c r="I51" s="85"/>
      <c r="J51" s="85"/>
      <c r="K51" s="85"/>
      <c r="L51" s="86"/>
      <c r="M51" s="87"/>
      <c r="N51" s="87"/>
      <c r="O51" s="87"/>
      <c r="P51" s="87"/>
      <c r="Q51" s="87"/>
      <c r="R51" s="87"/>
      <c r="S51" s="87"/>
      <c r="T51" s="87"/>
      <c r="U51" s="87"/>
      <c r="V51" s="87"/>
      <c r="W51" s="87"/>
      <c r="X51" s="88"/>
      <c r="Y51" s="88"/>
      <c r="Z51" s="89"/>
      <c r="AA51" s="90"/>
      <c r="AB51" s="91"/>
    </row>
    <row r="52" customFormat="false" ht="37.5" hidden="false" customHeight="true" outlineLevel="0" collapsed="false">
      <c r="A52" s="35"/>
      <c r="B52" s="75" t="n">
        <f aca="false">B51+1</f>
        <v>20</v>
      </c>
      <c r="C52" s="84"/>
      <c r="D52" s="85"/>
      <c r="E52" s="85"/>
      <c r="F52" s="85"/>
      <c r="G52" s="85"/>
      <c r="H52" s="85"/>
      <c r="I52" s="85"/>
      <c r="J52" s="85"/>
      <c r="K52" s="85"/>
      <c r="L52" s="86"/>
      <c r="M52" s="87"/>
      <c r="N52" s="87"/>
      <c r="O52" s="87"/>
      <c r="P52" s="87"/>
      <c r="Q52" s="87"/>
      <c r="R52" s="87"/>
      <c r="S52" s="87"/>
      <c r="T52" s="87"/>
      <c r="U52" s="87"/>
      <c r="V52" s="87"/>
      <c r="W52" s="87"/>
      <c r="X52" s="88"/>
      <c r="Y52" s="88"/>
      <c r="Z52" s="89"/>
      <c r="AA52" s="90"/>
      <c r="AB52" s="91"/>
    </row>
    <row r="53" customFormat="false" ht="37.5" hidden="false" customHeight="true" outlineLevel="0" collapsed="false">
      <c r="A53" s="35"/>
      <c r="B53" s="75" t="n">
        <f aca="false">B52+1</f>
        <v>21</v>
      </c>
      <c r="C53" s="84"/>
      <c r="D53" s="85"/>
      <c r="E53" s="85"/>
      <c r="F53" s="85"/>
      <c r="G53" s="85"/>
      <c r="H53" s="85"/>
      <c r="I53" s="85"/>
      <c r="J53" s="85"/>
      <c r="K53" s="85"/>
      <c r="L53" s="86"/>
      <c r="M53" s="87"/>
      <c r="N53" s="87"/>
      <c r="O53" s="87"/>
      <c r="P53" s="87"/>
      <c r="Q53" s="87"/>
      <c r="R53" s="87"/>
      <c r="S53" s="87"/>
      <c r="T53" s="87"/>
      <c r="U53" s="87"/>
      <c r="V53" s="87"/>
      <c r="W53" s="87"/>
      <c r="X53" s="88"/>
      <c r="Y53" s="88"/>
      <c r="Z53" s="89"/>
      <c r="AA53" s="90"/>
      <c r="AB53" s="91"/>
    </row>
    <row r="54" customFormat="false" ht="37.5" hidden="false" customHeight="true" outlineLevel="0" collapsed="false">
      <c r="A54" s="35"/>
      <c r="B54" s="75" t="n">
        <f aca="false">B53+1</f>
        <v>22</v>
      </c>
      <c r="C54" s="84"/>
      <c r="D54" s="85"/>
      <c r="E54" s="85"/>
      <c r="F54" s="85"/>
      <c r="G54" s="85"/>
      <c r="H54" s="85"/>
      <c r="I54" s="85"/>
      <c r="J54" s="85"/>
      <c r="K54" s="85"/>
      <c r="L54" s="86"/>
      <c r="M54" s="87"/>
      <c r="N54" s="87"/>
      <c r="O54" s="87"/>
      <c r="P54" s="87"/>
      <c r="Q54" s="87"/>
      <c r="R54" s="87"/>
      <c r="S54" s="87"/>
      <c r="T54" s="87"/>
      <c r="U54" s="87"/>
      <c r="V54" s="87"/>
      <c r="W54" s="87"/>
      <c r="X54" s="88"/>
      <c r="Y54" s="88"/>
      <c r="Z54" s="89"/>
      <c r="AA54" s="90"/>
      <c r="AB54" s="91"/>
    </row>
    <row r="55" customFormat="false" ht="37.5" hidden="false" customHeight="true" outlineLevel="0" collapsed="false">
      <c r="A55" s="35"/>
      <c r="B55" s="75" t="n">
        <f aca="false">B54+1</f>
        <v>23</v>
      </c>
      <c r="C55" s="84"/>
      <c r="D55" s="85"/>
      <c r="E55" s="85"/>
      <c r="F55" s="85"/>
      <c r="G55" s="85"/>
      <c r="H55" s="85"/>
      <c r="I55" s="85"/>
      <c r="J55" s="85"/>
      <c r="K55" s="85"/>
      <c r="L55" s="86"/>
      <c r="M55" s="87"/>
      <c r="N55" s="87"/>
      <c r="O55" s="87"/>
      <c r="P55" s="87"/>
      <c r="Q55" s="87"/>
      <c r="R55" s="87"/>
      <c r="S55" s="87"/>
      <c r="T55" s="87"/>
      <c r="U55" s="87"/>
      <c r="V55" s="87"/>
      <c r="W55" s="87"/>
      <c r="X55" s="88"/>
      <c r="Y55" s="88"/>
      <c r="Z55" s="89"/>
      <c r="AA55" s="90"/>
      <c r="AB55" s="91"/>
    </row>
    <row r="56" customFormat="false" ht="37.5" hidden="false" customHeight="true" outlineLevel="0" collapsed="false">
      <c r="A56" s="35"/>
      <c r="B56" s="75" t="n">
        <f aca="false">B55+1</f>
        <v>24</v>
      </c>
      <c r="C56" s="84"/>
      <c r="D56" s="85"/>
      <c r="E56" s="85"/>
      <c r="F56" s="85"/>
      <c r="G56" s="85"/>
      <c r="H56" s="85"/>
      <c r="I56" s="85"/>
      <c r="J56" s="85"/>
      <c r="K56" s="85"/>
      <c r="L56" s="86"/>
      <c r="M56" s="87"/>
      <c r="N56" s="87"/>
      <c r="O56" s="87"/>
      <c r="P56" s="87"/>
      <c r="Q56" s="87"/>
      <c r="R56" s="87"/>
      <c r="S56" s="87"/>
      <c r="T56" s="87"/>
      <c r="U56" s="87"/>
      <c r="V56" s="87"/>
      <c r="W56" s="87"/>
      <c r="X56" s="88"/>
      <c r="Y56" s="88"/>
      <c r="Z56" s="89"/>
      <c r="AA56" s="90"/>
      <c r="AB56" s="91"/>
    </row>
    <row r="57" customFormat="false" ht="37.5" hidden="false" customHeight="true" outlineLevel="0" collapsed="false">
      <c r="A57" s="35"/>
      <c r="B57" s="75" t="n">
        <f aca="false">B56+1</f>
        <v>25</v>
      </c>
      <c r="C57" s="84"/>
      <c r="D57" s="85"/>
      <c r="E57" s="85"/>
      <c r="F57" s="85"/>
      <c r="G57" s="85"/>
      <c r="H57" s="85"/>
      <c r="I57" s="85"/>
      <c r="J57" s="85"/>
      <c r="K57" s="85"/>
      <c r="L57" s="86"/>
      <c r="M57" s="87"/>
      <c r="N57" s="87"/>
      <c r="O57" s="87"/>
      <c r="P57" s="87"/>
      <c r="Q57" s="87"/>
      <c r="R57" s="87"/>
      <c r="S57" s="87"/>
      <c r="T57" s="87"/>
      <c r="U57" s="87"/>
      <c r="V57" s="87"/>
      <c r="W57" s="87"/>
      <c r="X57" s="88"/>
      <c r="Y57" s="88"/>
      <c r="Z57" s="89"/>
      <c r="AA57" s="92"/>
      <c r="AB57" s="91"/>
    </row>
    <row r="58" customFormat="false" ht="37.5" hidden="false" customHeight="true" outlineLevel="0" collapsed="false">
      <c r="A58" s="35"/>
      <c r="B58" s="75" t="n">
        <f aca="false">B57+1</f>
        <v>26</v>
      </c>
      <c r="C58" s="84"/>
      <c r="D58" s="85"/>
      <c r="E58" s="85"/>
      <c r="F58" s="85"/>
      <c r="G58" s="85"/>
      <c r="H58" s="85"/>
      <c r="I58" s="85"/>
      <c r="J58" s="85"/>
      <c r="K58" s="85"/>
      <c r="L58" s="86"/>
      <c r="M58" s="87"/>
      <c r="N58" s="87"/>
      <c r="O58" s="87"/>
      <c r="P58" s="87"/>
      <c r="Q58" s="87"/>
      <c r="R58" s="87"/>
      <c r="S58" s="87"/>
      <c r="T58" s="87"/>
      <c r="U58" s="87"/>
      <c r="V58" s="87"/>
      <c r="W58" s="87"/>
      <c r="X58" s="88"/>
      <c r="Y58" s="88"/>
      <c r="Z58" s="89"/>
      <c r="AA58" s="92"/>
      <c r="AB58" s="91"/>
    </row>
    <row r="59" customFormat="false" ht="37.5" hidden="false" customHeight="true" outlineLevel="0" collapsed="false">
      <c r="A59" s="35"/>
      <c r="B59" s="75" t="n">
        <f aca="false">B58+1</f>
        <v>27</v>
      </c>
      <c r="C59" s="84"/>
      <c r="D59" s="85"/>
      <c r="E59" s="85"/>
      <c r="F59" s="85"/>
      <c r="G59" s="85"/>
      <c r="H59" s="85"/>
      <c r="I59" s="85"/>
      <c r="J59" s="85"/>
      <c r="K59" s="85"/>
      <c r="L59" s="86"/>
      <c r="M59" s="87"/>
      <c r="N59" s="87"/>
      <c r="O59" s="87"/>
      <c r="P59" s="87"/>
      <c r="Q59" s="87"/>
      <c r="R59" s="87"/>
      <c r="S59" s="87"/>
      <c r="T59" s="87"/>
      <c r="U59" s="87"/>
      <c r="V59" s="87"/>
      <c r="W59" s="87"/>
      <c r="X59" s="88"/>
      <c r="Y59" s="88"/>
      <c r="Z59" s="89"/>
      <c r="AA59" s="92"/>
      <c r="AB59" s="91"/>
    </row>
    <row r="60" customFormat="false" ht="37.5" hidden="false" customHeight="true" outlineLevel="0" collapsed="false">
      <c r="A60" s="35"/>
      <c r="B60" s="75" t="n">
        <f aca="false">B59+1</f>
        <v>28</v>
      </c>
      <c r="C60" s="84"/>
      <c r="D60" s="85"/>
      <c r="E60" s="85"/>
      <c r="F60" s="85"/>
      <c r="G60" s="85"/>
      <c r="H60" s="85"/>
      <c r="I60" s="85"/>
      <c r="J60" s="85"/>
      <c r="K60" s="85"/>
      <c r="L60" s="86"/>
      <c r="M60" s="87"/>
      <c r="N60" s="87"/>
      <c r="O60" s="87"/>
      <c r="P60" s="87"/>
      <c r="Q60" s="87"/>
      <c r="R60" s="87"/>
      <c r="S60" s="87"/>
      <c r="T60" s="87"/>
      <c r="U60" s="87"/>
      <c r="V60" s="87"/>
      <c r="W60" s="87"/>
      <c r="X60" s="88"/>
      <c r="Y60" s="88"/>
      <c r="Z60" s="89"/>
      <c r="AA60" s="92"/>
      <c r="AB60" s="91"/>
    </row>
    <row r="61" customFormat="false" ht="37.5" hidden="false" customHeight="true" outlineLevel="0" collapsed="false">
      <c r="A61" s="35"/>
      <c r="B61" s="75" t="n">
        <f aca="false">B60+1</f>
        <v>29</v>
      </c>
      <c r="C61" s="84"/>
      <c r="D61" s="85"/>
      <c r="E61" s="85"/>
      <c r="F61" s="85"/>
      <c r="G61" s="85"/>
      <c r="H61" s="85"/>
      <c r="I61" s="85"/>
      <c r="J61" s="85"/>
      <c r="K61" s="85"/>
      <c r="L61" s="86"/>
      <c r="M61" s="87"/>
      <c r="N61" s="87"/>
      <c r="O61" s="87"/>
      <c r="P61" s="87"/>
      <c r="Q61" s="87"/>
      <c r="R61" s="87"/>
      <c r="S61" s="87"/>
      <c r="T61" s="87"/>
      <c r="U61" s="87"/>
      <c r="V61" s="87"/>
      <c r="W61" s="87"/>
      <c r="X61" s="88"/>
      <c r="Y61" s="88"/>
      <c r="Z61" s="89"/>
      <c r="AA61" s="92"/>
      <c r="AB61" s="91"/>
    </row>
    <row r="62" customFormat="false" ht="37.5" hidden="false" customHeight="true" outlineLevel="0" collapsed="false">
      <c r="A62" s="35"/>
      <c r="B62" s="75" t="n">
        <f aca="false">B61+1</f>
        <v>30</v>
      </c>
      <c r="C62" s="84"/>
      <c r="D62" s="85"/>
      <c r="E62" s="85"/>
      <c r="F62" s="85"/>
      <c r="G62" s="85"/>
      <c r="H62" s="85"/>
      <c r="I62" s="85"/>
      <c r="J62" s="85"/>
      <c r="K62" s="85"/>
      <c r="L62" s="86"/>
      <c r="M62" s="87"/>
      <c r="N62" s="87"/>
      <c r="O62" s="87"/>
      <c r="P62" s="87"/>
      <c r="Q62" s="87"/>
      <c r="R62" s="87"/>
      <c r="S62" s="87"/>
      <c r="T62" s="87"/>
      <c r="U62" s="87"/>
      <c r="V62" s="87"/>
      <c r="W62" s="87"/>
      <c r="X62" s="88"/>
      <c r="Y62" s="88"/>
      <c r="Z62" s="89"/>
      <c r="AA62" s="92"/>
      <c r="AB62" s="91"/>
    </row>
    <row r="63" customFormat="false" ht="37.5" hidden="false" customHeight="true" outlineLevel="0" collapsed="false">
      <c r="A63" s="35"/>
      <c r="B63" s="75" t="n">
        <f aca="false">B62+1</f>
        <v>31</v>
      </c>
      <c r="C63" s="84"/>
      <c r="D63" s="85"/>
      <c r="E63" s="85"/>
      <c r="F63" s="85"/>
      <c r="G63" s="85"/>
      <c r="H63" s="85"/>
      <c r="I63" s="85"/>
      <c r="J63" s="85"/>
      <c r="K63" s="85"/>
      <c r="L63" s="86"/>
      <c r="M63" s="87"/>
      <c r="N63" s="87"/>
      <c r="O63" s="87"/>
      <c r="P63" s="87"/>
      <c r="Q63" s="87"/>
      <c r="R63" s="87"/>
      <c r="S63" s="87"/>
      <c r="T63" s="87"/>
      <c r="U63" s="87"/>
      <c r="V63" s="87"/>
      <c r="W63" s="87"/>
      <c r="X63" s="88"/>
      <c r="Y63" s="88"/>
      <c r="Z63" s="89"/>
      <c r="AA63" s="92"/>
      <c r="AB63" s="91"/>
    </row>
    <row r="64" customFormat="false" ht="37.5" hidden="false" customHeight="true" outlineLevel="0" collapsed="false">
      <c r="A64" s="35"/>
      <c r="B64" s="75" t="n">
        <f aca="false">B63+1</f>
        <v>32</v>
      </c>
      <c r="C64" s="84"/>
      <c r="D64" s="85"/>
      <c r="E64" s="85"/>
      <c r="F64" s="85"/>
      <c r="G64" s="85"/>
      <c r="H64" s="85"/>
      <c r="I64" s="85"/>
      <c r="J64" s="85"/>
      <c r="K64" s="85"/>
      <c r="L64" s="86"/>
      <c r="M64" s="87"/>
      <c r="N64" s="87"/>
      <c r="O64" s="87"/>
      <c r="P64" s="87"/>
      <c r="Q64" s="87"/>
      <c r="R64" s="87"/>
      <c r="S64" s="87"/>
      <c r="T64" s="87"/>
      <c r="U64" s="87"/>
      <c r="V64" s="87"/>
      <c r="W64" s="87"/>
      <c r="X64" s="88"/>
      <c r="Y64" s="88"/>
      <c r="Z64" s="89"/>
      <c r="AA64" s="92"/>
      <c r="AB64" s="91"/>
    </row>
    <row r="65" customFormat="false" ht="37.5" hidden="false" customHeight="true" outlineLevel="0" collapsed="false">
      <c r="A65" s="35"/>
      <c r="B65" s="75" t="n">
        <f aca="false">B64+1</f>
        <v>33</v>
      </c>
      <c r="C65" s="84"/>
      <c r="D65" s="85"/>
      <c r="E65" s="85"/>
      <c r="F65" s="85"/>
      <c r="G65" s="85"/>
      <c r="H65" s="85"/>
      <c r="I65" s="85"/>
      <c r="J65" s="85"/>
      <c r="K65" s="85"/>
      <c r="L65" s="86"/>
      <c r="M65" s="87"/>
      <c r="N65" s="87"/>
      <c r="O65" s="87"/>
      <c r="P65" s="87"/>
      <c r="Q65" s="87"/>
      <c r="R65" s="87"/>
      <c r="S65" s="87"/>
      <c r="T65" s="87"/>
      <c r="U65" s="87"/>
      <c r="V65" s="87"/>
      <c r="W65" s="87"/>
      <c r="X65" s="88"/>
      <c r="Y65" s="88"/>
      <c r="Z65" s="89"/>
      <c r="AA65" s="92"/>
      <c r="AB65" s="91"/>
    </row>
    <row r="66" customFormat="false" ht="37.5" hidden="false" customHeight="true" outlineLevel="0" collapsed="false">
      <c r="A66" s="35"/>
      <c r="B66" s="75" t="n">
        <f aca="false">B65+1</f>
        <v>34</v>
      </c>
      <c r="C66" s="84"/>
      <c r="D66" s="85"/>
      <c r="E66" s="85"/>
      <c r="F66" s="85"/>
      <c r="G66" s="85"/>
      <c r="H66" s="85"/>
      <c r="I66" s="85"/>
      <c r="J66" s="85"/>
      <c r="K66" s="85"/>
      <c r="L66" s="86"/>
      <c r="M66" s="87"/>
      <c r="N66" s="87"/>
      <c r="O66" s="87"/>
      <c r="P66" s="87"/>
      <c r="Q66" s="87"/>
      <c r="R66" s="87"/>
      <c r="S66" s="87"/>
      <c r="T66" s="87"/>
      <c r="U66" s="87"/>
      <c r="V66" s="87"/>
      <c r="W66" s="87"/>
      <c r="X66" s="88"/>
      <c r="Y66" s="88"/>
      <c r="Z66" s="89"/>
      <c r="AA66" s="92"/>
      <c r="AB66" s="91"/>
    </row>
    <row r="67" customFormat="false" ht="37.5" hidden="false" customHeight="true" outlineLevel="0" collapsed="false">
      <c r="A67" s="35"/>
      <c r="B67" s="75" t="n">
        <f aca="false">B66+1</f>
        <v>35</v>
      </c>
      <c r="C67" s="84"/>
      <c r="D67" s="85"/>
      <c r="E67" s="85"/>
      <c r="F67" s="85"/>
      <c r="G67" s="85"/>
      <c r="H67" s="85"/>
      <c r="I67" s="85"/>
      <c r="J67" s="85"/>
      <c r="K67" s="85"/>
      <c r="L67" s="86"/>
      <c r="M67" s="87"/>
      <c r="N67" s="87"/>
      <c r="O67" s="87"/>
      <c r="P67" s="87"/>
      <c r="Q67" s="87"/>
      <c r="R67" s="87"/>
      <c r="S67" s="87"/>
      <c r="T67" s="87"/>
      <c r="U67" s="87"/>
      <c r="V67" s="87"/>
      <c r="W67" s="87"/>
      <c r="X67" s="88"/>
      <c r="Y67" s="88"/>
      <c r="Z67" s="89"/>
      <c r="AA67" s="92"/>
      <c r="AB67" s="91"/>
    </row>
    <row r="68" customFormat="false" ht="37.5" hidden="false" customHeight="true" outlineLevel="0" collapsed="false">
      <c r="A68" s="35"/>
      <c r="B68" s="75" t="n">
        <f aca="false">B67+1</f>
        <v>36</v>
      </c>
      <c r="C68" s="84"/>
      <c r="D68" s="85"/>
      <c r="E68" s="85"/>
      <c r="F68" s="85"/>
      <c r="G68" s="85"/>
      <c r="H68" s="85"/>
      <c r="I68" s="85"/>
      <c r="J68" s="85"/>
      <c r="K68" s="85"/>
      <c r="L68" s="86"/>
      <c r="M68" s="87"/>
      <c r="N68" s="87"/>
      <c r="O68" s="87"/>
      <c r="P68" s="87"/>
      <c r="Q68" s="87"/>
      <c r="R68" s="87"/>
      <c r="S68" s="87"/>
      <c r="T68" s="87"/>
      <c r="U68" s="87"/>
      <c r="V68" s="87"/>
      <c r="W68" s="87"/>
      <c r="X68" s="88"/>
      <c r="Y68" s="88"/>
      <c r="Z68" s="89"/>
      <c r="AA68" s="92"/>
      <c r="AB68" s="91"/>
    </row>
    <row r="69" customFormat="false" ht="37.5" hidden="false" customHeight="true" outlineLevel="0" collapsed="false">
      <c r="A69" s="35"/>
      <c r="B69" s="75" t="n">
        <f aca="false">B68+1</f>
        <v>37</v>
      </c>
      <c r="C69" s="84"/>
      <c r="D69" s="85"/>
      <c r="E69" s="85"/>
      <c r="F69" s="85"/>
      <c r="G69" s="85"/>
      <c r="H69" s="85"/>
      <c r="I69" s="85"/>
      <c r="J69" s="85"/>
      <c r="K69" s="85"/>
      <c r="L69" s="86"/>
      <c r="M69" s="87"/>
      <c r="N69" s="87"/>
      <c r="O69" s="87"/>
      <c r="P69" s="87"/>
      <c r="Q69" s="87"/>
      <c r="R69" s="87"/>
      <c r="S69" s="87"/>
      <c r="T69" s="87"/>
      <c r="U69" s="87"/>
      <c r="V69" s="87"/>
      <c r="W69" s="87"/>
      <c r="X69" s="88"/>
      <c r="Y69" s="88"/>
      <c r="Z69" s="89"/>
      <c r="AA69" s="92"/>
      <c r="AB69" s="91"/>
    </row>
    <row r="70" customFormat="false" ht="37.5" hidden="false" customHeight="true" outlineLevel="0" collapsed="false">
      <c r="A70" s="35"/>
      <c r="B70" s="75" t="n">
        <f aca="false">B69+1</f>
        <v>38</v>
      </c>
      <c r="C70" s="84"/>
      <c r="D70" s="85"/>
      <c r="E70" s="85"/>
      <c r="F70" s="85"/>
      <c r="G70" s="85"/>
      <c r="H70" s="85"/>
      <c r="I70" s="85"/>
      <c r="J70" s="85"/>
      <c r="K70" s="85"/>
      <c r="L70" s="86"/>
      <c r="M70" s="87"/>
      <c r="N70" s="87"/>
      <c r="O70" s="87"/>
      <c r="P70" s="87"/>
      <c r="Q70" s="87"/>
      <c r="R70" s="87"/>
      <c r="S70" s="87"/>
      <c r="T70" s="87"/>
      <c r="U70" s="87"/>
      <c r="V70" s="87"/>
      <c r="W70" s="87"/>
      <c r="X70" s="88"/>
      <c r="Y70" s="88"/>
      <c r="Z70" s="89"/>
      <c r="AA70" s="92"/>
      <c r="AB70" s="91"/>
    </row>
    <row r="71" customFormat="false" ht="37.5" hidden="false" customHeight="true" outlineLevel="0" collapsed="false">
      <c r="A71" s="35"/>
      <c r="B71" s="75" t="n">
        <f aca="false">B70+1</f>
        <v>39</v>
      </c>
      <c r="C71" s="84"/>
      <c r="D71" s="85"/>
      <c r="E71" s="85"/>
      <c r="F71" s="85"/>
      <c r="G71" s="85"/>
      <c r="H71" s="85"/>
      <c r="I71" s="85"/>
      <c r="J71" s="85"/>
      <c r="K71" s="85"/>
      <c r="L71" s="86"/>
      <c r="M71" s="87"/>
      <c r="N71" s="87"/>
      <c r="O71" s="87"/>
      <c r="P71" s="87"/>
      <c r="Q71" s="87"/>
      <c r="R71" s="87"/>
      <c r="S71" s="87"/>
      <c r="T71" s="87"/>
      <c r="U71" s="87"/>
      <c r="V71" s="87"/>
      <c r="W71" s="87"/>
      <c r="X71" s="88"/>
      <c r="Y71" s="88"/>
      <c r="Z71" s="89"/>
      <c r="AA71" s="92"/>
      <c r="AB71" s="91"/>
    </row>
    <row r="72" customFormat="false" ht="37.5" hidden="false" customHeight="true" outlineLevel="0" collapsed="false">
      <c r="A72" s="35"/>
      <c r="B72" s="75" t="n">
        <f aca="false">B71+1</f>
        <v>40</v>
      </c>
      <c r="C72" s="84"/>
      <c r="D72" s="85"/>
      <c r="E72" s="85"/>
      <c r="F72" s="85"/>
      <c r="G72" s="85"/>
      <c r="H72" s="85"/>
      <c r="I72" s="85"/>
      <c r="J72" s="85"/>
      <c r="K72" s="85"/>
      <c r="L72" s="86"/>
      <c r="M72" s="87"/>
      <c r="N72" s="87"/>
      <c r="O72" s="87"/>
      <c r="P72" s="87"/>
      <c r="Q72" s="87"/>
      <c r="R72" s="87"/>
      <c r="S72" s="87"/>
      <c r="T72" s="87"/>
      <c r="U72" s="87"/>
      <c r="V72" s="87"/>
      <c r="W72" s="87"/>
      <c r="X72" s="88"/>
      <c r="Y72" s="88"/>
      <c r="Z72" s="89"/>
      <c r="AA72" s="92"/>
      <c r="AB72" s="91"/>
    </row>
    <row r="73" customFormat="false" ht="37.5" hidden="false" customHeight="true" outlineLevel="0" collapsed="false">
      <c r="A73" s="35"/>
      <c r="B73" s="75" t="n">
        <f aca="false">B72+1</f>
        <v>41</v>
      </c>
      <c r="C73" s="84"/>
      <c r="D73" s="85"/>
      <c r="E73" s="85"/>
      <c r="F73" s="85"/>
      <c r="G73" s="85"/>
      <c r="H73" s="85"/>
      <c r="I73" s="85"/>
      <c r="J73" s="85"/>
      <c r="K73" s="85"/>
      <c r="L73" s="86"/>
      <c r="M73" s="87"/>
      <c r="N73" s="87"/>
      <c r="O73" s="87"/>
      <c r="P73" s="87"/>
      <c r="Q73" s="87"/>
      <c r="R73" s="87"/>
      <c r="S73" s="87"/>
      <c r="T73" s="87"/>
      <c r="U73" s="87"/>
      <c r="V73" s="87"/>
      <c r="W73" s="87"/>
      <c r="X73" s="88"/>
      <c r="Y73" s="88"/>
      <c r="Z73" s="89"/>
      <c r="AA73" s="92"/>
      <c r="AB73" s="91"/>
    </row>
    <row r="74" customFormat="false" ht="37.5" hidden="false" customHeight="true" outlineLevel="0" collapsed="false">
      <c r="A74" s="35"/>
      <c r="B74" s="75" t="n">
        <f aca="false">B73+1</f>
        <v>42</v>
      </c>
      <c r="C74" s="84"/>
      <c r="D74" s="85"/>
      <c r="E74" s="85"/>
      <c r="F74" s="85"/>
      <c r="G74" s="85"/>
      <c r="H74" s="85"/>
      <c r="I74" s="85"/>
      <c r="J74" s="85"/>
      <c r="K74" s="85"/>
      <c r="L74" s="86"/>
      <c r="M74" s="87"/>
      <c r="N74" s="87"/>
      <c r="O74" s="87"/>
      <c r="P74" s="87"/>
      <c r="Q74" s="87"/>
      <c r="R74" s="87"/>
      <c r="S74" s="87"/>
      <c r="T74" s="87"/>
      <c r="U74" s="87"/>
      <c r="V74" s="87"/>
      <c r="W74" s="87"/>
      <c r="X74" s="88"/>
      <c r="Y74" s="88"/>
      <c r="Z74" s="89"/>
      <c r="AA74" s="92"/>
      <c r="AB74" s="91"/>
    </row>
    <row r="75" customFormat="false" ht="37.5" hidden="false" customHeight="true" outlineLevel="0" collapsed="false">
      <c r="A75" s="35"/>
      <c r="B75" s="75" t="n">
        <f aca="false">B74+1</f>
        <v>43</v>
      </c>
      <c r="C75" s="84"/>
      <c r="D75" s="85"/>
      <c r="E75" s="85"/>
      <c r="F75" s="85"/>
      <c r="G75" s="85"/>
      <c r="H75" s="85"/>
      <c r="I75" s="85"/>
      <c r="J75" s="85"/>
      <c r="K75" s="85"/>
      <c r="L75" s="86"/>
      <c r="M75" s="87"/>
      <c r="N75" s="87"/>
      <c r="O75" s="87"/>
      <c r="P75" s="87"/>
      <c r="Q75" s="87"/>
      <c r="R75" s="87"/>
      <c r="S75" s="87"/>
      <c r="T75" s="87"/>
      <c r="U75" s="87"/>
      <c r="V75" s="87"/>
      <c r="W75" s="87"/>
      <c r="X75" s="88"/>
      <c r="Y75" s="88"/>
      <c r="Z75" s="89"/>
      <c r="AA75" s="92"/>
      <c r="AB75" s="91"/>
    </row>
    <row r="76" customFormat="false" ht="37.5" hidden="false" customHeight="true" outlineLevel="0" collapsed="false">
      <c r="A76" s="35"/>
      <c r="B76" s="75" t="n">
        <f aca="false">B75+1</f>
        <v>44</v>
      </c>
      <c r="C76" s="84"/>
      <c r="D76" s="85"/>
      <c r="E76" s="85"/>
      <c r="F76" s="85"/>
      <c r="G76" s="85"/>
      <c r="H76" s="85"/>
      <c r="I76" s="85"/>
      <c r="J76" s="85"/>
      <c r="K76" s="85"/>
      <c r="L76" s="86"/>
      <c r="M76" s="87"/>
      <c r="N76" s="87"/>
      <c r="O76" s="87"/>
      <c r="P76" s="87"/>
      <c r="Q76" s="87"/>
      <c r="R76" s="87"/>
      <c r="S76" s="87"/>
      <c r="T76" s="87"/>
      <c r="U76" s="87"/>
      <c r="V76" s="87"/>
      <c r="W76" s="87"/>
      <c r="X76" s="88"/>
      <c r="Y76" s="88"/>
      <c r="Z76" s="89"/>
      <c r="AA76" s="92"/>
      <c r="AB76" s="91"/>
    </row>
    <row r="77" customFormat="false" ht="37.5" hidden="false" customHeight="true" outlineLevel="0" collapsed="false">
      <c r="A77" s="35"/>
      <c r="B77" s="75" t="n">
        <f aca="false">B76+1</f>
        <v>45</v>
      </c>
      <c r="C77" s="84"/>
      <c r="D77" s="85"/>
      <c r="E77" s="85"/>
      <c r="F77" s="85"/>
      <c r="G77" s="85"/>
      <c r="H77" s="85"/>
      <c r="I77" s="85"/>
      <c r="J77" s="85"/>
      <c r="K77" s="85"/>
      <c r="L77" s="86"/>
      <c r="M77" s="87"/>
      <c r="N77" s="87"/>
      <c r="O77" s="87"/>
      <c r="P77" s="87"/>
      <c r="Q77" s="87"/>
      <c r="R77" s="87"/>
      <c r="S77" s="87"/>
      <c r="T77" s="87"/>
      <c r="U77" s="87"/>
      <c r="V77" s="87"/>
      <c r="W77" s="87"/>
      <c r="X77" s="88"/>
      <c r="Y77" s="88"/>
      <c r="Z77" s="89"/>
      <c r="AA77" s="92"/>
      <c r="AB77" s="91"/>
    </row>
    <row r="78" customFormat="false" ht="37.5" hidden="false" customHeight="true" outlineLevel="0" collapsed="false">
      <c r="A78" s="35"/>
      <c r="B78" s="75" t="n">
        <f aca="false">B77+1</f>
        <v>46</v>
      </c>
      <c r="C78" s="84"/>
      <c r="D78" s="85"/>
      <c r="E78" s="85"/>
      <c r="F78" s="85"/>
      <c r="G78" s="85"/>
      <c r="H78" s="85"/>
      <c r="I78" s="85"/>
      <c r="J78" s="85"/>
      <c r="K78" s="85"/>
      <c r="L78" s="86"/>
      <c r="M78" s="87"/>
      <c r="N78" s="87"/>
      <c r="O78" s="87"/>
      <c r="P78" s="87"/>
      <c r="Q78" s="87"/>
      <c r="R78" s="87"/>
      <c r="S78" s="87"/>
      <c r="T78" s="87"/>
      <c r="U78" s="87"/>
      <c r="V78" s="87"/>
      <c r="W78" s="87"/>
      <c r="X78" s="88"/>
      <c r="Y78" s="88"/>
      <c r="Z78" s="89"/>
      <c r="AA78" s="92"/>
      <c r="AB78" s="91"/>
    </row>
    <row r="79" customFormat="false" ht="37.5" hidden="false" customHeight="true" outlineLevel="0" collapsed="false">
      <c r="A79" s="35"/>
      <c r="B79" s="75" t="n">
        <f aca="false">B78+1</f>
        <v>47</v>
      </c>
      <c r="C79" s="84"/>
      <c r="D79" s="85"/>
      <c r="E79" s="85"/>
      <c r="F79" s="85"/>
      <c r="G79" s="85"/>
      <c r="H79" s="85"/>
      <c r="I79" s="85"/>
      <c r="J79" s="85"/>
      <c r="K79" s="85"/>
      <c r="L79" s="86"/>
      <c r="M79" s="87"/>
      <c r="N79" s="87"/>
      <c r="O79" s="87"/>
      <c r="P79" s="87"/>
      <c r="Q79" s="87"/>
      <c r="R79" s="87"/>
      <c r="S79" s="87"/>
      <c r="T79" s="87"/>
      <c r="U79" s="87"/>
      <c r="V79" s="87"/>
      <c r="W79" s="87"/>
      <c r="X79" s="88"/>
      <c r="Y79" s="88"/>
      <c r="Z79" s="89"/>
      <c r="AA79" s="92"/>
      <c r="AB79" s="91"/>
    </row>
    <row r="80" customFormat="false" ht="37.5" hidden="false" customHeight="true" outlineLevel="0" collapsed="false">
      <c r="A80" s="35"/>
      <c r="B80" s="75" t="n">
        <f aca="false">B79+1</f>
        <v>48</v>
      </c>
      <c r="C80" s="84"/>
      <c r="D80" s="85"/>
      <c r="E80" s="85"/>
      <c r="F80" s="85"/>
      <c r="G80" s="85"/>
      <c r="H80" s="85"/>
      <c r="I80" s="85"/>
      <c r="J80" s="85"/>
      <c r="K80" s="85"/>
      <c r="L80" s="86"/>
      <c r="M80" s="87"/>
      <c r="N80" s="87"/>
      <c r="O80" s="87"/>
      <c r="P80" s="87"/>
      <c r="Q80" s="87"/>
      <c r="R80" s="87"/>
      <c r="S80" s="87"/>
      <c r="T80" s="87"/>
      <c r="U80" s="87"/>
      <c r="V80" s="87"/>
      <c r="W80" s="87"/>
      <c r="X80" s="88"/>
      <c r="Y80" s="88"/>
      <c r="Z80" s="89"/>
      <c r="AA80" s="92"/>
      <c r="AB80" s="91"/>
    </row>
    <row r="81" customFormat="false" ht="37.5" hidden="false" customHeight="true" outlineLevel="0" collapsed="false">
      <c r="A81" s="35"/>
      <c r="B81" s="75" t="n">
        <f aca="false">B80+1</f>
        <v>49</v>
      </c>
      <c r="C81" s="84"/>
      <c r="D81" s="85"/>
      <c r="E81" s="85"/>
      <c r="F81" s="85"/>
      <c r="G81" s="85"/>
      <c r="H81" s="85"/>
      <c r="I81" s="85"/>
      <c r="J81" s="85"/>
      <c r="K81" s="85"/>
      <c r="L81" s="86"/>
      <c r="M81" s="87"/>
      <c r="N81" s="87"/>
      <c r="O81" s="87"/>
      <c r="P81" s="87"/>
      <c r="Q81" s="87"/>
      <c r="R81" s="87"/>
      <c r="S81" s="87"/>
      <c r="T81" s="87"/>
      <c r="U81" s="87"/>
      <c r="V81" s="87"/>
      <c r="W81" s="87"/>
      <c r="X81" s="88"/>
      <c r="Y81" s="88"/>
      <c r="Z81" s="89"/>
      <c r="AA81" s="92"/>
      <c r="AB81" s="91"/>
    </row>
    <row r="82" customFormat="false" ht="37.5" hidden="false" customHeight="true" outlineLevel="0" collapsed="false">
      <c r="A82" s="35"/>
      <c r="B82" s="75" t="n">
        <f aca="false">B81+1</f>
        <v>50</v>
      </c>
      <c r="C82" s="84"/>
      <c r="D82" s="85"/>
      <c r="E82" s="85"/>
      <c r="F82" s="85"/>
      <c r="G82" s="85"/>
      <c r="H82" s="85"/>
      <c r="I82" s="85"/>
      <c r="J82" s="85"/>
      <c r="K82" s="85"/>
      <c r="L82" s="86"/>
      <c r="M82" s="87"/>
      <c r="N82" s="87"/>
      <c r="O82" s="87"/>
      <c r="P82" s="87"/>
      <c r="Q82" s="87"/>
      <c r="R82" s="87"/>
      <c r="S82" s="87"/>
      <c r="T82" s="87"/>
      <c r="U82" s="87"/>
      <c r="V82" s="87"/>
      <c r="W82" s="87"/>
      <c r="X82" s="88"/>
      <c r="Y82" s="88"/>
      <c r="Z82" s="89"/>
      <c r="AA82" s="92"/>
      <c r="AB82" s="91"/>
    </row>
    <row r="83" customFormat="false" ht="37.5" hidden="false" customHeight="true" outlineLevel="0" collapsed="false">
      <c r="A83" s="35"/>
      <c r="B83" s="75" t="n">
        <f aca="false">B82+1</f>
        <v>51</v>
      </c>
      <c r="C83" s="84"/>
      <c r="D83" s="85"/>
      <c r="E83" s="85"/>
      <c r="F83" s="85"/>
      <c r="G83" s="85"/>
      <c r="H83" s="85"/>
      <c r="I83" s="85"/>
      <c r="J83" s="85"/>
      <c r="K83" s="85"/>
      <c r="L83" s="86"/>
      <c r="M83" s="87"/>
      <c r="N83" s="87"/>
      <c r="O83" s="87"/>
      <c r="P83" s="87"/>
      <c r="Q83" s="87"/>
      <c r="R83" s="87"/>
      <c r="S83" s="87"/>
      <c r="T83" s="87"/>
      <c r="U83" s="87"/>
      <c r="V83" s="87"/>
      <c r="W83" s="87"/>
      <c r="X83" s="88"/>
      <c r="Y83" s="88"/>
      <c r="Z83" s="89"/>
      <c r="AA83" s="92"/>
      <c r="AB83" s="91"/>
    </row>
    <row r="84" customFormat="false" ht="37.5" hidden="false" customHeight="true" outlineLevel="0" collapsed="false">
      <c r="A84" s="35"/>
      <c r="B84" s="75" t="n">
        <f aca="false">B83+1</f>
        <v>52</v>
      </c>
      <c r="C84" s="84"/>
      <c r="D84" s="85"/>
      <c r="E84" s="85"/>
      <c r="F84" s="85"/>
      <c r="G84" s="85"/>
      <c r="H84" s="85"/>
      <c r="I84" s="85"/>
      <c r="J84" s="85"/>
      <c r="K84" s="85"/>
      <c r="L84" s="86"/>
      <c r="M84" s="87"/>
      <c r="N84" s="87"/>
      <c r="O84" s="87"/>
      <c r="P84" s="87"/>
      <c r="Q84" s="87"/>
      <c r="R84" s="87"/>
      <c r="S84" s="87"/>
      <c r="T84" s="87"/>
      <c r="U84" s="87"/>
      <c r="V84" s="87"/>
      <c r="W84" s="87"/>
      <c r="X84" s="88"/>
      <c r="Y84" s="88"/>
      <c r="Z84" s="89"/>
      <c r="AA84" s="92"/>
      <c r="AB84" s="91"/>
    </row>
    <row r="85" customFormat="false" ht="37.5" hidden="false" customHeight="true" outlineLevel="0" collapsed="false">
      <c r="A85" s="35"/>
      <c r="B85" s="75" t="n">
        <f aca="false">B84+1</f>
        <v>53</v>
      </c>
      <c r="C85" s="84"/>
      <c r="D85" s="85"/>
      <c r="E85" s="85"/>
      <c r="F85" s="85"/>
      <c r="G85" s="85"/>
      <c r="H85" s="85"/>
      <c r="I85" s="85"/>
      <c r="J85" s="85"/>
      <c r="K85" s="85"/>
      <c r="L85" s="86"/>
      <c r="M85" s="87"/>
      <c r="N85" s="87"/>
      <c r="O85" s="87"/>
      <c r="P85" s="87"/>
      <c r="Q85" s="87"/>
      <c r="R85" s="87"/>
      <c r="S85" s="87"/>
      <c r="T85" s="87"/>
      <c r="U85" s="87"/>
      <c r="V85" s="87"/>
      <c r="W85" s="87"/>
      <c r="X85" s="88"/>
      <c r="Y85" s="88"/>
      <c r="Z85" s="89"/>
      <c r="AA85" s="92"/>
      <c r="AB85" s="91"/>
    </row>
    <row r="86" customFormat="false" ht="37.5" hidden="false" customHeight="true" outlineLevel="0" collapsed="false">
      <c r="A86" s="35"/>
      <c r="B86" s="75" t="n">
        <f aca="false">B85+1</f>
        <v>54</v>
      </c>
      <c r="C86" s="84"/>
      <c r="D86" s="85"/>
      <c r="E86" s="85"/>
      <c r="F86" s="85"/>
      <c r="G86" s="85"/>
      <c r="H86" s="85"/>
      <c r="I86" s="85"/>
      <c r="J86" s="85"/>
      <c r="K86" s="85"/>
      <c r="L86" s="86"/>
      <c r="M86" s="87"/>
      <c r="N86" s="87"/>
      <c r="O86" s="87"/>
      <c r="P86" s="87"/>
      <c r="Q86" s="87"/>
      <c r="R86" s="87"/>
      <c r="S86" s="87"/>
      <c r="T86" s="87"/>
      <c r="U86" s="87"/>
      <c r="V86" s="87"/>
      <c r="W86" s="87"/>
      <c r="X86" s="88"/>
      <c r="Y86" s="88"/>
      <c r="Z86" s="89"/>
      <c r="AA86" s="92"/>
      <c r="AB86" s="91"/>
    </row>
    <row r="87" customFormat="false" ht="37.5" hidden="false" customHeight="true" outlineLevel="0" collapsed="false">
      <c r="A87" s="35"/>
      <c r="B87" s="75" t="n">
        <f aca="false">B86+1</f>
        <v>55</v>
      </c>
      <c r="C87" s="84"/>
      <c r="D87" s="85"/>
      <c r="E87" s="85"/>
      <c r="F87" s="85"/>
      <c r="G87" s="85"/>
      <c r="H87" s="85"/>
      <c r="I87" s="85"/>
      <c r="J87" s="85"/>
      <c r="K87" s="85"/>
      <c r="L87" s="86"/>
      <c r="M87" s="87"/>
      <c r="N87" s="87"/>
      <c r="O87" s="87"/>
      <c r="P87" s="87"/>
      <c r="Q87" s="87"/>
      <c r="R87" s="87"/>
      <c r="S87" s="87"/>
      <c r="T87" s="87"/>
      <c r="U87" s="87"/>
      <c r="V87" s="87"/>
      <c r="W87" s="87"/>
      <c r="X87" s="88"/>
      <c r="Y87" s="88"/>
      <c r="Z87" s="89"/>
      <c r="AA87" s="92"/>
      <c r="AB87" s="91"/>
    </row>
    <row r="88" customFormat="false" ht="37.5" hidden="false" customHeight="true" outlineLevel="0" collapsed="false">
      <c r="A88" s="35"/>
      <c r="B88" s="75" t="n">
        <f aca="false">B87+1</f>
        <v>56</v>
      </c>
      <c r="C88" s="84"/>
      <c r="D88" s="85"/>
      <c r="E88" s="85"/>
      <c r="F88" s="85"/>
      <c r="G88" s="85"/>
      <c r="H88" s="85"/>
      <c r="I88" s="85"/>
      <c r="J88" s="85"/>
      <c r="K88" s="85"/>
      <c r="L88" s="86"/>
      <c r="M88" s="87"/>
      <c r="N88" s="87"/>
      <c r="O88" s="87"/>
      <c r="P88" s="87"/>
      <c r="Q88" s="87"/>
      <c r="R88" s="87"/>
      <c r="S88" s="87"/>
      <c r="T88" s="87"/>
      <c r="U88" s="87"/>
      <c r="V88" s="87"/>
      <c r="W88" s="87"/>
      <c r="X88" s="88"/>
      <c r="Y88" s="88"/>
      <c r="Z88" s="89"/>
      <c r="AA88" s="92"/>
      <c r="AB88" s="91"/>
    </row>
    <row r="89" customFormat="false" ht="37.5" hidden="false" customHeight="true" outlineLevel="0" collapsed="false">
      <c r="A89" s="35"/>
      <c r="B89" s="75" t="n">
        <f aca="false">B88+1</f>
        <v>57</v>
      </c>
      <c r="C89" s="84"/>
      <c r="D89" s="85"/>
      <c r="E89" s="85"/>
      <c r="F89" s="85"/>
      <c r="G89" s="85"/>
      <c r="H89" s="85"/>
      <c r="I89" s="85"/>
      <c r="J89" s="85"/>
      <c r="K89" s="85"/>
      <c r="L89" s="86"/>
      <c r="M89" s="87"/>
      <c r="N89" s="87"/>
      <c r="O89" s="87"/>
      <c r="P89" s="87"/>
      <c r="Q89" s="87"/>
      <c r="R89" s="87"/>
      <c r="S89" s="87"/>
      <c r="T89" s="87"/>
      <c r="U89" s="87"/>
      <c r="V89" s="87"/>
      <c r="W89" s="87"/>
      <c r="X89" s="88"/>
      <c r="Y89" s="88"/>
      <c r="Z89" s="89"/>
      <c r="AA89" s="92"/>
      <c r="AB89" s="91"/>
    </row>
    <row r="90" customFormat="false" ht="37.5" hidden="false" customHeight="true" outlineLevel="0" collapsed="false">
      <c r="A90" s="35"/>
      <c r="B90" s="75" t="n">
        <f aca="false">B89+1</f>
        <v>58</v>
      </c>
      <c r="C90" s="84"/>
      <c r="D90" s="85"/>
      <c r="E90" s="85"/>
      <c r="F90" s="85"/>
      <c r="G90" s="85"/>
      <c r="H90" s="85"/>
      <c r="I90" s="85"/>
      <c r="J90" s="85"/>
      <c r="K90" s="85"/>
      <c r="L90" s="86"/>
      <c r="M90" s="87"/>
      <c r="N90" s="87"/>
      <c r="O90" s="87"/>
      <c r="P90" s="87"/>
      <c r="Q90" s="87"/>
      <c r="R90" s="87"/>
      <c r="S90" s="87"/>
      <c r="T90" s="87"/>
      <c r="U90" s="87"/>
      <c r="V90" s="87"/>
      <c r="W90" s="87"/>
      <c r="X90" s="88"/>
      <c r="Y90" s="88"/>
      <c r="Z90" s="89"/>
      <c r="AA90" s="92"/>
      <c r="AB90" s="91"/>
    </row>
    <row r="91" customFormat="false" ht="37.5" hidden="false" customHeight="true" outlineLevel="0" collapsed="false">
      <c r="A91" s="35"/>
      <c r="B91" s="75" t="n">
        <f aca="false">B90+1</f>
        <v>59</v>
      </c>
      <c r="C91" s="84"/>
      <c r="D91" s="85"/>
      <c r="E91" s="85"/>
      <c r="F91" s="85"/>
      <c r="G91" s="85"/>
      <c r="H91" s="85"/>
      <c r="I91" s="85"/>
      <c r="J91" s="85"/>
      <c r="K91" s="85"/>
      <c r="L91" s="86"/>
      <c r="M91" s="87"/>
      <c r="N91" s="87"/>
      <c r="O91" s="87"/>
      <c r="P91" s="87"/>
      <c r="Q91" s="87"/>
      <c r="R91" s="87"/>
      <c r="S91" s="87"/>
      <c r="T91" s="87"/>
      <c r="U91" s="87"/>
      <c r="V91" s="87"/>
      <c r="W91" s="87"/>
      <c r="X91" s="88"/>
      <c r="Y91" s="88"/>
      <c r="Z91" s="89"/>
      <c r="AA91" s="92"/>
      <c r="AB91" s="91"/>
    </row>
    <row r="92" customFormat="false" ht="37.5" hidden="false" customHeight="true" outlineLevel="0" collapsed="false">
      <c r="A92" s="35"/>
      <c r="B92" s="75" t="n">
        <f aca="false">B91+1</f>
        <v>60</v>
      </c>
      <c r="C92" s="84"/>
      <c r="D92" s="85"/>
      <c r="E92" s="85"/>
      <c r="F92" s="85"/>
      <c r="G92" s="85"/>
      <c r="H92" s="85"/>
      <c r="I92" s="85"/>
      <c r="J92" s="85"/>
      <c r="K92" s="85"/>
      <c r="L92" s="86"/>
      <c r="M92" s="87"/>
      <c r="N92" s="87"/>
      <c r="O92" s="87"/>
      <c r="P92" s="87"/>
      <c r="Q92" s="87"/>
      <c r="R92" s="87"/>
      <c r="S92" s="87"/>
      <c r="T92" s="87"/>
      <c r="U92" s="87"/>
      <c r="V92" s="87"/>
      <c r="W92" s="87"/>
      <c r="X92" s="88"/>
      <c r="Y92" s="88"/>
      <c r="Z92" s="89"/>
      <c r="AA92" s="92"/>
      <c r="AB92" s="91"/>
    </row>
    <row r="93" customFormat="false" ht="37.5" hidden="false" customHeight="true" outlineLevel="0" collapsed="false">
      <c r="A93" s="35"/>
      <c r="B93" s="75" t="n">
        <f aca="false">B92+1</f>
        <v>61</v>
      </c>
      <c r="C93" s="84"/>
      <c r="D93" s="85"/>
      <c r="E93" s="85"/>
      <c r="F93" s="85"/>
      <c r="G93" s="85"/>
      <c r="H93" s="85"/>
      <c r="I93" s="85"/>
      <c r="J93" s="85"/>
      <c r="K93" s="85"/>
      <c r="L93" s="86"/>
      <c r="M93" s="87"/>
      <c r="N93" s="87"/>
      <c r="O93" s="87"/>
      <c r="P93" s="87"/>
      <c r="Q93" s="87"/>
      <c r="R93" s="87"/>
      <c r="S93" s="87"/>
      <c r="T93" s="87"/>
      <c r="U93" s="87"/>
      <c r="V93" s="87"/>
      <c r="W93" s="87"/>
      <c r="X93" s="88"/>
      <c r="Y93" s="88"/>
      <c r="Z93" s="89"/>
      <c r="AA93" s="92"/>
      <c r="AB93" s="91"/>
    </row>
    <row r="94" customFormat="false" ht="37.5" hidden="false" customHeight="true" outlineLevel="0" collapsed="false">
      <c r="A94" s="35"/>
      <c r="B94" s="75" t="n">
        <f aca="false">B93+1</f>
        <v>62</v>
      </c>
      <c r="C94" s="84"/>
      <c r="D94" s="85"/>
      <c r="E94" s="85"/>
      <c r="F94" s="85"/>
      <c r="G94" s="85"/>
      <c r="H94" s="85"/>
      <c r="I94" s="85"/>
      <c r="J94" s="85"/>
      <c r="K94" s="85"/>
      <c r="L94" s="86"/>
      <c r="M94" s="87"/>
      <c r="N94" s="87"/>
      <c r="O94" s="87"/>
      <c r="P94" s="87"/>
      <c r="Q94" s="87"/>
      <c r="R94" s="87"/>
      <c r="S94" s="87"/>
      <c r="T94" s="87"/>
      <c r="U94" s="87"/>
      <c r="V94" s="87"/>
      <c r="W94" s="87"/>
      <c r="X94" s="88"/>
      <c r="Y94" s="88"/>
      <c r="Z94" s="89"/>
      <c r="AA94" s="92"/>
      <c r="AB94" s="91"/>
    </row>
    <row r="95" customFormat="false" ht="37.5" hidden="false" customHeight="true" outlineLevel="0" collapsed="false">
      <c r="A95" s="35"/>
      <c r="B95" s="75" t="n">
        <f aca="false">B94+1</f>
        <v>63</v>
      </c>
      <c r="C95" s="84"/>
      <c r="D95" s="85"/>
      <c r="E95" s="85"/>
      <c r="F95" s="85"/>
      <c r="G95" s="85"/>
      <c r="H95" s="85"/>
      <c r="I95" s="85"/>
      <c r="J95" s="85"/>
      <c r="K95" s="85"/>
      <c r="L95" s="86"/>
      <c r="M95" s="87"/>
      <c r="N95" s="87"/>
      <c r="O95" s="87"/>
      <c r="P95" s="87"/>
      <c r="Q95" s="87"/>
      <c r="R95" s="87"/>
      <c r="S95" s="87"/>
      <c r="T95" s="87"/>
      <c r="U95" s="87"/>
      <c r="V95" s="87"/>
      <c r="W95" s="87"/>
      <c r="X95" s="88"/>
      <c r="Y95" s="88"/>
      <c r="Z95" s="89"/>
      <c r="AA95" s="92"/>
      <c r="AB95" s="91"/>
    </row>
    <row r="96" customFormat="false" ht="37.5" hidden="false" customHeight="true" outlineLevel="0" collapsed="false">
      <c r="A96" s="35"/>
      <c r="B96" s="75" t="n">
        <f aca="false">B95+1</f>
        <v>64</v>
      </c>
      <c r="C96" s="84"/>
      <c r="D96" s="85"/>
      <c r="E96" s="85"/>
      <c r="F96" s="85"/>
      <c r="G96" s="85"/>
      <c r="H96" s="85"/>
      <c r="I96" s="85"/>
      <c r="J96" s="85"/>
      <c r="K96" s="85"/>
      <c r="L96" s="86"/>
      <c r="M96" s="87"/>
      <c r="N96" s="87"/>
      <c r="O96" s="87"/>
      <c r="P96" s="87"/>
      <c r="Q96" s="87"/>
      <c r="R96" s="87"/>
      <c r="S96" s="87"/>
      <c r="T96" s="87"/>
      <c r="U96" s="87"/>
      <c r="V96" s="87"/>
      <c r="W96" s="87"/>
      <c r="X96" s="88"/>
      <c r="Y96" s="88"/>
      <c r="Z96" s="89"/>
      <c r="AA96" s="92"/>
      <c r="AB96" s="91"/>
    </row>
    <row r="97" customFormat="false" ht="37.5" hidden="false" customHeight="true" outlineLevel="0" collapsed="false">
      <c r="A97" s="35"/>
      <c r="B97" s="75" t="n">
        <f aca="false">B96+1</f>
        <v>65</v>
      </c>
      <c r="C97" s="84"/>
      <c r="D97" s="85"/>
      <c r="E97" s="85"/>
      <c r="F97" s="85"/>
      <c r="G97" s="85"/>
      <c r="H97" s="85"/>
      <c r="I97" s="85"/>
      <c r="J97" s="85"/>
      <c r="K97" s="85"/>
      <c r="L97" s="86"/>
      <c r="M97" s="87"/>
      <c r="N97" s="87"/>
      <c r="O97" s="87"/>
      <c r="P97" s="87"/>
      <c r="Q97" s="87"/>
      <c r="R97" s="87"/>
      <c r="S97" s="87"/>
      <c r="T97" s="87"/>
      <c r="U97" s="87"/>
      <c r="V97" s="87"/>
      <c r="W97" s="87"/>
      <c r="X97" s="88"/>
      <c r="Y97" s="88"/>
      <c r="Z97" s="89"/>
      <c r="AA97" s="92"/>
      <c r="AB97" s="91"/>
    </row>
    <row r="98" customFormat="false" ht="37.5" hidden="false" customHeight="true" outlineLevel="0" collapsed="false">
      <c r="A98" s="35"/>
      <c r="B98" s="75" t="n">
        <f aca="false">B97+1</f>
        <v>66</v>
      </c>
      <c r="C98" s="84"/>
      <c r="D98" s="85"/>
      <c r="E98" s="85"/>
      <c r="F98" s="85"/>
      <c r="G98" s="85"/>
      <c r="H98" s="85"/>
      <c r="I98" s="85"/>
      <c r="J98" s="85"/>
      <c r="K98" s="85"/>
      <c r="L98" s="86"/>
      <c r="M98" s="87"/>
      <c r="N98" s="87"/>
      <c r="O98" s="87"/>
      <c r="P98" s="87"/>
      <c r="Q98" s="87"/>
      <c r="R98" s="87"/>
      <c r="S98" s="87"/>
      <c r="T98" s="87"/>
      <c r="U98" s="87"/>
      <c r="V98" s="87"/>
      <c r="W98" s="87"/>
      <c r="X98" s="88"/>
      <c r="Y98" s="88"/>
      <c r="Z98" s="89"/>
      <c r="AA98" s="92"/>
      <c r="AB98" s="91"/>
    </row>
    <row r="99" customFormat="false" ht="37.5" hidden="false" customHeight="true" outlineLevel="0" collapsed="false">
      <c r="A99" s="35"/>
      <c r="B99" s="75" t="n">
        <f aca="false">B98+1</f>
        <v>67</v>
      </c>
      <c r="C99" s="84"/>
      <c r="D99" s="85"/>
      <c r="E99" s="85"/>
      <c r="F99" s="85"/>
      <c r="G99" s="85"/>
      <c r="H99" s="85"/>
      <c r="I99" s="85"/>
      <c r="J99" s="85"/>
      <c r="K99" s="85"/>
      <c r="L99" s="86"/>
      <c r="M99" s="87"/>
      <c r="N99" s="87"/>
      <c r="O99" s="87"/>
      <c r="P99" s="87"/>
      <c r="Q99" s="87"/>
      <c r="R99" s="87"/>
      <c r="S99" s="87"/>
      <c r="T99" s="87"/>
      <c r="U99" s="87"/>
      <c r="V99" s="87"/>
      <c r="W99" s="87"/>
      <c r="X99" s="88"/>
      <c r="Y99" s="88"/>
      <c r="Z99" s="89"/>
      <c r="AA99" s="92"/>
      <c r="AB99" s="91"/>
    </row>
    <row r="100" customFormat="false" ht="37.5" hidden="false" customHeight="true" outlineLevel="0" collapsed="false">
      <c r="A100" s="35"/>
      <c r="B100" s="75" t="n">
        <f aca="false">B99+1</f>
        <v>68</v>
      </c>
      <c r="C100" s="84"/>
      <c r="D100" s="85"/>
      <c r="E100" s="85"/>
      <c r="F100" s="85"/>
      <c r="G100" s="85"/>
      <c r="H100" s="85"/>
      <c r="I100" s="85"/>
      <c r="J100" s="85"/>
      <c r="K100" s="85"/>
      <c r="L100" s="86"/>
      <c r="M100" s="87"/>
      <c r="N100" s="87"/>
      <c r="O100" s="87"/>
      <c r="P100" s="87"/>
      <c r="Q100" s="87"/>
      <c r="R100" s="87"/>
      <c r="S100" s="87"/>
      <c r="T100" s="87"/>
      <c r="U100" s="87"/>
      <c r="V100" s="87"/>
      <c r="W100" s="87"/>
      <c r="X100" s="88"/>
      <c r="Y100" s="88"/>
      <c r="Z100" s="89"/>
      <c r="AA100" s="92"/>
      <c r="AB100" s="91"/>
    </row>
    <row r="101" customFormat="false" ht="37.5" hidden="false" customHeight="true" outlineLevel="0" collapsed="false">
      <c r="A101" s="35"/>
      <c r="B101" s="75" t="n">
        <f aca="false">B100+1</f>
        <v>69</v>
      </c>
      <c r="C101" s="84"/>
      <c r="D101" s="85"/>
      <c r="E101" s="85"/>
      <c r="F101" s="85"/>
      <c r="G101" s="85"/>
      <c r="H101" s="85"/>
      <c r="I101" s="85"/>
      <c r="J101" s="85"/>
      <c r="K101" s="85"/>
      <c r="L101" s="86"/>
      <c r="M101" s="87"/>
      <c r="N101" s="87"/>
      <c r="O101" s="87"/>
      <c r="P101" s="87"/>
      <c r="Q101" s="87"/>
      <c r="R101" s="87"/>
      <c r="S101" s="87"/>
      <c r="T101" s="87"/>
      <c r="U101" s="87"/>
      <c r="V101" s="87"/>
      <c r="W101" s="87"/>
      <c r="X101" s="88"/>
      <c r="Y101" s="88"/>
      <c r="Z101" s="89"/>
      <c r="AA101" s="92"/>
      <c r="AB101" s="91"/>
    </row>
    <row r="102" customFormat="false" ht="37.5" hidden="false" customHeight="true" outlineLevel="0" collapsed="false">
      <c r="A102" s="35"/>
      <c r="B102" s="75" t="n">
        <f aca="false">B101+1</f>
        <v>70</v>
      </c>
      <c r="C102" s="84"/>
      <c r="D102" s="85"/>
      <c r="E102" s="85"/>
      <c r="F102" s="85"/>
      <c r="G102" s="85"/>
      <c r="H102" s="85"/>
      <c r="I102" s="85"/>
      <c r="J102" s="85"/>
      <c r="K102" s="85"/>
      <c r="L102" s="86"/>
      <c r="M102" s="87"/>
      <c r="N102" s="87"/>
      <c r="O102" s="87"/>
      <c r="P102" s="87"/>
      <c r="Q102" s="87"/>
      <c r="R102" s="87"/>
      <c r="S102" s="87"/>
      <c r="T102" s="87"/>
      <c r="U102" s="87"/>
      <c r="V102" s="87"/>
      <c r="W102" s="87"/>
      <c r="X102" s="88"/>
      <c r="Y102" s="88"/>
      <c r="Z102" s="89"/>
      <c r="AA102" s="92"/>
      <c r="AB102" s="91"/>
    </row>
    <row r="103" customFormat="false" ht="37.5" hidden="false" customHeight="true" outlineLevel="0" collapsed="false">
      <c r="A103" s="35"/>
      <c r="B103" s="75" t="n">
        <f aca="false">B102+1</f>
        <v>71</v>
      </c>
      <c r="C103" s="84"/>
      <c r="D103" s="85"/>
      <c r="E103" s="85"/>
      <c r="F103" s="85"/>
      <c r="G103" s="85"/>
      <c r="H103" s="85"/>
      <c r="I103" s="85"/>
      <c r="J103" s="85"/>
      <c r="K103" s="85"/>
      <c r="L103" s="86"/>
      <c r="M103" s="87"/>
      <c r="N103" s="87"/>
      <c r="O103" s="87"/>
      <c r="P103" s="87"/>
      <c r="Q103" s="87"/>
      <c r="R103" s="87"/>
      <c r="S103" s="87"/>
      <c r="T103" s="87"/>
      <c r="U103" s="87"/>
      <c r="V103" s="87"/>
      <c r="W103" s="87"/>
      <c r="X103" s="88"/>
      <c r="Y103" s="88"/>
      <c r="Z103" s="89"/>
      <c r="AA103" s="92"/>
      <c r="AB103" s="91"/>
    </row>
    <row r="104" customFormat="false" ht="37.5" hidden="false" customHeight="true" outlineLevel="0" collapsed="false">
      <c r="A104" s="35"/>
      <c r="B104" s="75" t="n">
        <f aca="false">B103+1</f>
        <v>72</v>
      </c>
      <c r="C104" s="84"/>
      <c r="D104" s="85"/>
      <c r="E104" s="85"/>
      <c r="F104" s="85"/>
      <c r="G104" s="85"/>
      <c r="H104" s="85"/>
      <c r="I104" s="85"/>
      <c r="J104" s="85"/>
      <c r="K104" s="85"/>
      <c r="L104" s="86"/>
      <c r="M104" s="87"/>
      <c r="N104" s="87"/>
      <c r="O104" s="87"/>
      <c r="P104" s="87"/>
      <c r="Q104" s="87"/>
      <c r="R104" s="87"/>
      <c r="S104" s="87"/>
      <c r="T104" s="87"/>
      <c r="U104" s="87"/>
      <c r="V104" s="87"/>
      <c r="W104" s="87"/>
      <c r="X104" s="88"/>
      <c r="Y104" s="88"/>
      <c r="Z104" s="89"/>
      <c r="AA104" s="92"/>
      <c r="AB104" s="91"/>
    </row>
    <row r="105" customFormat="false" ht="37.5" hidden="false" customHeight="true" outlineLevel="0" collapsed="false">
      <c r="A105" s="35"/>
      <c r="B105" s="75" t="n">
        <f aca="false">B104+1</f>
        <v>73</v>
      </c>
      <c r="C105" s="84"/>
      <c r="D105" s="85"/>
      <c r="E105" s="85"/>
      <c r="F105" s="85"/>
      <c r="G105" s="85"/>
      <c r="H105" s="85"/>
      <c r="I105" s="85"/>
      <c r="J105" s="85"/>
      <c r="K105" s="85"/>
      <c r="L105" s="86"/>
      <c r="M105" s="87"/>
      <c r="N105" s="87"/>
      <c r="O105" s="87"/>
      <c r="P105" s="87"/>
      <c r="Q105" s="87"/>
      <c r="R105" s="87"/>
      <c r="S105" s="87"/>
      <c r="T105" s="87"/>
      <c r="U105" s="87"/>
      <c r="V105" s="87"/>
      <c r="W105" s="87"/>
      <c r="X105" s="88"/>
      <c r="Y105" s="88"/>
      <c r="Z105" s="89"/>
      <c r="AA105" s="92"/>
      <c r="AB105" s="91"/>
    </row>
    <row r="106" customFormat="false" ht="37.5" hidden="false" customHeight="true" outlineLevel="0" collapsed="false">
      <c r="A106" s="35"/>
      <c r="B106" s="75" t="n">
        <f aca="false">B105+1</f>
        <v>74</v>
      </c>
      <c r="C106" s="84"/>
      <c r="D106" s="85"/>
      <c r="E106" s="85"/>
      <c r="F106" s="85"/>
      <c r="G106" s="85"/>
      <c r="H106" s="85"/>
      <c r="I106" s="85"/>
      <c r="J106" s="85"/>
      <c r="K106" s="85"/>
      <c r="L106" s="86"/>
      <c r="M106" s="87"/>
      <c r="N106" s="87"/>
      <c r="O106" s="87"/>
      <c r="P106" s="87"/>
      <c r="Q106" s="87"/>
      <c r="R106" s="87"/>
      <c r="S106" s="87"/>
      <c r="T106" s="87"/>
      <c r="U106" s="87"/>
      <c r="V106" s="87"/>
      <c r="W106" s="87"/>
      <c r="X106" s="88"/>
      <c r="Y106" s="88"/>
      <c r="Z106" s="89"/>
      <c r="AA106" s="92"/>
      <c r="AB106" s="91"/>
    </row>
    <row r="107" customFormat="false" ht="37.5" hidden="false" customHeight="true" outlineLevel="0" collapsed="false">
      <c r="A107" s="35"/>
      <c r="B107" s="75" t="n">
        <f aca="false">B106+1</f>
        <v>75</v>
      </c>
      <c r="C107" s="84"/>
      <c r="D107" s="85"/>
      <c r="E107" s="85"/>
      <c r="F107" s="85"/>
      <c r="G107" s="85"/>
      <c r="H107" s="85"/>
      <c r="I107" s="85"/>
      <c r="J107" s="85"/>
      <c r="K107" s="85"/>
      <c r="L107" s="86"/>
      <c r="M107" s="87"/>
      <c r="N107" s="87"/>
      <c r="O107" s="87"/>
      <c r="P107" s="87"/>
      <c r="Q107" s="87"/>
      <c r="R107" s="87"/>
      <c r="S107" s="87"/>
      <c r="T107" s="87"/>
      <c r="U107" s="87"/>
      <c r="V107" s="87"/>
      <c r="W107" s="87"/>
      <c r="X107" s="88"/>
      <c r="Y107" s="88"/>
      <c r="Z107" s="89"/>
      <c r="AA107" s="92"/>
      <c r="AB107" s="91"/>
    </row>
    <row r="108" customFormat="false" ht="37.5" hidden="false" customHeight="true" outlineLevel="0" collapsed="false">
      <c r="A108" s="35"/>
      <c r="B108" s="75" t="n">
        <f aca="false">B107+1</f>
        <v>76</v>
      </c>
      <c r="C108" s="84"/>
      <c r="D108" s="85"/>
      <c r="E108" s="85"/>
      <c r="F108" s="85"/>
      <c r="G108" s="85"/>
      <c r="H108" s="85"/>
      <c r="I108" s="85"/>
      <c r="J108" s="85"/>
      <c r="K108" s="85"/>
      <c r="L108" s="86"/>
      <c r="M108" s="87"/>
      <c r="N108" s="87"/>
      <c r="O108" s="87"/>
      <c r="P108" s="87"/>
      <c r="Q108" s="87"/>
      <c r="R108" s="87"/>
      <c r="S108" s="87"/>
      <c r="T108" s="87"/>
      <c r="U108" s="87"/>
      <c r="V108" s="87"/>
      <c r="W108" s="87"/>
      <c r="X108" s="88"/>
      <c r="Y108" s="88"/>
      <c r="Z108" s="89"/>
      <c r="AA108" s="92"/>
      <c r="AB108" s="91"/>
    </row>
    <row r="109" customFormat="false" ht="37.5" hidden="false" customHeight="true" outlineLevel="0" collapsed="false">
      <c r="A109" s="35"/>
      <c r="B109" s="75" t="n">
        <f aca="false">B108+1</f>
        <v>77</v>
      </c>
      <c r="C109" s="84"/>
      <c r="D109" s="85"/>
      <c r="E109" s="85"/>
      <c r="F109" s="85"/>
      <c r="G109" s="85"/>
      <c r="H109" s="85"/>
      <c r="I109" s="85"/>
      <c r="J109" s="85"/>
      <c r="K109" s="85"/>
      <c r="L109" s="86"/>
      <c r="M109" s="87"/>
      <c r="N109" s="87"/>
      <c r="O109" s="87"/>
      <c r="P109" s="87"/>
      <c r="Q109" s="87"/>
      <c r="R109" s="87"/>
      <c r="S109" s="87"/>
      <c r="T109" s="87"/>
      <c r="U109" s="87"/>
      <c r="V109" s="87"/>
      <c r="W109" s="87"/>
      <c r="X109" s="88"/>
      <c r="Y109" s="88"/>
      <c r="Z109" s="89"/>
      <c r="AA109" s="92"/>
      <c r="AB109" s="91"/>
    </row>
    <row r="110" customFormat="false" ht="37.5" hidden="false" customHeight="true" outlineLevel="0" collapsed="false">
      <c r="A110" s="35"/>
      <c r="B110" s="75" t="n">
        <f aca="false">B109+1</f>
        <v>78</v>
      </c>
      <c r="C110" s="84"/>
      <c r="D110" s="85"/>
      <c r="E110" s="85"/>
      <c r="F110" s="85"/>
      <c r="G110" s="85"/>
      <c r="H110" s="85"/>
      <c r="I110" s="85"/>
      <c r="J110" s="85"/>
      <c r="K110" s="85"/>
      <c r="L110" s="86"/>
      <c r="M110" s="87"/>
      <c r="N110" s="87"/>
      <c r="O110" s="87"/>
      <c r="P110" s="87"/>
      <c r="Q110" s="87"/>
      <c r="R110" s="87"/>
      <c r="S110" s="87"/>
      <c r="T110" s="87"/>
      <c r="U110" s="87"/>
      <c r="V110" s="87"/>
      <c r="W110" s="87"/>
      <c r="X110" s="88"/>
      <c r="Y110" s="88"/>
      <c r="Z110" s="89"/>
      <c r="AA110" s="92"/>
      <c r="AB110" s="91"/>
    </row>
    <row r="111" customFormat="false" ht="37.5" hidden="false" customHeight="true" outlineLevel="0" collapsed="false">
      <c r="A111" s="35"/>
      <c r="B111" s="75" t="n">
        <f aca="false">B110+1</f>
        <v>79</v>
      </c>
      <c r="C111" s="84"/>
      <c r="D111" s="85"/>
      <c r="E111" s="85"/>
      <c r="F111" s="85"/>
      <c r="G111" s="85"/>
      <c r="H111" s="85"/>
      <c r="I111" s="85"/>
      <c r="J111" s="85"/>
      <c r="K111" s="85"/>
      <c r="L111" s="86"/>
      <c r="M111" s="87"/>
      <c r="N111" s="87"/>
      <c r="O111" s="87"/>
      <c r="P111" s="87"/>
      <c r="Q111" s="87"/>
      <c r="R111" s="87"/>
      <c r="S111" s="87"/>
      <c r="T111" s="87"/>
      <c r="U111" s="87"/>
      <c r="V111" s="87"/>
      <c r="W111" s="87"/>
      <c r="X111" s="88"/>
      <c r="Y111" s="88"/>
      <c r="Z111" s="89"/>
      <c r="AA111" s="92"/>
      <c r="AB111" s="91"/>
    </row>
    <row r="112" customFormat="false" ht="37.5" hidden="false" customHeight="true" outlineLevel="0" collapsed="false">
      <c r="A112" s="35"/>
      <c r="B112" s="75" t="n">
        <f aca="false">B111+1</f>
        <v>80</v>
      </c>
      <c r="C112" s="84"/>
      <c r="D112" s="85"/>
      <c r="E112" s="85"/>
      <c r="F112" s="85"/>
      <c r="G112" s="85"/>
      <c r="H112" s="85"/>
      <c r="I112" s="85"/>
      <c r="J112" s="85"/>
      <c r="K112" s="85"/>
      <c r="L112" s="86"/>
      <c r="M112" s="87"/>
      <c r="N112" s="87"/>
      <c r="O112" s="87"/>
      <c r="P112" s="87"/>
      <c r="Q112" s="87"/>
      <c r="R112" s="87"/>
      <c r="S112" s="87"/>
      <c r="T112" s="87"/>
      <c r="U112" s="87"/>
      <c r="V112" s="87"/>
      <c r="W112" s="87"/>
      <c r="X112" s="88"/>
      <c r="Y112" s="88"/>
      <c r="Z112" s="89"/>
      <c r="AA112" s="92"/>
      <c r="AB112" s="91"/>
    </row>
    <row r="113" customFormat="false" ht="37.5" hidden="false" customHeight="true" outlineLevel="0" collapsed="false">
      <c r="A113" s="35"/>
      <c r="B113" s="75" t="n">
        <f aca="false">B112+1</f>
        <v>81</v>
      </c>
      <c r="C113" s="84"/>
      <c r="D113" s="85"/>
      <c r="E113" s="85"/>
      <c r="F113" s="85"/>
      <c r="G113" s="85"/>
      <c r="H113" s="85"/>
      <c r="I113" s="85"/>
      <c r="J113" s="85"/>
      <c r="K113" s="85"/>
      <c r="L113" s="86"/>
      <c r="M113" s="87"/>
      <c r="N113" s="87"/>
      <c r="O113" s="87"/>
      <c r="P113" s="87"/>
      <c r="Q113" s="87"/>
      <c r="R113" s="87"/>
      <c r="S113" s="87"/>
      <c r="T113" s="87"/>
      <c r="U113" s="87"/>
      <c r="V113" s="87"/>
      <c r="W113" s="87"/>
      <c r="X113" s="88"/>
      <c r="Y113" s="88"/>
      <c r="Z113" s="89"/>
      <c r="AA113" s="92"/>
      <c r="AB113" s="91"/>
    </row>
    <row r="114" customFormat="false" ht="37.5" hidden="false" customHeight="true" outlineLevel="0" collapsed="false">
      <c r="A114" s="35"/>
      <c r="B114" s="75" t="n">
        <f aca="false">B113+1</f>
        <v>82</v>
      </c>
      <c r="C114" s="84"/>
      <c r="D114" s="85"/>
      <c r="E114" s="85"/>
      <c r="F114" s="85"/>
      <c r="G114" s="85"/>
      <c r="H114" s="85"/>
      <c r="I114" s="85"/>
      <c r="J114" s="85"/>
      <c r="K114" s="85"/>
      <c r="L114" s="86"/>
      <c r="M114" s="87"/>
      <c r="N114" s="87"/>
      <c r="O114" s="87"/>
      <c r="P114" s="87"/>
      <c r="Q114" s="87"/>
      <c r="R114" s="87"/>
      <c r="S114" s="87"/>
      <c r="T114" s="87"/>
      <c r="U114" s="87"/>
      <c r="V114" s="87"/>
      <c r="W114" s="87"/>
      <c r="X114" s="88"/>
      <c r="Y114" s="88"/>
      <c r="Z114" s="89"/>
      <c r="AA114" s="92"/>
      <c r="AB114" s="91"/>
    </row>
    <row r="115" customFormat="false" ht="37.5" hidden="false" customHeight="true" outlineLevel="0" collapsed="false">
      <c r="A115" s="35"/>
      <c r="B115" s="75" t="n">
        <f aca="false">B114+1</f>
        <v>83</v>
      </c>
      <c r="C115" s="84"/>
      <c r="D115" s="85"/>
      <c r="E115" s="85"/>
      <c r="F115" s="85"/>
      <c r="G115" s="85"/>
      <c r="H115" s="85"/>
      <c r="I115" s="85"/>
      <c r="J115" s="85"/>
      <c r="K115" s="85"/>
      <c r="L115" s="86"/>
      <c r="M115" s="87"/>
      <c r="N115" s="87"/>
      <c r="O115" s="87"/>
      <c r="P115" s="87"/>
      <c r="Q115" s="87"/>
      <c r="R115" s="87"/>
      <c r="S115" s="87"/>
      <c r="T115" s="87"/>
      <c r="U115" s="87"/>
      <c r="V115" s="87"/>
      <c r="W115" s="87"/>
      <c r="X115" s="88"/>
      <c r="Y115" s="88"/>
      <c r="Z115" s="89"/>
      <c r="AA115" s="92"/>
      <c r="AB115" s="91"/>
    </row>
    <row r="116" customFormat="false" ht="37.5" hidden="false" customHeight="true" outlineLevel="0" collapsed="false">
      <c r="A116" s="35"/>
      <c r="B116" s="75" t="n">
        <f aca="false">B115+1</f>
        <v>84</v>
      </c>
      <c r="C116" s="84"/>
      <c r="D116" s="85"/>
      <c r="E116" s="85"/>
      <c r="F116" s="85"/>
      <c r="G116" s="85"/>
      <c r="H116" s="85"/>
      <c r="I116" s="85"/>
      <c r="J116" s="85"/>
      <c r="K116" s="85"/>
      <c r="L116" s="86"/>
      <c r="M116" s="87"/>
      <c r="N116" s="87"/>
      <c r="O116" s="87"/>
      <c r="P116" s="87"/>
      <c r="Q116" s="87"/>
      <c r="R116" s="87"/>
      <c r="S116" s="87"/>
      <c r="T116" s="87"/>
      <c r="U116" s="87"/>
      <c r="V116" s="87"/>
      <c r="W116" s="87"/>
      <c r="X116" s="88"/>
      <c r="Y116" s="88"/>
      <c r="Z116" s="89"/>
      <c r="AA116" s="92"/>
      <c r="AB116" s="91"/>
    </row>
    <row r="117" customFormat="false" ht="37.5" hidden="false" customHeight="true" outlineLevel="0" collapsed="false">
      <c r="A117" s="35"/>
      <c r="B117" s="75" t="n">
        <f aca="false">B116+1</f>
        <v>85</v>
      </c>
      <c r="C117" s="84"/>
      <c r="D117" s="85"/>
      <c r="E117" s="85"/>
      <c r="F117" s="85"/>
      <c r="G117" s="85"/>
      <c r="H117" s="85"/>
      <c r="I117" s="85"/>
      <c r="J117" s="85"/>
      <c r="K117" s="85"/>
      <c r="L117" s="86"/>
      <c r="M117" s="87"/>
      <c r="N117" s="87"/>
      <c r="O117" s="87"/>
      <c r="P117" s="87"/>
      <c r="Q117" s="87"/>
      <c r="R117" s="87"/>
      <c r="S117" s="87"/>
      <c r="T117" s="87"/>
      <c r="U117" s="87"/>
      <c r="V117" s="87"/>
      <c r="W117" s="87"/>
      <c r="X117" s="88"/>
      <c r="Y117" s="88"/>
      <c r="Z117" s="89"/>
      <c r="AA117" s="92"/>
      <c r="AB117" s="91"/>
    </row>
    <row r="118" customFormat="false" ht="37.5" hidden="false" customHeight="true" outlineLevel="0" collapsed="false">
      <c r="A118" s="35"/>
      <c r="B118" s="75" t="n">
        <f aca="false">B117+1</f>
        <v>86</v>
      </c>
      <c r="C118" s="84"/>
      <c r="D118" s="85"/>
      <c r="E118" s="85"/>
      <c r="F118" s="85"/>
      <c r="G118" s="85"/>
      <c r="H118" s="85"/>
      <c r="I118" s="85"/>
      <c r="J118" s="85"/>
      <c r="K118" s="85"/>
      <c r="L118" s="86"/>
      <c r="M118" s="87"/>
      <c r="N118" s="87"/>
      <c r="O118" s="87"/>
      <c r="P118" s="87"/>
      <c r="Q118" s="87"/>
      <c r="R118" s="87"/>
      <c r="S118" s="87"/>
      <c r="T118" s="87"/>
      <c r="U118" s="87"/>
      <c r="V118" s="87"/>
      <c r="W118" s="87"/>
      <c r="X118" s="88"/>
      <c r="Y118" s="88"/>
      <c r="Z118" s="89"/>
      <c r="AA118" s="92"/>
      <c r="AB118" s="91"/>
    </row>
    <row r="119" customFormat="false" ht="37.5" hidden="false" customHeight="true" outlineLevel="0" collapsed="false">
      <c r="A119" s="35"/>
      <c r="B119" s="75" t="n">
        <f aca="false">B118+1</f>
        <v>87</v>
      </c>
      <c r="C119" s="84"/>
      <c r="D119" s="85"/>
      <c r="E119" s="85"/>
      <c r="F119" s="85"/>
      <c r="G119" s="85"/>
      <c r="H119" s="85"/>
      <c r="I119" s="85"/>
      <c r="J119" s="85"/>
      <c r="K119" s="85"/>
      <c r="L119" s="86"/>
      <c r="M119" s="87"/>
      <c r="N119" s="87"/>
      <c r="O119" s="87"/>
      <c r="P119" s="87"/>
      <c r="Q119" s="87"/>
      <c r="R119" s="87"/>
      <c r="S119" s="87"/>
      <c r="T119" s="87"/>
      <c r="U119" s="87"/>
      <c r="V119" s="87"/>
      <c r="W119" s="87"/>
      <c r="X119" s="88"/>
      <c r="Y119" s="88"/>
      <c r="Z119" s="89"/>
      <c r="AA119" s="92"/>
      <c r="AB119" s="91"/>
    </row>
    <row r="120" customFormat="false" ht="37.5" hidden="false" customHeight="true" outlineLevel="0" collapsed="false">
      <c r="A120" s="35"/>
      <c r="B120" s="75" t="n">
        <f aca="false">B119+1</f>
        <v>88</v>
      </c>
      <c r="C120" s="84"/>
      <c r="D120" s="85"/>
      <c r="E120" s="85"/>
      <c r="F120" s="85"/>
      <c r="G120" s="85"/>
      <c r="H120" s="85"/>
      <c r="I120" s="85"/>
      <c r="J120" s="85"/>
      <c r="K120" s="85"/>
      <c r="L120" s="86"/>
      <c r="M120" s="87"/>
      <c r="N120" s="87"/>
      <c r="O120" s="87"/>
      <c r="P120" s="87"/>
      <c r="Q120" s="87"/>
      <c r="R120" s="87"/>
      <c r="S120" s="87"/>
      <c r="T120" s="87"/>
      <c r="U120" s="87"/>
      <c r="V120" s="87"/>
      <c r="W120" s="87"/>
      <c r="X120" s="88"/>
      <c r="Y120" s="88"/>
      <c r="Z120" s="89"/>
      <c r="AA120" s="92"/>
      <c r="AB120" s="91"/>
    </row>
    <row r="121" customFormat="false" ht="37.5" hidden="false" customHeight="true" outlineLevel="0" collapsed="false">
      <c r="A121" s="35"/>
      <c r="B121" s="75" t="n">
        <f aca="false">B120+1</f>
        <v>89</v>
      </c>
      <c r="C121" s="84"/>
      <c r="D121" s="85"/>
      <c r="E121" s="85"/>
      <c r="F121" s="85"/>
      <c r="G121" s="85"/>
      <c r="H121" s="85"/>
      <c r="I121" s="85"/>
      <c r="J121" s="85"/>
      <c r="K121" s="85"/>
      <c r="L121" s="86"/>
      <c r="M121" s="87"/>
      <c r="N121" s="87"/>
      <c r="O121" s="87"/>
      <c r="P121" s="87"/>
      <c r="Q121" s="87"/>
      <c r="R121" s="87"/>
      <c r="S121" s="87"/>
      <c r="T121" s="87"/>
      <c r="U121" s="87"/>
      <c r="V121" s="87"/>
      <c r="W121" s="87"/>
      <c r="X121" s="88"/>
      <c r="Y121" s="88"/>
      <c r="Z121" s="89"/>
      <c r="AA121" s="92"/>
      <c r="AB121" s="91"/>
    </row>
    <row r="122" customFormat="false" ht="37.5" hidden="false" customHeight="true" outlineLevel="0" collapsed="false">
      <c r="A122" s="35"/>
      <c r="B122" s="75" t="n">
        <f aca="false">B121+1</f>
        <v>90</v>
      </c>
      <c r="C122" s="84"/>
      <c r="D122" s="85"/>
      <c r="E122" s="85"/>
      <c r="F122" s="85"/>
      <c r="G122" s="85"/>
      <c r="H122" s="85"/>
      <c r="I122" s="85"/>
      <c r="J122" s="85"/>
      <c r="K122" s="85"/>
      <c r="L122" s="86"/>
      <c r="M122" s="87"/>
      <c r="N122" s="87"/>
      <c r="O122" s="87"/>
      <c r="P122" s="87"/>
      <c r="Q122" s="87"/>
      <c r="R122" s="87"/>
      <c r="S122" s="87"/>
      <c r="T122" s="87"/>
      <c r="U122" s="87"/>
      <c r="V122" s="87"/>
      <c r="W122" s="87"/>
      <c r="X122" s="88"/>
      <c r="Y122" s="88"/>
      <c r="Z122" s="89"/>
      <c r="AA122" s="92"/>
      <c r="AB122" s="91"/>
    </row>
    <row r="123" customFormat="false" ht="37.5" hidden="false" customHeight="true" outlineLevel="0" collapsed="false">
      <c r="A123" s="35"/>
      <c r="B123" s="75" t="n">
        <f aca="false">B122+1</f>
        <v>91</v>
      </c>
      <c r="C123" s="84"/>
      <c r="D123" s="85"/>
      <c r="E123" s="85"/>
      <c r="F123" s="85"/>
      <c r="G123" s="85"/>
      <c r="H123" s="85"/>
      <c r="I123" s="85"/>
      <c r="J123" s="85"/>
      <c r="K123" s="85"/>
      <c r="L123" s="86"/>
      <c r="M123" s="87"/>
      <c r="N123" s="87"/>
      <c r="O123" s="87"/>
      <c r="P123" s="87"/>
      <c r="Q123" s="87"/>
      <c r="R123" s="87"/>
      <c r="S123" s="87"/>
      <c r="T123" s="87"/>
      <c r="U123" s="87"/>
      <c r="V123" s="87"/>
      <c r="W123" s="87"/>
      <c r="X123" s="88"/>
      <c r="Y123" s="88"/>
      <c r="Z123" s="89"/>
      <c r="AA123" s="92"/>
      <c r="AB123" s="91"/>
    </row>
    <row r="124" customFormat="false" ht="37.5" hidden="false" customHeight="true" outlineLevel="0" collapsed="false">
      <c r="A124" s="35"/>
      <c r="B124" s="75" t="n">
        <f aca="false">B123+1</f>
        <v>92</v>
      </c>
      <c r="C124" s="84"/>
      <c r="D124" s="85"/>
      <c r="E124" s="85"/>
      <c r="F124" s="85"/>
      <c r="G124" s="85"/>
      <c r="H124" s="85"/>
      <c r="I124" s="85"/>
      <c r="J124" s="85"/>
      <c r="K124" s="85"/>
      <c r="L124" s="86"/>
      <c r="M124" s="87"/>
      <c r="N124" s="87"/>
      <c r="O124" s="87"/>
      <c r="P124" s="87"/>
      <c r="Q124" s="87"/>
      <c r="R124" s="87"/>
      <c r="S124" s="87"/>
      <c r="T124" s="87"/>
      <c r="U124" s="87"/>
      <c r="V124" s="87"/>
      <c r="W124" s="87"/>
      <c r="X124" s="88"/>
      <c r="Y124" s="88"/>
      <c r="Z124" s="89"/>
      <c r="AA124" s="92"/>
      <c r="AB124" s="91"/>
    </row>
    <row r="125" customFormat="false" ht="37.5" hidden="false" customHeight="true" outlineLevel="0" collapsed="false">
      <c r="A125" s="35"/>
      <c r="B125" s="75" t="n">
        <f aca="false">B124+1</f>
        <v>93</v>
      </c>
      <c r="C125" s="84"/>
      <c r="D125" s="85"/>
      <c r="E125" s="85"/>
      <c r="F125" s="85"/>
      <c r="G125" s="85"/>
      <c r="H125" s="85"/>
      <c r="I125" s="85"/>
      <c r="J125" s="85"/>
      <c r="K125" s="85"/>
      <c r="L125" s="86"/>
      <c r="M125" s="87"/>
      <c r="N125" s="87"/>
      <c r="O125" s="87"/>
      <c r="P125" s="87"/>
      <c r="Q125" s="87"/>
      <c r="R125" s="87"/>
      <c r="S125" s="87"/>
      <c r="T125" s="87"/>
      <c r="U125" s="87"/>
      <c r="V125" s="87"/>
      <c r="W125" s="87"/>
      <c r="X125" s="88"/>
      <c r="Y125" s="88"/>
      <c r="Z125" s="89"/>
      <c r="AA125" s="92"/>
      <c r="AB125" s="91"/>
    </row>
    <row r="126" customFormat="false" ht="37.5" hidden="false" customHeight="true" outlineLevel="0" collapsed="false">
      <c r="A126" s="35"/>
      <c r="B126" s="75" t="n">
        <f aca="false">B125+1</f>
        <v>94</v>
      </c>
      <c r="C126" s="84"/>
      <c r="D126" s="85"/>
      <c r="E126" s="85"/>
      <c r="F126" s="85"/>
      <c r="G126" s="85"/>
      <c r="H126" s="85"/>
      <c r="I126" s="85"/>
      <c r="J126" s="85"/>
      <c r="K126" s="85"/>
      <c r="L126" s="86"/>
      <c r="M126" s="87"/>
      <c r="N126" s="87"/>
      <c r="O126" s="87"/>
      <c r="P126" s="87"/>
      <c r="Q126" s="87"/>
      <c r="R126" s="87"/>
      <c r="S126" s="87"/>
      <c r="T126" s="87"/>
      <c r="U126" s="87"/>
      <c r="V126" s="87"/>
      <c r="W126" s="87"/>
      <c r="X126" s="88"/>
      <c r="Y126" s="88"/>
      <c r="Z126" s="89"/>
      <c r="AA126" s="92"/>
      <c r="AB126" s="91"/>
    </row>
    <row r="127" customFormat="false" ht="37.5" hidden="false" customHeight="true" outlineLevel="0" collapsed="false">
      <c r="A127" s="35"/>
      <c r="B127" s="75" t="n">
        <f aca="false">B126+1</f>
        <v>95</v>
      </c>
      <c r="C127" s="84"/>
      <c r="D127" s="85"/>
      <c r="E127" s="85"/>
      <c r="F127" s="85"/>
      <c r="G127" s="85"/>
      <c r="H127" s="85"/>
      <c r="I127" s="85"/>
      <c r="J127" s="85"/>
      <c r="K127" s="85"/>
      <c r="L127" s="86"/>
      <c r="M127" s="87"/>
      <c r="N127" s="87"/>
      <c r="O127" s="87"/>
      <c r="P127" s="87"/>
      <c r="Q127" s="87"/>
      <c r="R127" s="87"/>
      <c r="S127" s="87"/>
      <c r="T127" s="87"/>
      <c r="U127" s="87"/>
      <c r="V127" s="87"/>
      <c r="W127" s="87"/>
      <c r="X127" s="88"/>
      <c r="Y127" s="88"/>
      <c r="Z127" s="89"/>
      <c r="AA127" s="92"/>
      <c r="AB127" s="91"/>
    </row>
    <row r="128" customFormat="false" ht="37.5" hidden="false" customHeight="true" outlineLevel="0" collapsed="false">
      <c r="A128" s="35"/>
      <c r="B128" s="75" t="n">
        <f aca="false">B127+1</f>
        <v>96</v>
      </c>
      <c r="C128" s="84"/>
      <c r="D128" s="85"/>
      <c r="E128" s="85"/>
      <c r="F128" s="85"/>
      <c r="G128" s="85"/>
      <c r="H128" s="85"/>
      <c r="I128" s="85"/>
      <c r="J128" s="85"/>
      <c r="K128" s="85"/>
      <c r="L128" s="86"/>
      <c r="M128" s="87"/>
      <c r="N128" s="87"/>
      <c r="O128" s="87"/>
      <c r="P128" s="87"/>
      <c r="Q128" s="87"/>
      <c r="R128" s="87"/>
      <c r="S128" s="87"/>
      <c r="T128" s="87"/>
      <c r="U128" s="87"/>
      <c r="V128" s="87"/>
      <c r="W128" s="87"/>
      <c r="X128" s="88"/>
      <c r="Y128" s="88"/>
      <c r="Z128" s="89"/>
      <c r="AA128" s="92"/>
      <c r="AB128" s="91"/>
    </row>
    <row r="129" customFormat="false" ht="37.5" hidden="false" customHeight="true" outlineLevel="0" collapsed="false">
      <c r="A129" s="35"/>
      <c r="B129" s="75" t="n">
        <f aca="false">B128+1</f>
        <v>97</v>
      </c>
      <c r="C129" s="84"/>
      <c r="D129" s="85"/>
      <c r="E129" s="85"/>
      <c r="F129" s="85"/>
      <c r="G129" s="85"/>
      <c r="H129" s="85"/>
      <c r="I129" s="85"/>
      <c r="J129" s="85"/>
      <c r="K129" s="85"/>
      <c r="L129" s="86"/>
      <c r="M129" s="87"/>
      <c r="N129" s="87"/>
      <c r="O129" s="87"/>
      <c r="P129" s="87"/>
      <c r="Q129" s="87"/>
      <c r="R129" s="87"/>
      <c r="S129" s="87"/>
      <c r="T129" s="87"/>
      <c r="U129" s="87"/>
      <c r="V129" s="87"/>
      <c r="W129" s="87"/>
      <c r="X129" s="88"/>
      <c r="Y129" s="88"/>
      <c r="Z129" s="89"/>
      <c r="AA129" s="92"/>
      <c r="AB129" s="91"/>
    </row>
    <row r="130" customFormat="false" ht="37.5" hidden="false" customHeight="true" outlineLevel="0" collapsed="false">
      <c r="A130" s="35"/>
      <c r="B130" s="75" t="n">
        <f aca="false">B129+1</f>
        <v>98</v>
      </c>
      <c r="C130" s="84"/>
      <c r="D130" s="85"/>
      <c r="E130" s="85"/>
      <c r="F130" s="85"/>
      <c r="G130" s="85"/>
      <c r="H130" s="85"/>
      <c r="I130" s="85"/>
      <c r="J130" s="85"/>
      <c r="K130" s="85"/>
      <c r="L130" s="86"/>
      <c r="M130" s="87"/>
      <c r="N130" s="87"/>
      <c r="O130" s="87"/>
      <c r="P130" s="87"/>
      <c r="Q130" s="87"/>
      <c r="R130" s="87"/>
      <c r="S130" s="87"/>
      <c r="T130" s="87"/>
      <c r="U130" s="87"/>
      <c r="V130" s="87"/>
      <c r="W130" s="87"/>
      <c r="X130" s="88"/>
      <c r="Y130" s="88"/>
      <c r="Z130" s="89"/>
      <c r="AA130" s="92"/>
      <c r="AB130" s="91"/>
    </row>
    <row r="131" customFormat="false" ht="37.5" hidden="false" customHeight="true" outlineLevel="0" collapsed="false">
      <c r="A131" s="35"/>
      <c r="B131" s="75" t="n">
        <f aca="false">B130+1</f>
        <v>99</v>
      </c>
      <c r="C131" s="84"/>
      <c r="D131" s="85"/>
      <c r="E131" s="85"/>
      <c r="F131" s="85"/>
      <c r="G131" s="85"/>
      <c r="H131" s="85"/>
      <c r="I131" s="85"/>
      <c r="J131" s="85"/>
      <c r="K131" s="85"/>
      <c r="L131" s="86"/>
      <c r="M131" s="87"/>
      <c r="N131" s="87"/>
      <c r="O131" s="87"/>
      <c r="P131" s="87"/>
      <c r="Q131" s="87"/>
      <c r="R131" s="87"/>
      <c r="S131" s="87"/>
      <c r="T131" s="87"/>
      <c r="U131" s="87"/>
      <c r="V131" s="87"/>
      <c r="W131" s="87"/>
      <c r="X131" s="88"/>
      <c r="Y131" s="88"/>
      <c r="Z131" s="89"/>
      <c r="AA131" s="92"/>
      <c r="AB131" s="91"/>
    </row>
    <row r="132" customFormat="false" ht="37.5" hidden="false" customHeight="true" outlineLevel="0" collapsed="false">
      <c r="A132" s="35"/>
      <c r="B132" s="75" t="n">
        <f aca="false">B131+1</f>
        <v>100</v>
      </c>
      <c r="C132" s="93"/>
      <c r="D132" s="94"/>
      <c r="E132" s="94"/>
      <c r="F132" s="94"/>
      <c r="G132" s="94"/>
      <c r="H132" s="94"/>
      <c r="I132" s="94"/>
      <c r="J132" s="94"/>
      <c r="K132" s="94"/>
      <c r="L132" s="95"/>
      <c r="M132" s="96"/>
      <c r="N132" s="96"/>
      <c r="O132" s="96"/>
      <c r="P132" s="96"/>
      <c r="Q132" s="96"/>
      <c r="R132" s="96"/>
      <c r="S132" s="96"/>
      <c r="T132" s="96"/>
      <c r="U132" s="96"/>
      <c r="V132" s="96"/>
      <c r="W132" s="96"/>
      <c r="X132" s="97"/>
      <c r="Y132" s="97"/>
      <c r="Z132" s="98"/>
      <c r="AA132" s="99"/>
      <c r="AB132" s="91"/>
    </row>
    <row r="133" customFormat="false" ht="4.5" hidden="false" customHeight="true" outlineLevel="0" collapsed="false">
      <c r="A133" s="100"/>
    </row>
    <row r="134" customFormat="false" ht="28.5" hidden="false" customHeight="true" outlineLevel="0" collapsed="false">
      <c r="B134" s="101"/>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customFormat="false" ht="20.1" hidden="false" customHeight="true" outlineLevel="0" collapsed="false">
      <c r="T135" s="103"/>
      <c r="U135" s="103"/>
      <c r="V135" s="103"/>
      <c r="W135" s="103"/>
      <c r="X135" s="103"/>
      <c r="Y135" s="103"/>
    </row>
    <row r="136" customFormat="false" ht="20.1" hidden="false" customHeight="true" outlineLevel="0" collapsed="false">
      <c r="T136" s="103"/>
      <c r="U136" s="103"/>
      <c r="V136" s="103"/>
      <c r="W136" s="103"/>
      <c r="X136" s="103"/>
      <c r="Y136" s="103"/>
    </row>
    <row r="137" customFormat="false" ht="20.1" hidden="false" customHeight="true" outlineLevel="0" collapsed="false">
      <c r="T137" s="103"/>
      <c r="U137" s="103"/>
      <c r="V137" s="103"/>
      <c r="W137" s="103"/>
      <c r="X137" s="103"/>
      <c r="Y137" s="103"/>
    </row>
    <row r="138" customFormat="false" ht="20.1" hidden="false" customHeight="true" outlineLevel="0" collapsed="false">
      <c r="T138" s="103"/>
      <c r="U138" s="103"/>
      <c r="V138" s="104"/>
      <c r="W138" s="104"/>
      <c r="X138" s="103"/>
      <c r="Y138" s="103"/>
    </row>
    <row r="139" customFormat="false" ht="20.1" hidden="false" customHeight="true" outlineLevel="0" collapsed="false">
      <c r="T139" s="103"/>
      <c r="U139" s="103"/>
      <c r="V139" s="105"/>
      <c r="W139" s="105"/>
      <c r="X139" s="103"/>
      <c r="Y139" s="103"/>
    </row>
    <row r="140" customFormat="false" ht="20.1" hidden="false" customHeight="true" outlineLevel="0" collapsed="false">
      <c r="T140" s="103"/>
      <c r="U140" s="103"/>
      <c r="V140" s="106"/>
      <c r="W140" s="106"/>
      <c r="X140" s="103"/>
      <c r="Y140" s="103"/>
    </row>
    <row r="141" customFormat="false" ht="20.1" hidden="false" customHeight="true" outlineLevel="0" collapsed="false">
      <c r="T141" s="103"/>
      <c r="U141" s="103"/>
      <c r="V141" s="103"/>
      <c r="W141" s="103"/>
      <c r="X141" s="103"/>
      <c r="Y141" s="103"/>
    </row>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Z31:Z32"/>
    <mergeCell ref="AA31:AA32"/>
    <mergeCell ref="AB31:AB32"/>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s>
  <dataValidations count="1">
    <dataValidation allowBlank="true" operator="between" showDropDown="false" showErrorMessage="true" showInputMessage="true" sqref="Y33:Y132" type="list">
      <formula1>【参考】数式用!$A$5:$A$38</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Z233"/>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C6" activeCellId="0" sqref="AC6"/>
    </sheetView>
  </sheetViews>
  <sheetFormatPr defaultRowHeight="13.5" zeroHeight="false" outlineLevelRow="0" outlineLevelCol="0"/>
  <cols>
    <col collapsed="false" customWidth="true" hidden="false" outlineLevel="0" max="1" min="1" style="107" width="2.5"/>
    <col collapsed="false" customWidth="true" hidden="false" outlineLevel="0" max="6" min="2" style="107" width="2.75"/>
    <col collapsed="false" customWidth="true" hidden="false" outlineLevel="0" max="35" min="7" style="107" width="2.5"/>
    <col collapsed="false" customWidth="true" hidden="false" outlineLevel="0" max="36" min="36" style="108" width="2.5"/>
    <col collapsed="false" customWidth="true" hidden="false" outlineLevel="0" max="37" min="37" style="107" width="2.5"/>
    <col collapsed="false" customWidth="true" hidden="false" outlineLevel="0" max="38" min="38" style="107" width="3.5"/>
    <col collapsed="false" customWidth="true" hidden="false" outlineLevel="0" max="43" min="39" style="107" width="9.26"/>
    <col collapsed="false" customWidth="true" hidden="false" outlineLevel="0" max="44" min="44" style="107" width="9.76"/>
    <col collapsed="false" customWidth="true" hidden="false" outlineLevel="0" max="1025" min="45" style="107" width="9"/>
  </cols>
  <sheetData>
    <row r="1" customFormat="false" ht="14.25" hidden="false" customHeight="true" outlineLevel="0" collapsed="false">
      <c r="A1" s="109" t="s">
        <v>81</v>
      </c>
      <c r="B1" s="110"/>
      <c r="C1" s="110"/>
      <c r="D1" s="110"/>
      <c r="E1" s="110"/>
      <c r="F1" s="110"/>
      <c r="G1" s="110"/>
      <c r="H1" s="110"/>
      <c r="I1" s="110"/>
      <c r="J1" s="110"/>
      <c r="K1" s="110"/>
      <c r="L1" s="110"/>
      <c r="M1" s="110"/>
      <c r="N1" s="110"/>
      <c r="O1" s="110"/>
      <c r="P1" s="110"/>
      <c r="Q1" s="110"/>
      <c r="R1" s="110"/>
      <c r="S1" s="110"/>
      <c r="T1" s="110"/>
      <c r="U1" s="110"/>
      <c r="V1" s="110"/>
      <c r="W1" s="110"/>
      <c r="X1" s="110"/>
      <c r="Y1" s="111" t="s">
        <v>82</v>
      </c>
      <c r="Z1" s="111"/>
      <c r="AA1" s="111"/>
      <c r="AB1" s="111"/>
      <c r="AC1" s="112" t="str">
        <f aca="false">IF(基本情報入力シート!C11="","",基本情報入力シート!C11)</f>
        <v>浦添市</v>
      </c>
      <c r="AD1" s="112"/>
      <c r="AE1" s="112"/>
      <c r="AF1" s="112"/>
      <c r="AG1" s="112"/>
      <c r="AH1" s="112"/>
      <c r="AI1" s="112"/>
      <c r="AJ1" s="112"/>
    </row>
    <row r="2" customFormat="false" ht="14.25" hidden="false" customHeight="true" outlineLevel="0" collapsed="false">
      <c r="A2" s="110"/>
      <c r="B2" s="110"/>
      <c r="C2" s="110"/>
      <c r="D2" s="110"/>
      <c r="E2" s="110"/>
      <c r="F2" s="110"/>
      <c r="G2" s="110"/>
      <c r="H2" s="110"/>
      <c r="I2" s="110"/>
      <c r="J2" s="110"/>
      <c r="K2" s="110"/>
      <c r="L2" s="110"/>
      <c r="M2" s="110"/>
      <c r="N2" s="110"/>
      <c r="O2" s="110"/>
      <c r="P2" s="110"/>
      <c r="Q2" s="110"/>
      <c r="R2" s="110"/>
      <c r="S2" s="110"/>
      <c r="T2" s="110"/>
      <c r="U2" s="110"/>
      <c r="V2" s="110"/>
      <c r="W2" s="110"/>
      <c r="X2" s="110"/>
      <c r="Y2" s="113"/>
      <c r="Z2" s="113"/>
      <c r="AA2" s="113"/>
      <c r="AB2" s="113"/>
      <c r="AC2" s="113"/>
      <c r="AD2" s="113"/>
      <c r="AE2" s="113"/>
      <c r="AF2" s="113"/>
      <c r="AG2" s="113"/>
      <c r="AH2" s="113"/>
      <c r="AI2" s="113"/>
      <c r="AJ2" s="114"/>
    </row>
    <row r="3" customFormat="false" ht="16.5" hidden="false" customHeight="true" outlineLevel="0" collapsed="false">
      <c r="A3" s="109"/>
      <c r="B3" s="115" t="s">
        <v>83</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row>
    <row r="4" customFormat="false" ht="16.5" hidden="false" customHeight="true" outlineLevel="0" collapsed="false">
      <c r="A4" s="110"/>
      <c r="B4" s="116"/>
      <c r="C4" s="116"/>
      <c r="D4" s="116"/>
      <c r="E4" s="116"/>
      <c r="F4" s="116"/>
      <c r="G4" s="116"/>
      <c r="H4" s="116"/>
      <c r="I4" s="116"/>
      <c r="J4" s="116"/>
      <c r="K4" s="116"/>
      <c r="L4" s="116"/>
      <c r="M4" s="116"/>
      <c r="N4" s="116"/>
      <c r="O4" s="116"/>
      <c r="P4" s="116"/>
      <c r="Q4" s="116"/>
      <c r="R4" s="116"/>
      <c r="S4" s="116"/>
      <c r="T4" s="116"/>
      <c r="U4" s="117" t="s">
        <v>84</v>
      </c>
      <c r="V4" s="118"/>
      <c r="W4" s="118"/>
      <c r="X4" s="119" t="s">
        <v>85</v>
      </c>
      <c r="Y4" s="119"/>
      <c r="Z4" s="116"/>
      <c r="AA4" s="116"/>
      <c r="AB4" s="116"/>
      <c r="AC4" s="120"/>
      <c r="AD4" s="110"/>
      <c r="AE4" s="110"/>
      <c r="AF4" s="121"/>
      <c r="AG4" s="116"/>
      <c r="AH4" s="116"/>
      <c r="AI4" s="116"/>
      <c r="AJ4" s="122"/>
    </row>
    <row r="5" customFormat="false" ht="6" hidden="false" customHeight="true" outlineLevel="0" collapsed="false">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4"/>
    </row>
    <row r="6" customFormat="false" ht="15" hidden="false" customHeight="true" outlineLevel="0" collapsed="false">
      <c r="A6" s="123" t="s">
        <v>86</v>
      </c>
      <c r="B6" s="110"/>
      <c r="C6" s="110"/>
      <c r="D6" s="110"/>
      <c r="E6" s="110"/>
      <c r="F6" s="110"/>
      <c r="G6" s="110"/>
      <c r="H6" s="110"/>
      <c r="I6" s="110"/>
      <c r="J6" s="110"/>
      <c r="K6" s="110"/>
      <c r="L6" s="110"/>
      <c r="M6" s="110"/>
      <c r="N6" s="110"/>
      <c r="O6" s="110"/>
      <c r="P6" s="110"/>
      <c r="Q6" s="110"/>
      <c r="R6" s="113"/>
      <c r="S6" s="113"/>
      <c r="T6" s="113"/>
      <c r="U6" s="113"/>
      <c r="V6" s="113"/>
      <c r="W6" s="113"/>
      <c r="X6" s="113"/>
      <c r="Y6" s="113"/>
      <c r="Z6" s="113"/>
      <c r="AA6" s="124"/>
      <c r="AB6" s="124"/>
      <c r="AC6" s="125"/>
      <c r="AD6" s="125"/>
      <c r="AE6" s="125"/>
      <c r="AF6" s="125"/>
      <c r="AG6" s="125"/>
      <c r="AH6" s="125"/>
      <c r="AI6" s="125"/>
      <c r="AJ6" s="126"/>
    </row>
    <row r="7" customFormat="false" ht="6" hidden="false" customHeight="true" outlineLevel="0" collapsed="false">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4"/>
    </row>
    <row r="8" s="129" customFormat="true" ht="13.5" hidden="false" customHeight="true" outlineLevel="0" collapsed="false">
      <c r="A8" s="127" t="s">
        <v>51</v>
      </c>
      <c r="B8" s="127"/>
      <c r="C8" s="127"/>
      <c r="D8" s="127"/>
      <c r="E8" s="127"/>
      <c r="F8" s="127"/>
      <c r="G8" s="128" t="str">
        <f aca="false">IF(基本情報入力シート!M15="","",基本情報入力シート!M15)</f>
        <v/>
      </c>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row>
    <row r="9" s="129" customFormat="true" ht="25.5" hidden="false" customHeight="true" outlineLevel="0" collapsed="false">
      <c r="A9" s="130" t="s">
        <v>50</v>
      </c>
      <c r="B9" s="130"/>
      <c r="C9" s="130"/>
      <c r="D9" s="130"/>
      <c r="E9" s="130"/>
      <c r="F9" s="130"/>
      <c r="G9" s="131" t="str">
        <f aca="false">IF(基本情報入力シート!M16="","",基本情報入力シート!M16)</f>
        <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row>
    <row r="10" s="129" customFormat="true" ht="12.75" hidden="false" customHeight="true" outlineLevel="0" collapsed="false">
      <c r="A10" s="132" t="s">
        <v>87</v>
      </c>
      <c r="B10" s="132"/>
      <c r="C10" s="132"/>
      <c r="D10" s="132"/>
      <c r="E10" s="132"/>
      <c r="F10" s="132"/>
      <c r="G10" s="133" t="s">
        <v>55</v>
      </c>
      <c r="H10" s="134" t="str">
        <f aca="false">IF(基本情報入力シート!AC17="－","",基本情報入力シート!AC17)</f>
        <v/>
      </c>
      <c r="I10" s="134"/>
      <c r="J10" s="134"/>
      <c r="K10" s="134"/>
      <c r="L10" s="134"/>
      <c r="M10" s="135"/>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7"/>
    </row>
    <row r="11" s="129" customFormat="true" ht="16.5" hidden="false" customHeight="true" outlineLevel="0" collapsed="false">
      <c r="A11" s="132"/>
      <c r="B11" s="132"/>
      <c r="C11" s="132"/>
      <c r="D11" s="132"/>
      <c r="E11" s="132"/>
      <c r="F11" s="132"/>
      <c r="G11" s="138" t="str">
        <f aca="false">IF(基本情報入力シート!M18="","",基本情報入力シート!M18)</f>
        <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row>
    <row r="12" s="129" customFormat="true" ht="16.5" hidden="false" customHeight="true" outlineLevel="0" collapsed="false">
      <c r="A12" s="132"/>
      <c r="B12" s="132"/>
      <c r="C12" s="132"/>
      <c r="D12" s="132"/>
      <c r="E12" s="132"/>
      <c r="F12" s="132"/>
      <c r="G12" s="139" t="str">
        <f aca="false">IF(基本情報入力シート!M19="","",基本情報入力シート!M19)</f>
        <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row>
    <row r="13" s="129" customFormat="true" ht="12" hidden="false" customHeight="true" outlineLevel="0" collapsed="false">
      <c r="A13" s="140" t="s">
        <v>51</v>
      </c>
      <c r="B13" s="140"/>
      <c r="C13" s="140"/>
      <c r="D13" s="140"/>
      <c r="E13" s="140"/>
      <c r="F13" s="140"/>
      <c r="G13" s="128" t="str">
        <f aca="false">IF(基本情報入力シート!M22="","",基本情報入力シート!M22)</f>
        <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row>
    <row r="14" s="129" customFormat="true" ht="25.5" hidden="false" customHeight="true" outlineLevel="0" collapsed="false">
      <c r="A14" s="141" t="s">
        <v>88</v>
      </c>
      <c r="B14" s="141"/>
      <c r="C14" s="141"/>
      <c r="D14" s="141"/>
      <c r="E14" s="141"/>
      <c r="F14" s="141"/>
      <c r="G14" s="142" t="str">
        <f aca="false">IF(基本情報入力シート!M23="","",基本情報入力シート!M23)</f>
        <v/>
      </c>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row>
    <row r="15" s="129" customFormat="true" ht="15" hidden="false" customHeight="true" outlineLevel="0" collapsed="false">
      <c r="A15" s="143" t="s">
        <v>63</v>
      </c>
      <c r="B15" s="143"/>
      <c r="C15" s="143"/>
      <c r="D15" s="143"/>
      <c r="E15" s="143"/>
      <c r="F15" s="143"/>
      <c r="G15" s="144" t="s">
        <v>64</v>
      </c>
      <c r="H15" s="144"/>
      <c r="I15" s="144"/>
      <c r="J15" s="144"/>
      <c r="K15" s="145" t="str">
        <f aca="false">IF(基本情報入力シート!M24="","",基本情報入力シート!M24)</f>
        <v/>
      </c>
      <c r="L15" s="145"/>
      <c r="M15" s="145"/>
      <c r="N15" s="145"/>
      <c r="O15" s="145"/>
      <c r="P15" s="111" t="s">
        <v>65</v>
      </c>
      <c r="Q15" s="111"/>
      <c r="R15" s="111"/>
      <c r="S15" s="111"/>
      <c r="T15" s="145" t="str">
        <f aca="false">IF(基本情報入力シート!M25="","",基本情報入力シート!M25)</f>
        <v/>
      </c>
      <c r="U15" s="145"/>
      <c r="V15" s="145"/>
      <c r="W15" s="145"/>
      <c r="X15" s="145"/>
      <c r="Y15" s="111" t="s">
        <v>89</v>
      </c>
      <c r="Z15" s="111"/>
      <c r="AA15" s="111"/>
      <c r="AB15" s="111"/>
      <c r="AC15" s="146" t="str">
        <f aca="false">IF(基本情報入力シート!M26="","",基本情報入力シート!M26)</f>
        <v/>
      </c>
      <c r="AD15" s="146"/>
      <c r="AE15" s="146"/>
      <c r="AF15" s="146"/>
      <c r="AG15" s="146"/>
      <c r="AH15" s="146"/>
      <c r="AI15" s="146"/>
      <c r="AJ15" s="146"/>
      <c r="AK15" s="147"/>
      <c r="AT15" s="148"/>
    </row>
    <row r="16" s="129" customFormat="true" ht="12.75" hidden="false" customHeight="false" outlineLevel="0" collapsed="false">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c r="AK16" s="147"/>
      <c r="AT16" s="148"/>
    </row>
    <row r="17" s="129" customFormat="true" ht="3.75" hidden="false" customHeight="true" outlineLevel="0" collapsed="false">
      <c r="A17" s="151"/>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3"/>
      <c r="AK17" s="153"/>
      <c r="AL17" s="154"/>
      <c r="AU17" s="148"/>
    </row>
    <row r="18" s="129" customFormat="true" ht="18" hidden="false" customHeight="true" outlineLevel="0" collapsed="false">
      <c r="A18" s="155" t="s">
        <v>90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56"/>
      <c r="AK18" s="156"/>
      <c r="AL18" s="157"/>
      <c r="AU18" s="148"/>
    </row>
    <row r="19" customFormat="false" ht="18" hidden="false" customHeight="true" outlineLevel="0" collapsed="false">
      <c r="A19" s="158"/>
      <c r="B19" s="159"/>
      <c r="C19" s="160" t="s">
        <v>91</v>
      </c>
      <c r="D19" s="161"/>
      <c r="E19" s="162"/>
      <c r="F19" s="162"/>
      <c r="G19" s="162"/>
      <c r="H19" s="162"/>
      <c r="I19" s="162"/>
      <c r="J19" s="162"/>
      <c r="K19" s="162"/>
      <c r="L19" s="163"/>
      <c r="M19" s="164" t="s">
        <v>92</v>
      </c>
      <c r="N19" s="165"/>
      <c r="O19" s="166"/>
      <c r="P19" s="167"/>
      <c r="Q19" s="167"/>
      <c r="R19" s="167"/>
      <c r="S19" s="167"/>
      <c r="T19" s="167"/>
      <c r="U19" s="167"/>
      <c r="V19" s="167"/>
      <c r="W19" s="168"/>
      <c r="X19" s="169" t="s">
        <v>93</v>
      </c>
      <c r="Y19" s="170"/>
      <c r="Z19" s="170"/>
      <c r="AA19" s="171"/>
      <c r="AB19" s="170"/>
      <c r="AC19" s="170"/>
      <c r="AD19" s="170"/>
      <c r="AE19" s="170"/>
      <c r="AF19" s="170"/>
      <c r="AG19" s="170"/>
      <c r="AH19" s="170"/>
      <c r="AI19" s="170"/>
      <c r="AJ19" s="170"/>
      <c r="AK19" s="172"/>
      <c r="AL19" s="157"/>
      <c r="AU19" s="173"/>
    </row>
    <row r="20" customFormat="false" ht="33.75" hidden="false" customHeight="true" outlineLevel="0" collapsed="false">
      <c r="A20" s="158"/>
      <c r="B20" s="174" t="s">
        <v>94</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5"/>
      <c r="AU20" s="173"/>
    </row>
    <row r="21" customFormat="false" ht="3.75" hidden="false" customHeight="true" outlineLevel="0" collapsed="false">
      <c r="A21" s="176"/>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K21" s="178"/>
      <c r="AL21" s="179"/>
      <c r="AU21" s="173"/>
    </row>
    <row r="22" customFormat="false" ht="7.5" hidden="false" customHeight="true" outlineLevel="0" collapsed="false">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4"/>
      <c r="AK22" s="108"/>
      <c r="AT22" s="173"/>
    </row>
    <row r="23" customFormat="false" ht="15" hidden="false" customHeight="true" outlineLevel="0" collapsed="false">
      <c r="A23" s="180" t="s">
        <v>95</v>
      </c>
      <c r="B23" s="110"/>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14"/>
      <c r="AK23" s="108"/>
      <c r="AT23" s="173"/>
    </row>
    <row r="24" customFormat="false" ht="15" hidden="false" customHeight="true" outlineLevel="0" collapsed="false">
      <c r="A24" s="110" t="s">
        <v>96</v>
      </c>
      <c r="B24" s="182"/>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14"/>
      <c r="AK24" s="108"/>
      <c r="AT24" s="173"/>
    </row>
    <row r="25" customFormat="false" ht="60" hidden="false" customHeight="true" outlineLevel="0" collapsed="false">
      <c r="A25" s="183"/>
      <c r="B25" s="174" t="s">
        <v>97</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T25" s="173"/>
    </row>
    <row r="26" customFormat="false" ht="7.5" hidden="false" customHeight="true" outlineLevel="0" collapsed="false">
      <c r="A26" s="110"/>
      <c r="B26" s="182"/>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14"/>
      <c r="AK26" s="108"/>
      <c r="AT26" s="173"/>
    </row>
    <row r="27" customFormat="false" ht="15" hidden="false" customHeight="true" outlineLevel="0" collapsed="false">
      <c r="A27" s="184"/>
      <c r="B27" s="184"/>
      <c r="C27" s="184"/>
      <c r="D27" s="184"/>
      <c r="E27" s="184"/>
      <c r="F27" s="184"/>
      <c r="G27" s="184"/>
      <c r="H27" s="184"/>
      <c r="I27" s="184"/>
      <c r="J27" s="184"/>
      <c r="K27" s="184"/>
      <c r="L27" s="184"/>
      <c r="M27" s="184"/>
      <c r="N27" s="184"/>
      <c r="O27" s="184"/>
      <c r="P27" s="185" t="s">
        <v>98</v>
      </c>
      <c r="Q27" s="185"/>
      <c r="R27" s="185"/>
      <c r="S27" s="185"/>
      <c r="T27" s="185"/>
      <c r="U27" s="185"/>
      <c r="V27" s="186" t="str">
        <f aca="false">IF(P28="","",IF(P29="","",IF(P29&gt;P28,"○","☓")))</f>
        <v/>
      </c>
      <c r="W27" s="187" t="s">
        <v>99</v>
      </c>
      <c r="X27" s="187"/>
      <c r="Y27" s="187"/>
      <c r="Z27" s="187"/>
      <c r="AA27" s="187"/>
      <c r="AB27" s="187"/>
      <c r="AC27" s="186" t="str">
        <f aca="false">IF(W28="","",IF(W29="","",IF(W29&gt;W28,"○","☓")))</f>
        <v/>
      </c>
      <c r="AD27" s="187" t="s">
        <v>100</v>
      </c>
      <c r="AE27" s="187"/>
      <c r="AF27" s="187"/>
      <c r="AG27" s="187"/>
      <c r="AH27" s="187"/>
      <c r="AI27" s="187"/>
      <c r="AJ27" s="186" t="str">
        <f aca="false">IF(AD28="","",IF(AD29="","",IF(AD29&gt;AD28,"○","☓")))</f>
        <v/>
      </c>
    </row>
    <row r="28" customFormat="false" ht="13.5" hidden="false" customHeight="false" outlineLevel="0" collapsed="false">
      <c r="A28" s="188" t="s">
        <v>12</v>
      </c>
      <c r="B28" s="189" t="s">
        <v>101</v>
      </c>
      <c r="C28" s="189"/>
      <c r="D28" s="190" t="str">
        <f aca="false">IF(V4=0,"",V4)</f>
        <v/>
      </c>
      <c r="E28" s="190"/>
      <c r="F28" s="191" t="s">
        <v>102</v>
      </c>
      <c r="G28" s="192"/>
      <c r="H28" s="192"/>
      <c r="I28" s="192"/>
      <c r="J28" s="192"/>
      <c r="K28" s="192"/>
      <c r="L28" s="192"/>
      <c r="M28" s="192"/>
      <c r="N28" s="192"/>
      <c r="O28" s="193"/>
      <c r="P28" s="194" t="str">
        <f aca="false">IF('別紙様式2-2 個表_処遇'!O5="","",'別紙様式2-2 個表_処遇'!O5)</f>
        <v/>
      </c>
      <c r="Q28" s="194"/>
      <c r="R28" s="194"/>
      <c r="S28" s="194"/>
      <c r="T28" s="194"/>
      <c r="U28" s="194"/>
      <c r="V28" s="195" t="s">
        <v>103</v>
      </c>
      <c r="W28" s="196" t="str">
        <f aca="false">IF('別紙様式2-3 個表_特定'!O5="","",'別紙様式2-3 個表_特定'!O5)</f>
        <v/>
      </c>
      <c r="X28" s="196"/>
      <c r="Y28" s="196"/>
      <c r="Z28" s="196"/>
      <c r="AA28" s="196"/>
      <c r="AB28" s="196"/>
      <c r="AC28" s="195" t="s">
        <v>103</v>
      </c>
      <c r="AD28" s="196" t="str">
        <f aca="false">IF('別紙様式2-4 個表_ベースアップ'!O5="","",'別紙様式2-4 個表_ベースアップ'!O5)</f>
        <v/>
      </c>
      <c r="AE28" s="196"/>
      <c r="AF28" s="196"/>
      <c r="AG28" s="196"/>
      <c r="AH28" s="196"/>
      <c r="AI28" s="196"/>
      <c r="AJ28" s="197" t="s">
        <v>103</v>
      </c>
      <c r="AL28" s="147"/>
    </row>
    <row r="29" customFormat="false" ht="22.5" hidden="false" customHeight="true" outlineLevel="0" collapsed="false">
      <c r="A29" s="198" t="s">
        <v>20</v>
      </c>
      <c r="B29" s="199" t="s">
        <v>104</v>
      </c>
      <c r="C29" s="199"/>
      <c r="D29" s="199"/>
      <c r="E29" s="199"/>
      <c r="F29" s="199"/>
      <c r="G29" s="199"/>
      <c r="H29" s="199"/>
      <c r="I29" s="199"/>
      <c r="J29" s="199"/>
      <c r="K29" s="199"/>
      <c r="L29" s="199"/>
      <c r="M29" s="199"/>
      <c r="N29" s="199"/>
      <c r="O29" s="199"/>
      <c r="P29" s="200" t="str">
        <f aca="false">IFERROR(P30-P31,"")</f>
        <v/>
      </c>
      <c r="Q29" s="200"/>
      <c r="R29" s="200"/>
      <c r="S29" s="200"/>
      <c r="T29" s="200"/>
      <c r="U29" s="200"/>
      <c r="V29" s="201" t="s">
        <v>103</v>
      </c>
      <c r="W29" s="202" t="str">
        <f aca="false">IFERROR(W30-W31,"")</f>
        <v/>
      </c>
      <c r="X29" s="202"/>
      <c r="Y29" s="202"/>
      <c r="Z29" s="202"/>
      <c r="AA29" s="202"/>
      <c r="AB29" s="202"/>
      <c r="AC29" s="201" t="s">
        <v>103</v>
      </c>
      <c r="AD29" s="202" t="str">
        <f aca="false">IFERROR(AD30-AD31,"")</f>
        <v/>
      </c>
      <c r="AE29" s="202"/>
      <c r="AF29" s="202"/>
      <c r="AG29" s="202"/>
      <c r="AH29" s="202"/>
      <c r="AI29" s="202"/>
      <c r="AJ29" s="203" t="s">
        <v>103</v>
      </c>
    </row>
    <row r="30" customFormat="false" ht="22.5" hidden="false" customHeight="true" outlineLevel="0" collapsed="false">
      <c r="A30" s="204"/>
      <c r="B30" s="205" t="s">
        <v>105</v>
      </c>
      <c r="C30" s="205"/>
      <c r="D30" s="205"/>
      <c r="E30" s="205"/>
      <c r="F30" s="205"/>
      <c r="G30" s="205"/>
      <c r="H30" s="205"/>
      <c r="I30" s="205"/>
      <c r="J30" s="205"/>
      <c r="K30" s="205"/>
      <c r="L30" s="205"/>
      <c r="M30" s="205"/>
      <c r="N30" s="205"/>
      <c r="O30" s="205"/>
      <c r="P30" s="206"/>
      <c r="Q30" s="206"/>
      <c r="R30" s="206"/>
      <c r="S30" s="206"/>
      <c r="T30" s="206"/>
      <c r="U30" s="206"/>
      <c r="V30" s="207" t="s">
        <v>103</v>
      </c>
      <c r="W30" s="208"/>
      <c r="X30" s="208"/>
      <c r="Y30" s="208"/>
      <c r="Z30" s="208"/>
      <c r="AA30" s="208"/>
      <c r="AB30" s="208"/>
      <c r="AC30" s="207" t="s">
        <v>103</v>
      </c>
      <c r="AD30" s="209"/>
      <c r="AE30" s="209"/>
      <c r="AF30" s="209"/>
      <c r="AG30" s="209"/>
      <c r="AH30" s="209"/>
      <c r="AI30" s="209"/>
      <c r="AJ30" s="210" t="s">
        <v>103</v>
      </c>
    </row>
    <row r="31" customFormat="false" ht="33.75" hidden="false" customHeight="true" outlineLevel="0" collapsed="false">
      <c r="A31" s="204"/>
      <c r="B31" s="205" t="s">
        <v>106</v>
      </c>
      <c r="C31" s="205"/>
      <c r="D31" s="205"/>
      <c r="E31" s="205"/>
      <c r="F31" s="205"/>
      <c r="G31" s="205"/>
      <c r="H31" s="205"/>
      <c r="I31" s="205"/>
      <c r="J31" s="205"/>
      <c r="K31" s="205"/>
      <c r="L31" s="205"/>
      <c r="M31" s="205"/>
      <c r="N31" s="205"/>
      <c r="O31" s="205"/>
      <c r="P31" s="194" t="str">
        <f aca="false">IF((P32-P33-P34-P35-P36)=0,"",(P32-P33-P34-P35-P36))</f>
        <v/>
      </c>
      <c r="Q31" s="194"/>
      <c r="R31" s="194"/>
      <c r="S31" s="194"/>
      <c r="T31" s="194"/>
      <c r="U31" s="194"/>
      <c r="V31" s="211" t="s">
        <v>103</v>
      </c>
      <c r="W31" s="196" t="str">
        <f aca="false">IF((W32-W33-W34-W35-W36)=0,"",(W32-W33-W34-W35-W36))</f>
        <v/>
      </c>
      <c r="X31" s="196"/>
      <c r="Y31" s="196"/>
      <c r="Z31" s="196"/>
      <c r="AA31" s="196"/>
      <c r="AB31" s="196"/>
      <c r="AC31" s="211" t="s">
        <v>103</v>
      </c>
      <c r="AD31" s="196" t="str">
        <f aca="false">IF((AD32-AD33-AD34-AD35-AD36)=0,"",(AD32-AD33-AD34-AD35-AD36))</f>
        <v/>
      </c>
      <c r="AE31" s="196"/>
      <c r="AF31" s="196"/>
      <c r="AG31" s="196"/>
      <c r="AH31" s="196"/>
      <c r="AI31" s="196"/>
      <c r="AJ31" s="212" t="s">
        <v>103</v>
      </c>
    </row>
    <row r="32" customFormat="false" ht="15" hidden="false" customHeight="true" outlineLevel="0" collapsed="false">
      <c r="A32" s="204"/>
      <c r="B32" s="213"/>
      <c r="C32" s="214" t="s">
        <v>107</v>
      </c>
      <c r="D32" s="215"/>
      <c r="E32" s="215"/>
      <c r="F32" s="215"/>
      <c r="G32" s="215"/>
      <c r="H32" s="215"/>
      <c r="I32" s="215"/>
      <c r="J32" s="215"/>
      <c r="K32" s="215"/>
      <c r="L32" s="215"/>
      <c r="M32" s="215"/>
      <c r="N32" s="215"/>
      <c r="O32" s="216"/>
      <c r="P32" s="217"/>
      <c r="Q32" s="217"/>
      <c r="R32" s="217"/>
      <c r="S32" s="217"/>
      <c r="T32" s="217"/>
      <c r="U32" s="217"/>
      <c r="V32" s="218" t="s">
        <v>103</v>
      </c>
      <c r="W32" s="219"/>
      <c r="X32" s="219"/>
      <c r="Y32" s="219"/>
      <c r="Z32" s="219"/>
      <c r="AA32" s="219"/>
      <c r="AB32" s="219"/>
      <c r="AC32" s="218" t="s">
        <v>103</v>
      </c>
      <c r="AD32" s="220"/>
      <c r="AE32" s="220"/>
      <c r="AF32" s="220"/>
      <c r="AG32" s="220"/>
      <c r="AH32" s="220"/>
      <c r="AI32" s="220"/>
      <c r="AJ32" s="221" t="s">
        <v>103</v>
      </c>
      <c r="AL32" s="147"/>
    </row>
    <row r="33" customFormat="false" ht="15" hidden="false" customHeight="true" outlineLevel="0" collapsed="false">
      <c r="A33" s="204"/>
      <c r="B33" s="213"/>
      <c r="C33" s="222" t="s">
        <v>108</v>
      </c>
      <c r="D33" s="223"/>
      <c r="E33" s="223"/>
      <c r="F33" s="223"/>
      <c r="G33" s="223"/>
      <c r="H33" s="223"/>
      <c r="I33" s="223"/>
      <c r="J33" s="223"/>
      <c r="K33" s="223"/>
      <c r="L33" s="223"/>
      <c r="M33" s="223"/>
      <c r="N33" s="223"/>
      <c r="O33" s="224"/>
      <c r="P33" s="217"/>
      <c r="Q33" s="217"/>
      <c r="R33" s="217"/>
      <c r="S33" s="217"/>
      <c r="T33" s="217"/>
      <c r="U33" s="217"/>
      <c r="V33" s="218" t="s">
        <v>103</v>
      </c>
      <c r="W33" s="219"/>
      <c r="X33" s="219"/>
      <c r="Y33" s="219"/>
      <c r="Z33" s="219"/>
      <c r="AA33" s="219"/>
      <c r="AB33" s="219"/>
      <c r="AC33" s="218" t="s">
        <v>103</v>
      </c>
      <c r="AD33" s="220"/>
      <c r="AE33" s="220"/>
      <c r="AF33" s="220"/>
      <c r="AG33" s="220"/>
      <c r="AH33" s="220"/>
      <c r="AI33" s="220"/>
      <c r="AJ33" s="221" t="s">
        <v>103</v>
      </c>
      <c r="AL33" s="147"/>
    </row>
    <row r="34" customFormat="false" ht="15" hidden="false" customHeight="true" outlineLevel="0" collapsed="false">
      <c r="A34" s="204"/>
      <c r="B34" s="213"/>
      <c r="C34" s="214" t="s">
        <v>109</v>
      </c>
      <c r="D34" s="215"/>
      <c r="E34" s="215"/>
      <c r="F34" s="215"/>
      <c r="G34" s="215"/>
      <c r="H34" s="215"/>
      <c r="I34" s="215"/>
      <c r="J34" s="215"/>
      <c r="K34" s="215"/>
      <c r="L34" s="215"/>
      <c r="M34" s="215"/>
      <c r="N34" s="215"/>
      <c r="O34" s="216"/>
      <c r="P34" s="217"/>
      <c r="Q34" s="217"/>
      <c r="R34" s="217"/>
      <c r="S34" s="217"/>
      <c r="T34" s="217"/>
      <c r="U34" s="217"/>
      <c r="V34" s="218" t="s">
        <v>103</v>
      </c>
      <c r="W34" s="219"/>
      <c r="X34" s="219"/>
      <c r="Y34" s="219"/>
      <c r="Z34" s="219"/>
      <c r="AA34" s="219"/>
      <c r="AB34" s="219"/>
      <c r="AC34" s="218" t="s">
        <v>103</v>
      </c>
      <c r="AD34" s="220"/>
      <c r="AE34" s="220"/>
      <c r="AF34" s="220"/>
      <c r="AG34" s="220"/>
      <c r="AH34" s="220"/>
      <c r="AI34" s="220"/>
      <c r="AJ34" s="221" t="s">
        <v>103</v>
      </c>
      <c r="AL34" s="147"/>
    </row>
    <row r="35" customFormat="false" ht="22.5" hidden="false" customHeight="true" outlineLevel="0" collapsed="false">
      <c r="A35" s="204"/>
      <c r="B35" s="213"/>
      <c r="C35" s="225" t="s">
        <v>110</v>
      </c>
      <c r="D35" s="225"/>
      <c r="E35" s="225"/>
      <c r="F35" s="225"/>
      <c r="G35" s="225"/>
      <c r="H35" s="225"/>
      <c r="I35" s="225"/>
      <c r="J35" s="225"/>
      <c r="K35" s="225"/>
      <c r="L35" s="225"/>
      <c r="M35" s="225"/>
      <c r="N35" s="225"/>
      <c r="O35" s="225"/>
      <c r="P35" s="217"/>
      <c r="Q35" s="217"/>
      <c r="R35" s="217"/>
      <c r="S35" s="217"/>
      <c r="T35" s="217"/>
      <c r="U35" s="217"/>
      <c r="V35" s="218" t="s">
        <v>103</v>
      </c>
      <c r="W35" s="219"/>
      <c r="X35" s="219"/>
      <c r="Y35" s="219"/>
      <c r="Z35" s="219"/>
      <c r="AA35" s="219"/>
      <c r="AB35" s="219"/>
      <c r="AC35" s="218" t="s">
        <v>103</v>
      </c>
      <c r="AD35" s="220"/>
      <c r="AE35" s="220"/>
      <c r="AF35" s="220"/>
      <c r="AG35" s="220"/>
      <c r="AH35" s="220"/>
      <c r="AI35" s="220"/>
      <c r="AJ35" s="221" t="s">
        <v>103</v>
      </c>
      <c r="AL35" s="147"/>
    </row>
    <row r="36" customFormat="false" ht="24.75" hidden="false" customHeight="true" outlineLevel="0" collapsed="false">
      <c r="A36" s="226"/>
      <c r="B36" s="213"/>
      <c r="C36" s="227" t="s">
        <v>111</v>
      </c>
      <c r="D36" s="227"/>
      <c r="E36" s="227"/>
      <c r="F36" s="227"/>
      <c r="G36" s="227"/>
      <c r="H36" s="227"/>
      <c r="I36" s="227"/>
      <c r="J36" s="227"/>
      <c r="K36" s="227"/>
      <c r="L36" s="227"/>
      <c r="M36" s="227"/>
      <c r="N36" s="227"/>
      <c r="O36" s="227"/>
      <c r="P36" s="228"/>
      <c r="Q36" s="228"/>
      <c r="R36" s="228"/>
      <c r="S36" s="228"/>
      <c r="T36" s="228"/>
      <c r="U36" s="228"/>
      <c r="V36" s="229" t="s">
        <v>103</v>
      </c>
      <c r="W36" s="230"/>
      <c r="X36" s="230"/>
      <c r="Y36" s="230"/>
      <c r="Z36" s="230"/>
      <c r="AA36" s="230"/>
      <c r="AB36" s="230"/>
      <c r="AC36" s="229" t="s">
        <v>103</v>
      </c>
      <c r="AD36" s="231"/>
      <c r="AE36" s="231"/>
      <c r="AF36" s="231"/>
      <c r="AG36" s="231"/>
      <c r="AH36" s="231"/>
      <c r="AI36" s="231"/>
      <c r="AJ36" s="232" t="s">
        <v>103</v>
      </c>
      <c r="AL36" s="147"/>
    </row>
    <row r="37" customFormat="false" ht="7.5" hidden="false" customHeight="true" outlineLevel="0" collapsed="false">
      <c r="A37" s="233"/>
      <c r="B37" s="234"/>
      <c r="C37" s="235"/>
      <c r="D37" s="236"/>
      <c r="E37" s="236"/>
      <c r="F37" s="236"/>
      <c r="G37" s="236"/>
      <c r="H37" s="236"/>
      <c r="I37" s="236"/>
      <c r="J37" s="236"/>
      <c r="M37" s="237"/>
      <c r="N37" s="237"/>
      <c r="O37" s="237"/>
      <c r="AL37" s="147"/>
    </row>
    <row r="38" customFormat="false" ht="13.5" hidden="false" customHeight="false" outlineLevel="0" collapsed="false">
      <c r="A38" s="238" t="s">
        <v>112</v>
      </c>
    </row>
    <row r="39" customFormat="false" ht="22.5" hidden="false" customHeight="true" outlineLevel="0" collapsed="false">
      <c r="A39" s="239" t="s">
        <v>113</v>
      </c>
      <c r="B39" s="240" t="s">
        <v>114</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row>
    <row r="40" customFormat="false" ht="22.5" hidden="false" customHeight="true" outlineLevel="0" collapsed="false">
      <c r="A40" s="239" t="s">
        <v>113</v>
      </c>
      <c r="B40" s="240" t="s">
        <v>115</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row>
    <row r="41" customFormat="false" ht="22.5" hidden="false" customHeight="true" outlineLevel="0" collapsed="false">
      <c r="A41" s="239" t="s">
        <v>113</v>
      </c>
      <c r="B41" s="240" t="s">
        <v>116</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row>
    <row r="42" customFormat="false" ht="13.5" hidden="false" customHeight="true" outlineLevel="0" collapsed="false">
      <c r="A42" s="239" t="s">
        <v>113</v>
      </c>
      <c r="B42" s="240" t="s">
        <v>117</v>
      </c>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row>
    <row r="43" customFormat="false" ht="13.5" hidden="false" customHeight="true" outlineLevel="0" collapsed="false">
      <c r="A43" s="239" t="s">
        <v>113</v>
      </c>
      <c r="B43" s="240" t="s">
        <v>118</v>
      </c>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row>
    <row r="44" customFormat="false" ht="33.75" hidden="false" customHeight="true" outlineLevel="0" collapsed="false">
      <c r="A44" s="239" t="s">
        <v>113</v>
      </c>
      <c r="B44" s="174" t="s">
        <v>119</v>
      </c>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row>
    <row r="45" customFormat="false" ht="13.5" hidden="false" customHeight="true" outlineLevel="0" collapsed="false">
      <c r="A45" s="239" t="s">
        <v>113</v>
      </c>
      <c r="B45" s="240" t="s">
        <v>120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row>
    <row r="46" customFormat="false" ht="13.5" hidden="false" customHeight="true" outlineLevel="0" collapsed="false">
      <c r="A46" s="238" t="s">
        <v>121</v>
      </c>
      <c r="B46" s="241"/>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row>
    <row r="47" customFormat="false" ht="25.5" hidden="false" customHeight="true" outlineLevel="0" collapsed="false">
      <c r="A47" s="239" t="s">
        <v>113</v>
      </c>
      <c r="B47" s="174" t="s">
        <v>122</v>
      </c>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row>
    <row r="48" customFormat="false" ht="22.5" hidden="false" customHeight="true" outlineLevel="0" collapsed="false">
      <c r="A48" s="239" t="s">
        <v>113</v>
      </c>
      <c r="B48" s="240" t="s">
        <v>123</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row>
    <row r="49" customFormat="false" ht="13.5" hidden="false" customHeight="true" outlineLevel="0" collapsed="false">
      <c r="A49" s="238" t="s">
        <v>124</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row>
    <row r="50" customFormat="false" ht="33.75" hidden="false" customHeight="true" outlineLevel="0" collapsed="false">
      <c r="A50" s="243" t="s">
        <v>113</v>
      </c>
      <c r="B50" s="244" t="s">
        <v>125</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33"/>
    </row>
    <row r="51" customFormat="false" ht="4.5" hidden="false" customHeight="true" outlineLevel="0" collapsed="false">
      <c r="A51" s="110"/>
      <c r="B51" s="182"/>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14"/>
      <c r="AK51" s="108"/>
      <c r="AT51" s="173"/>
    </row>
    <row r="52" customFormat="false" ht="15" hidden="false" customHeight="true" outlineLevel="0" collapsed="false">
      <c r="A52" s="110" t="s">
        <v>126</v>
      </c>
      <c r="B52" s="18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14"/>
      <c r="AK52" s="108"/>
      <c r="AT52" s="173"/>
    </row>
    <row r="53" customFormat="false" ht="17.25" hidden="false" customHeight="true" outlineLevel="0" collapsed="false">
      <c r="A53" s="245" t="s">
        <v>127</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t="s">
        <v>128</v>
      </c>
      <c r="AC53" s="245"/>
      <c r="AD53" s="245"/>
      <c r="AE53" s="245"/>
      <c r="AF53" s="245"/>
      <c r="AG53" s="245"/>
      <c r="AH53" s="245"/>
      <c r="AI53" s="245"/>
      <c r="AJ53" s="245"/>
      <c r="AK53" s="245"/>
      <c r="AL53" s="108"/>
      <c r="AU53" s="173"/>
    </row>
    <row r="54" customFormat="false" ht="17.25" hidden="false" customHeight="true" outlineLevel="0" collapsed="false">
      <c r="A54" s="245" t="s">
        <v>129</v>
      </c>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t="s">
        <v>130</v>
      </c>
      <c r="AC54" s="245"/>
      <c r="AD54" s="245"/>
      <c r="AE54" s="245"/>
      <c r="AF54" s="245"/>
      <c r="AG54" s="245"/>
      <c r="AH54" s="245"/>
      <c r="AI54" s="245"/>
      <c r="AJ54" s="245"/>
      <c r="AK54" s="245"/>
      <c r="AL54" s="108"/>
      <c r="AU54" s="173"/>
    </row>
    <row r="55" s="129" customFormat="true" ht="18" hidden="false" customHeight="true" outlineLevel="0" collapsed="false">
      <c r="A55" s="246" t="s">
        <v>131</v>
      </c>
      <c r="B55" s="247"/>
      <c r="C55" s="247"/>
      <c r="D55" s="247"/>
      <c r="E55" s="247"/>
      <c r="F55" s="247"/>
      <c r="G55" s="247"/>
      <c r="H55" s="247"/>
      <c r="I55" s="247"/>
      <c r="J55" s="247"/>
      <c r="K55" s="247"/>
      <c r="L55" s="247"/>
      <c r="M55" s="248"/>
      <c r="N55" s="249"/>
      <c r="O55" s="250" t="s">
        <v>101</v>
      </c>
      <c r="P55" s="250"/>
      <c r="Q55" s="251"/>
      <c r="R55" s="251"/>
      <c r="S55" s="250" t="s">
        <v>132</v>
      </c>
      <c r="T55" s="251"/>
      <c r="U55" s="251"/>
      <c r="V55" s="250" t="s">
        <v>133</v>
      </c>
      <c r="W55" s="252" t="s">
        <v>134</v>
      </c>
      <c r="X55" s="252"/>
      <c r="Y55" s="250" t="s">
        <v>101</v>
      </c>
      <c r="Z55" s="250"/>
      <c r="AA55" s="251"/>
      <c r="AB55" s="251"/>
      <c r="AC55" s="250" t="s">
        <v>132</v>
      </c>
      <c r="AD55" s="251"/>
      <c r="AE55" s="251"/>
      <c r="AF55" s="250" t="s">
        <v>133</v>
      </c>
      <c r="AG55" s="250" t="s">
        <v>135</v>
      </c>
      <c r="AH55" s="250" t="str">
        <f aca="false">IF(Q55&gt;=1,(AA55*12+AD55)-(Q55*12+T55)+1,"")</f>
        <v/>
      </c>
      <c r="AI55" s="252" t="s">
        <v>136</v>
      </c>
      <c r="AJ55" s="252"/>
      <c r="AK55" s="253" t="s">
        <v>137</v>
      </c>
      <c r="AL55" s="147"/>
    </row>
    <row r="56" s="257" customFormat="true" ht="12" hidden="false" customHeight="true" outlineLevel="0" collapsed="false">
      <c r="A56" s="254"/>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6"/>
      <c r="AK56" s="108"/>
      <c r="AT56" s="258"/>
    </row>
    <row r="57" customFormat="false" ht="15" hidden="false" customHeight="true" outlineLevel="0" collapsed="false">
      <c r="A57" s="110" t="s">
        <v>138</v>
      </c>
      <c r="B57" s="182"/>
      <c r="C57" s="181"/>
      <c r="D57" s="181"/>
      <c r="E57" s="181"/>
      <c r="F57" s="181"/>
      <c r="G57" s="181"/>
      <c r="H57" s="181"/>
      <c r="I57" s="181"/>
      <c r="J57" s="181"/>
      <c r="K57" s="181"/>
      <c r="L57" s="181"/>
      <c r="M57" s="181"/>
      <c r="N57" s="181"/>
      <c r="O57" s="181"/>
      <c r="P57" s="181"/>
      <c r="Q57" s="181"/>
      <c r="R57" s="181"/>
      <c r="S57" s="181"/>
      <c r="T57" s="181"/>
      <c r="U57" s="181"/>
      <c r="V57" s="181"/>
      <c r="W57" s="181"/>
      <c r="X57" s="181"/>
      <c r="Y57" s="113"/>
      <c r="Z57" s="181"/>
      <c r="AA57" s="181"/>
      <c r="AB57" s="181"/>
      <c r="AC57" s="181"/>
      <c r="AD57" s="181"/>
      <c r="AE57" s="181"/>
      <c r="AF57" s="181"/>
      <c r="AG57" s="181"/>
      <c r="AH57" s="181"/>
      <c r="AI57" s="181"/>
      <c r="AJ57" s="114"/>
      <c r="AK57" s="108"/>
      <c r="AT57" s="173"/>
    </row>
    <row r="58" customFormat="false" ht="6" hidden="false" customHeight="true" outlineLevel="0" collapsed="false">
      <c r="A58" s="110"/>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T58" s="173"/>
    </row>
    <row r="59" customFormat="false" ht="17.25" hidden="false" customHeight="true" outlineLevel="0" collapsed="false">
      <c r="A59" s="260" t="s">
        <v>139</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45" t="s">
        <v>128</v>
      </c>
      <c r="AC59" s="245"/>
      <c r="AD59" s="245"/>
      <c r="AE59" s="245"/>
      <c r="AF59" s="245"/>
      <c r="AG59" s="245"/>
      <c r="AH59" s="245"/>
      <c r="AI59" s="245"/>
      <c r="AJ59" s="245"/>
      <c r="AK59" s="245"/>
      <c r="AL59" s="108"/>
      <c r="AU59" s="173"/>
    </row>
    <row r="60" customFormat="false" ht="17.25" hidden="false" customHeight="true" outlineLevel="0" collapsed="false">
      <c r="A60" s="245" t="s">
        <v>140</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t="s">
        <v>130</v>
      </c>
      <c r="AC60" s="245"/>
      <c r="AD60" s="245"/>
      <c r="AE60" s="245"/>
      <c r="AF60" s="245"/>
      <c r="AG60" s="245"/>
      <c r="AH60" s="245"/>
      <c r="AI60" s="245"/>
      <c r="AJ60" s="245"/>
      <c r="AK60" s="245"/>
      <c r="AL60" s="108"/>
      <c r="AU60" s="173"/>
    </row>
    <row r="61" customFormat="false" ht="27.75" hidden="false" customHeight="true" outlineLevel="0" collapsed="false">
      <c r="A61" s="260" t="s">
        <v>141</v>
      </c>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45" t="s">
        <v>142</v>
      </c>
      <c r="AC61" s="245"/>
      <c r="AD61" s="245"/>
      <c r="AE61" s="245"/>
      <c r="AF61" s="245"/>
      <c r="AG61" s="245"/>
      <c r="AH61" s="245"/>
      <c r="AI61" s="245"/>
      <c r="AJ61" s="245"/>
      <c r="AK61" s="245"/>
      <c r="AL61" s="108"/>
      <c r="AU61" s="173"/>
    </row>
    <row r="62" customFormat="false" ht="24" hidden="false" customHeight="true" outlineLevel="0" collapsed="false">
      <c r="A62" s="261" t="s">
        <v>143</v>
      </c>
      <c r="B62" s="262" t="s">
        <v>144</v>
      </c>
      <c r="C62" s="262"/>
      <c r="D62" s="262"/>
      <c r="E62" s="262"/>
      <c r="F62" s="262"/>
      <c r="G62" s="262"/>
      <c r="H62" s="262"/>
      <c r="I62" s="262"/>
      <c r="J62" s="262"/>
      <c r="K62" s="262"/>
      <c r="L62" s="263"/>
      <c r="M62" s="263"/>
      <c r="N62" s="262"/>
      <c r="O62" s="262"/>
      <c r="P62" s="264"/>
      <c r="Q62" s="264"/>
      <c r="R62" s="265"/>
      <c r="S62" s="266" t="s">
        <v>145</v>
      </c>
      <c r="T62" s="266"/>
      <c r="U62" s="266"/>
      <c r="V62" s="266"/>
      <c r="W62" s="266"/>
      <c r="X62" s="266"/>
      <c r="Y62" s="267" t="s">
        <v>146</v>
      </c>
      <c r="Z62" s="267"/>
      <c r="AA62" s="267"/>
      <c r="AB62" s="267"/>
      <c r="AC62" s="267"/>
      <c r="AD62" s="267"/>
      <c r="AE62" s="267" t="s">
        <v>147</v>
      </c>
      <c r="AF62" s="267"/>
      <c r="AG62" s="267"/>
      <c r="AH62" s="267"/>
      <c r="AI62" s="267"/>
      <c r="AJ62" s="267"/>
      <c r="AL62" s="268"/>
      <c r="AM62" s="269" t="s">
        <v>148</v>
      </c>
      <c r="AU62" s="173"/>
    </row>
    <row r="63" customFormat="false" ht="22.5" hidden="false" customHeight="true" outlineLevel="0" collapsed="false">
      <c r="A63" s="270"/>
      <c r="B63" s="271" t="s">
        <v>149</v>
      </c>
      <c r="C63" s="271"/>
      <c r="D63" s="271"/>
      <c r="E63" s="271"/>
      <c r="F63" s="271"/>
      <c r="G63" s="271"/>
      <c r="H63" s="271"/>
      <c r="I63" s="271"/>
      <c r="J63" s="271"/>
      <c r="K63" s="271"/>
      <c r="L63" s="271"/>
      <c r="M63" s="271"/>
      <c r="N63" s="271"/>
      <c r="O63" s="271"/>
      <c r="P63" s="271"/>
      <c r="Q63" s="271"/>
      <c r="R63" s="271"/>
      <c r="S63" s="272"/>
      <c r="T63" s="272"/>
      <c r="U63" s="272"/>
      <c r="V63" s="272"/>
      <c r="W63" s="272"/>
      <c r="X63" s="273" t="s">
        <v>103</v>
      </c>
      <c r="Y63" s="272"/>
      <c r="Z63" s="272"/>
      <c r="AA63" s="272"/>
      <c r="AB63" s="272"/>
      <c r="AC63" s="272"/>
      <c r="AD63" s="274" t="s">
        <v>103</v>
      </c>
      <c r="AE63" s="272"/>
      <c r="AF63" s="272"/>
      <c r="AG63" s="272"/>
      <c r="AH63" s="272"/>
      <c r="AI63" s="272"/>
      <c r="AJ63" s="275" t="s">
        <v>103</v>
      </c>
      <c r="AM63" s="268" t="s">
        <v>150</v>
      </c>
      <c r="AU63" s="173"/>
    </row>
    <row r="64" customFormat="false" ht="22.5" hidden="false" customHeight="true" outlineLevel="0" collapsed="false">
      <c r="A64" s="270"/>
      <c r="B64" s="276" t="s">
        <v>151</v>
      </c>
      <c r="C64" s="277"/>
      <c r="D64" s="277"/>
      <c r="E64" s="277"/>
      <c r="F64" s="277"/>
      <c r="G64" s="277"/>
      <c r="H64" s="277"/>
      <c r="I64" s="277"/>
      <c r="J64" s="277"/>
      <c r="K64" s="277"/>
      <c r="L64" s="278"/>
      <c r="M64" s="278"/>
      <c r="N64" s="278"/>
      <c r="O64" s="278"/>
      <c r="P64" s="278"/>
      <c r="Q64" s="278"/>
      <c r="R64" s="279"/>
      <c r="S64" s="280"/>
      <c r="T64" s="280"/>
      <c r="U64" s="280"/>
      <c r="V64" s="280"/>
      <c r="W64" s="280"/>
      <c r="X64" s="281" t="s">
        <v>152</v>
      </c>
      <c r="Y64" s="280"/>
      <c r="Z64" s="280"/>
      <c r="AA64" s="280"/>
      <c r="AB64" s="280"/>
      <c r="AC64" s="280"/>
      <c r="AD64" s="282" t="s">
        <v>152</v>
      </c>
      <c r="AE64" s="280"/>
      <c r="AF64" s="280"/>
      <c r="AG64" s="280"/>
      <c r="AH64" s="280"/>
      <c r="AI64" s="280"/>
      <c r="AJ64" s="283" t="s">
        <v>152</v>
      </c>
      <c r="AM64" s="268" t="s">
        <v>153</v>
      </c>
      <c r="AU64" s="173"/>
    </row>
    <row r="65" customFormat="false" ht="22.5" hidden="false" customHeight="true" outlineLevel="0" collapsed="false">
      <c r="A65" s="270"/>
      <c r="B65" s="284" t="s">
        <v>154</v>
      </c>
      <c r="C65" s="285"/>
      <c r="D65" s="285"/>
      <c r="E65" s="285"/>
      <c r="F65" s="285"/>
      <c r="G65" s="285"/>
      <c r="H65" s="285"/>
      <c r="I65" s="285"/>
      <c r="J65" s="285"/>
      <c r="K65" s="285"/>
      <c r="L65" s="286"/>
      <c r="M65" s="286"/>
      <c r="N65" s="286"/>
      <c r="O65" s="286"/>
      <c r="P65" s="286"/>
      <c r="Q65" s="286"/>
      <c r="R65" s="286"/>
      <c r="S65" s="287"/>
      <c r="T65" s="287"/>
      <c r="U65" s="287"/>
      <c r="V65" s="287"/>
      <c r="W65" s="287"/>
      <c r="X65" s="281" t="s">
        <v>152</v>
      </c>
      <c r="Y65" s="287"/>
      <c r="Z65" s="287"/>
      <c r="AA65" s="287"/>
      <c r="AB65" s="287"/>
      <c r="AC65" s="287"/>
      <c r="AD65" s="282" t="s">
        <v>152</v>
      </c>
      <c r="AE65" s="287"/>
      <c r="AF65" s="287"/>
      <c r="AG65" s="287"/>
      <c r="AH65" s="287"/>
      <c r="AI65" s="287"/>
      <c r="AJ65" s="283" t="s">
        <v>152</v>
      </c>
      <c r="AM65" s="268" t="s">
        <v>155</v>
      </c>
      <c r="AU65" s="173"/>
    </row>
    <row r="66" customFormat="false" ht="22.5" hidden="false" customHeight="true" outlineLevel="0" collapsed="false">
      <c r="A66" s="270"/>
      <c r="B66" s="284" t="s">
        <v>156</v>
      </c>
      <c r="C66" s="288"/>
      <c r="D66" s="288"/>
      <c r="E66" s="288"/>
      <c r="F66" s="288"/>
      <c r="G66" s="288"/>
      <c r="H66" s="288"/>
      <c r="I66" s="288"/>
      <c r="J66" s="288"/>
      <c r="K66" s="288"/>
      <c r="L66" s="289"/>
      <c r="M66" s="289"/>
      <c r="N66" s="289"/>
      <c r="O66" s="289"/>
      <c r="P66" s="289"/>
      <c r="Q66" s="289"/>
      <c r="R66" s="289"/>
      <c r="S66" s="290" t="str">
        <f aca="false">IFERROR(ROUND(S63/S64,),"")</f>
        <v/>
      </c>
      <c r="T66" s="290"/>
      <c r="U66" s="290"/>
      <c r="V66" s="290"/>
      <c r="W66" s="290"/>
      <c r="X66" s="281" t="s">
        <v>103</v>
      </c>
      <c r="Y66" s="290" t="str">
        <f aca="false">IFERROR(ROUND(Y63/Y64,),"")</f>
        <v/>
      </c>
      <c r="Z66" s="290"/>
      <c r="AA66" s="290"/>
      <c r="AB66" s="290"/>
      <c r="AC66" s="290"/>
      <c r="AD66" s="281" t="s">
        <v>103</v>
      </c>
      <c r="AE66" s="290" t="str">
        <f aca="false">IFERROR(ROUND(AE63/AE64,),"")</f>
        <v/>
      </c>
      <c r="AF66" s="290"/>
      <c r="AG66" s="290"/>
      <c r="AH66" s="290"/>
      <c r="AI66" s="290"/>
      <c r="AJ66" s="283" t="s">
        <v>103</v>
      </c>
      <c r="AN66" s="291"/>
      <c r="AO66" s="292"/>
      <c r="AP66" s="293" t="s">
        <v>157</v>
      </c>
      <c r="AQ66" s="294" t="s">
        <v>158</v>
      </c>
      <c r="AR66" s="293" t="s">
        <v>159</v>
      </c>
      <c r="AS66" s="294" t="s">
        <v>160</v>
      </c>
      <c r="AT66" s="295" t="s">
        <v>161</v>
      </c>
      <c r="AU66" s="296" t="s">
        <v>162</v>
      </c>
      <c r="AV66" s="297" t="s">
        <v>163</v>
      </c>
      <c r="AW66" s="296"/>
      <c r="AX66" s="296"/>
      <c r="AY66" s="296"/>
      <c r="AZ66" s="298"/>
    </row>
    <row r="67" customFormat="false" ht="18" hidden="false" customHeight="true" outlineLevel="0" collapsed="false">
      <c r="A67" s="270"/>
      <c r="B67" s="299" t="s">
        <v>164</v>
      </c>
      <c r="C67" s="299"/>
      <c r="D67" s="299"/>
      <c r="E67" s="299"/>
      <c r="F67" s="299"/>
      <c r="G67" s="299"/>
      <c r="H67" s="299"/>
      <c r="I67" s="299"/>
      <c r="J67" s="299"/>
      <c r="K67" s="300"/>
      <c r="L67" s="301" t="s">
        <v>165</v>
      </c>
      <c r="M67" s="302"/>
      <c r="N67" s="302"/>
      <c r="O67" s="302"/>
      <c r="P67" s="302"/>
      <c r="Q67" s="302"/>
      <c r="R67" s="302"/>
      <c r="S67" s="303" t="n">
        <f aca="false">CEILING(AP67,1)</f>
        <v>0</v>
      </c>
      <c r="T67" s="303"/>
      <c r="U67" s="303"/>
      <c r="V67" s="303"/>
      <c r="W67" s="303"/>
      <c r="X67" s="304" t="s">
        <v>103</v>
      </c>
      <c r="Y67" s="305"/>
      <c r="Z67" s="305"/>
      <c r="AA67" s="305"/>
      <c r="AB67" s="305"/>
      <c r="AC67" s="305"/>
      <c r="AD67" s="305"/>
      <c r="AE67" s="306"/>
      <c r="AF67" s="306"/>
      <c r="AG67" s="306"/>
      <c r="AH67" s="306"/>
      <c r="AI67" s="306"/>
      <c r="AJ67" s="306"/>
      <c r="AN67" s="307" t="s">
        <v>166</v>
      </c>
      <c r="AO67" s="307" t="s">
        <v>167</v>
      </c>
      <c r="AP67" s="308" t="n">
        <f aca="false">IFERROR(#REF!/(S65*12),0)</f>
        <v>0</v>
      </c>
      <c r="AQ67" s="309"/>
      <c r="AR67" s="308"/>
      <c r="AS67" s="296"/>
      <c r="AT67" s="310"/>
      <c r="AU67" s="296"/>
      <c r="AV67" s="311" t="s">
        <v>168</v>
      </c>
      <c r="AW67" s="296"/>
      <c r="AX67" s="296"/>
      <c r="AY67" s="296"/>
      <c r="AZ67" s="298"/>
    </row>
    <row r="68" customFormat="false" ht="18" hidden="false" customHeight="true" outlineLevel="0" collapsed="false">
      <c r="A68" s="270"/>
      <c r="B68" s="299"/>
      <c r="C68" s="299"/>
      <c r="D68" s="299"/>
      <c r="E68" s="299"/>
      <c r="F68" s="299"/>
      <c r="G68" s="299"/>
      <c r="H68" s="299"/>
      <c r="I68" s="299"/>
      <c r="J68" s="299"/>
      <c r="K68" s="312"/>
      <c r="L68" s="285"/>
      <c r="M68" s="313" t="s">
        <v>169</v>
      </c>
      <c r="N68" s="314" t="n">
        <f aca="false">T68</f>
        <v>0</v>
      </c>
      <c r="O68" s="314"/>
      <c r="P68" s="314"/>
      <c r="Q68" s="313" t="s">
        <v>103</v>
      </c>
      <c r="R68" s="315" t="s">
        <v>170</v>
      </c>
      <c r="S68" s="316" t="s">
        <v>169</v>
      </c>
      <c r="T68" s="317" t="n">
        <f aca="false">S65*S67*12</f>
        <v>0</v>
      </c>
      <c r="U68" s="317"/>
      <c r="V68" s="317"/>
      <c r="W68" s="318" t="s">
        <v>103</v>
      </c>
      <c r="X68" s="319" t="s">
        <v>170</v>
      </c>
      <c r="Y68" s="305"/>
      <c r="Z68" s="305"/>
      <c r="AA68" s="305"/>
      <c r="AB68" s="305"/>
      <c r="AC68" s="305"/>
      <c r="AD68" s="305"/>
      <c r="AE68" s="306"/>
      <c r="AF68" s="306"/>
      <c r="AG68" s="306"/>
      <c r="AH68" s="306"/>
      <c r="AI68" s="306"/>
      <c r="AJ68" s="306"/>
      <c r="AN68" s="320"/>
      <c r="AO68" s="321" t="s">
        <v>171</v>
      </c>
      <c r="AP68" s="322" t="str">
        <f aca="false">W28</f>
        <v/>
      </c>
      <c r="AQ68" s="323"/>
      <c r="AR68" s="322"/>
      <c r="AS68" s="324" t="n">
        <f aca="false">SUM(AP68:AR68)</f>
        <v>0</v>
      </c>
      <c r="AT68" s="325" t="n">
        <f aca="false">AS68-S65*S67*12</f>
        <v>0</v>
      </c>
      <c r="AU68" s="326" t="s">
        <v>8</v>
      </c>
      <c r="AV68" s="327"/>
      <c r="AW68" s="328"/>
      <c r="AX68" s="328"/>
      <c r="AY68" s="328"/>
      <c r="AZ68" s="329"/>
    </row>
    <row r="69" customFormat="false" ht="18" hidden="false" customHeight="true" outlineLevel="0" collapsed="false">
      <c r="A69" s="270"/>
      <c r="B69" s="299"/>
      <c r="C69" s="299"/>
      <c r="D69" s="299"/>
      <c r="E69" s="299"/>
      <c r="F69" s="299"/>
      <c r="G69" s="299"/>
      <c r="H69" s="299"/>
      <c r="I69" s="299"/>
      <c r="J69" s="299"/>
      <c r="K69" s="300"/>
      <c r="L69" s="301" t="s">
        <v>172</v>
      </c>
      <c r="M69" s="302"/>
      <c r="N69" s="302"/>
      <c r="O69" s="302"/>
      <c r="P69" s="302"/>
      <c r="Q69" s="302"/>
      <c r="R69" s="302"/>
      <c r="S69" s="330" t="e">
        <f aca="false">IF((CEILING(AP70,1)-AP70)-2*(CEILING(AQ70,1)-AQ70)&gt;=0,CEILING(AP70,1),CEILING(AP70+AU71/S65/12,1))</f>
        <v>#DIV/0!</v>
      </c>
      <c r="T69" s="330"/>
      <c r="U69" s="330"/>
      <c r="V69" s="330"/>
      <c r="W69" s="330"/>
      <c r="X69" s="331" t="s">
        <v>103</v>
      </c>
      <c r="Y69" s="330" t="e">
        <f aca="false">IF((CEILING(AP70,1)-AP70)-2*(CEILING(AQ70,1)-AQ70)&gt;=0,CEILING(AQ70,1),FLOOR(AQ70,1))</f>
        <v>#DIV/0!</v>
      </c>
      <c r="Z69" s="330"/>
      <c r="AA69" s="330"/>
      <c r="AB69" s="330"/>
      <c r="AC69" s="330"/>
      <c r="AD69" s="331" t="s">
        <v>103</v>
      </c>
      <c r="AE69" s="332"/>
      <c r="AF69" s="332"/>
      <c r="AG69" s="332"/>
      <c r="AH69" s="332"/>
      <c r="AI69" s="332"/>
      <c r="AJ69" s="332"/>
      <c r="AN69" s="307" t="s">
        <v>173</v>
      </c>
      <c r="AO69" s="333" t="s">
        <v>174</v>
      </c>
      <c r="AP69" s="334"/>
      <c r="AQ69" s="335"/>
      <c r="AR69" s="336"/>
      <c r="AS69" s="296"/>
      <c r="AT69" s="310"/>
      <c r="AU69" s="296"/>
      <c r="AV69" s="311" t="s">
        <v>175</v>
      </c>
      <c r="AW69" s="337" t="e">
        <f aca="false">AP69/AQ69</f>
        <v>#DIV/0!</v>
      </c>
      <c r="AX69" s="338" t="e">
        <f aca="false">IF(AW69&lt;1,"  1を上回るよう配分比率を設定してください。","  1を上回ることを確認してください")</f>
        <v>#DIV/0!</v>
      </c>
      <c r="AY69" s="338"/>
      <c r="AZ69" s="339"/>
    </row>
    <row r="70" customFormat="false" ht="18" hidden="false" customHeight="true" outlineLevel="0" collapsed="false">
      <c r="A70" s="270"/>
      <c r="B70" s="299"/>
      <c r="C70" s="299"/>
      <c r="D70" s="299"/>
      <c r="E70" s="299"/>
      <c r="F70" s="299"/>
      <c r="G70" s="299"/>
      <c r="H70" s="299"/>
      <c r="I70" s="299"/>
      <c r="J70" s="299"/>
      <c r="K70" s="312"/>
      <c r="L70" s="285"/>
      <c r="M70" s="313" t="s">
        <v>169</v>
      </c>
      <c r="N70" s="314" t="e">
        <f aca="false">SUM(T70,Z70)</f>
        <v>#DIV/0!</v>
      </c>
      <c r="O70" s="314"/>
      <c r="P70" s="314"/>
      <c r="Q70" s="313" t="s">
        <v>103</v>
      </c>
      <c r="R70" s="315" t="s">
        <v>170</v>
      </c>
      <c r="S70" s="340" t="s">
        <v>169</v>
      </c>
      <c r="T70" s="314" t="e">
        <f aca="false">S65*S69*12</f>
        <v>#DIV/0!</v>
      </c>
      <c r="U70" s="314"/>
      <c r="V70" s="314"/>
      <c r="W70" s="313" t="s">
        <v>103</v>
      </c>
      <c r="X70" s="341" t="s">
        <v>170</v>
      </c>
      <c r="Y70" s="340" t="s">
        <v>169</v>
      </c>
      <c r="Z70" s="314" t="e">
        <f aca="false">Y65*Y69*12</f>
        <v>#DIV/0!</v>
      </c>
      <c r="AA70" s="314"/>
      <c r="AB70" s="314"/>
      <c r="AC70" s="313" t="s">
        <v>103</v>
      </c>
      <c r="AD70" s="341" t="s">
        <v>170</v>
      </c>
      <c r="AE70" s="332"/>
      <c r="AF70" s="332"/>
      <c r="AG70" s="332"/>
      <c r="AH70" s="332"/>
      <c r="AI70" s="332"/>
      <c r="AJ70" s="332"/>
      <c r="AN70" s="342"/>
      <c r="AO70" s="343" t="s">
        <v>167</v>
      </c>
      <c r="AP70" s="344" t="e">
        <f aca="false">W28/((S65+Y65/AW69)*12)</f>
        <v>#DIV/0!</v>
      </c>
      <c r="AQ70" s="345" t="e">
        <f aca="false">W28/((S65*AW69+Y65)*12)</f>
        <v>#DIV/0!</v>
      </c>
      <c r="AR70" s="344"/>
      <c r="AS70" s="346"/>
      <c r="AT70" s="347"/>
      <c r="AU70" s="346"/>
      <c r="AV70" s="348"/>
      <c r="AW70" s="349"/>
      <c r="AX70" s="346"/>
      <c r="AY70" s="346"/>
      <c r="AZ70" s="350"/>
    </row>
    <row r="71" customFormat="false" ht="18" hidden="false" customHeight="true" outlineLevel="0" collapsed="false">
      <c r="A71" s="270"/>
      <c r="B71" s="299"/>
      <c r="C71" s="299"/>
      <c r="D71" s="299"/>
      <c r="E71" s="299"/>
      <c r="F71" s="299"/>
      <c r="G71" s="299"/>
      <c r="H71" s="299"/>
      <c r="I71" s="299"/>
      <c r="J71" s="299"/>
      <c r="K71" s="351"/>
      <c r="L71" s="301" t="s">
        <v>176</v>
      </c>
      <c r="M71" s="302"/>
      <c r="N71" s="302"/>
      <c r="O71" s="302"/>
      <c r="P71" s="302"/>
      <c r="Q71" s="302"/>
      <c r="R71" s="302"/>
      <c r="S71" s="303" t="e">
        <f aca="false">IF((CEILING(AP73,1)-AP73)-2*(CEILING(AQ73,1)-AQ73)&gt;=0,CEILING(AP73,1),CEILING(AP73+(AU73+AU74)/S65/12,1))</f>
        <v>#DIV/0!</v>
      </c>
      <c r="T71" s="303"/>
      <c r="U71" s="303"/>
      <c r="V71" s="303"/>
      <c r="W71" s="303"/>
      <c r="X71" s="304" t="s">
        <v>103</v>
      </c>
      <c r="Y71" s="303" t="e">
        <f aca="false">IF((CEILING(AP73,1)-AP73)-2*(CEILING(AQ73,1)-AQ73)&gt;=0,CEILING(AQ73,1),FLOOR(AQ73,1))</f>
        <v>#DIV/0!</v>
      </c>
      <c r="Z71" s="303"/>
      <c r="AA71" s="303"/>
      <c r="AB71" s="303"/>
      <c r="AC71" s="303"/>
      <c r="AD71" s="304" t="s">
        <v>103</v>
      </c>
      <c r="AE71" s="352" t="e">
        <f aca="false">IF(Y71-2*(CEILING(AR73,1))&gt;=0,CEILING(AR73,1),FLOOR(AR73,1))</f>
        <v>#DIV/0!</v>
      </c>
      <c r="AF71" s="352"/>
      <c r="AG71" s="352"/>
      <c r="AH71" s="352"/>
      <c r="AI71" s="352"/>
      <c r="AJ71" s="353" t="s">
        <v>103</v>
      </c>
      <c r="AN71" s="320"/>
      <c r="AO71" s="320" t="s">
        <v>171</v>
      </c>
      <c r="AP71" s="354" t="e">
        <f aca="false">W28/(1+Y65/S65/AW69)</f>
        <v>#DIV/0!</v>
      </c>
      <c r="AQ71" s="355" t="e">
        <f aca="false">W28/(S65/Y65*AW69+1)</f>
        <v>#DIV/0!</v>
      </c>
      <c r="AR71" s="354"/>
      <c r="AS71" s="324" t="e">
        <f aca="false">SUM(AP71:AR71)</f>
        <v>#DIV/0!</v>
      </c>
      <c r="AT71" s="325" t="e">
        <f aca="false">AS71-S65*S69*12-Y65*Y69*12</f>
        <v>#DIV/0!</v>
      </c>
      <c r="AU71" s="328" t="e">
        <f aca="false">IF((CEILING(AP70,1)-AP70)-2*(CEILING(AQ70,1)-AQ70)&gt;=0,0,(AQ70-FLOOR(AQ70,1))*Y65*12)</f>
        <v>#DIV/0!</v>
      </c>
      <c r="AV71" s="327"/>
      <c r="AW71" s="356"/>
      <c r="AX71" s="328"/>
      <c r="AY71" s="328"/>
      <c r="AZ71" s="329"/>
    </row>
    <row r="72" customFormat="false" ht="18" hidden="false" customHeight="true" outlineLevel="0" collapsed="false">
      <c r="A72" s="270"/>
      <c r="B72" s="299"/>
      <c r="C72" s="299"/>
      <c r="D72" s="299"/>
      <c r="E72" s="299"/>
      <c r="F72" s="299"/>
      <c r="G72" s="299"/>
      <c r="H72" s="299"/>
      <c r="I72" s="299"/>
      <c r="J72" s="299"/>
      <c r="K72" s="312"/>
      <c r="L72" s="288"/>
      <c r="M72" s="318" t="s">
        <v>169</v>
      </c>
      <c r="N72" s="317" t="e">
        <f aca="false">SUM(T72,Z72,AF72)</f>
        <v>#DIV/0!</v>
      </c>
      <c r="O72" s="317"/>
      <c r="P72" s="317"/>
      <c r="Q72" s="318" t="s">
        <v>103</v>
      </c>
      <c r="R72" s="357" t="s">
        <v>170</v>
      </c>
      <c r="S72" s="316" t="s">
        <v>169</v>
      </c>
      <c r="T72" s="317" t="e">
        <f aca="false">S65*S71*12</f>
        <v>#DIV/0!</v>
      </c>
      <c r="U72" s="317"/>
      <c r="V72" s="317"/>
      <c r="W72" s="318" t="s">
        <v>103</v>
      </c>
      <c r="X72" s="341" t="s">
        <v>170</v>
      </c>
      <c r="Y72" s="316" t="s">
        <v>169</v>
      </c>
      <c r="Z72" s="317" t="e">
        <f aca="false">Y65*Y71*12</f>
        <v>#DIV/0!</v>
      </c>
      <c r="AA72" s="317"/>
      <c r="AB72" s="317"/>
      <c r="AC72" s="318" t="s">
        <v>103</v>
      </c>
      <c r="AD72" s="341" t="s">
        <v>170</v>
      </c>
      <c r="AE72" s="318" t="s">
        <v>169</v>
      </c>
      <c r="AF72" s="317" t="e">
        <f aca="false">AE65*AE71*12</f>
        <v>#DIV/0!</v>
      </c>
      <c r="AG72" s="317"/>
      <c r="AH72" s="317"/>
      <c r="AI72" s="318" t="s">
        <v>103</v>
      </c>
      <c r="AJ72" s="358" t="s">
        <v>170</v>
      </c>
      <c r="AN72" s="307" t="s">
        <v>177</v>
      </c>
      <c r="AO72" s="348" t="s">
        <v>174</v>
      </c>
      <c r="AP72" s="334"/>
      <c r="AQ72" s="359"/>
      <c r="AR72" s="360"/>
      <c r="AS72" s="346"/>
      <c r="AT72" s="347"/>
      <c r="AU72" s="346"/>
      <c r="AV72" s="348" t="s">
        <v>175</v>
      </c>
      <c r="AW72" s="349" t="e">
        <f aca="false">AP72/AQ72</f>
        <v>#DIV/0!</v>
      </c>
      <c r="AX72" s="361" t="e">
        <f aca="false">IF(AW72&lt;1,"  1を上回るよう配分比率を設定してください。","  1を上回ることを確認してください")</f>
        <v>#DIV/0!</v>
      </c>
      <c r="AY72" s="361"/>
      <c r="AZ72" s="362"/>
    </row>
    <row r="73" customFormat="false" ht="18" hidden="false" customHeight="true" outlineLevel="0" collapsed="false">
      <c r="A73" s="270"/>
      <c r="B73" s="299"/>
      <c r="C73" s="299"/>
      <c r="D73" s="299"/>
      <c r="E73" s="299"/>
      <c r="F73" s="299"/>
      <c r="G73" s="299"/>
      <c r="H73" s="299"/>
      <c r="I73" s="299"/>
      <c r="J73" s="299"/>
      <c r="K73" s="351"/>
      <c r="L73" s="301" t="s">
        <v>178</v>
      </c>
      <c r="M73" s="302"/>
      <c r="N73" s="302"/>
      <c r="O73" s="302"/>
      <c r="P73" s="302"/>
      <c r="Q73" s="302"/>
      <c r="R73" s="302"/>
      <c r="S73" s="363"/>
      <c r="T73" s="363"/>
      <c r="U73" s="363"/>
      <c r="V73" s="363"/>
      <c r="W73" s="363"/>
      <c r="X73" s="288" t="s">
        <v>103</v>
      </c>
      <c r="Y73" s="363"/>
      <c r="Z73" s="363"/>
      <c r="AA73" s="363"/>
      <c r="AB73" s="363"/>
      <c r="AC73" s="363"/>
      <c r="AD73" s="364" t="s">
        <v>103</v>
      </c>
      <c r="AE73" s="363"/>
      <c r="AF73" s="363"/>
      <c r="AG73" s="363"/>
      <c r="AH73" s="363"/>
      <c r="AI73" s="363"/>
      <c r="AJ73" s="365" t="s">
        <v>103</v>
      </c>
      <c r="AN73" s="366"/>
      <c r="AO73" s="367" t="s">
        <v>167</v>
      </c>
      <c r="AP73" s="344" t="e">
        <f aca="false">W28/((S65+Y65/AW72+AE65/AW74)*12)</f>
        <v>#DIV/0!</v>
      </c>
      <c r="AQ73" s="345" t="e">
        <f aca="false">W28/((S65*AW72+Y65+AE65/AW73)*12)</f>
        <v>#DIV/0!</v>
      </c>
      <c r="AR73" s="344" t="e">
        <f aca="false">W28/((S65*AW74+Y65*AW73+AE65)*12)</f>
        <v>#DIV/0!</v>
      </c>
      <c r="AS73" s="346"/>
      <c r="AT73" s="347"/>
      <c r="AU73" s="368" t="e">
        <f aca="false">IF((CEILING(AP73,1)-AP73)-2*(CEILING(AQ73,1)-AQ73)&gt;=0,0,(AQ73-FLOOR(AQ73,1))*Y65*12)</f>
        <v>#DIV/0!</v>
      </c>
      <c r="AV73" s="348" t="s">
        <v>179</v>
      </c>
      <c r="AW73" s="349" t="e">
        <f aca="false">AQ72/AR72</f>
        <v>#DIV/0!</v>
      </c>
      <c r="AX73" s="361" t="e">
        <f aca="false">IF(AW73&lt;2,"  2以上となるよう配分比率を設定してください。","  2以上であることを確認してください")</f>
        <v>#DIV/0!</v>
      </c>
      <c r="AY73" s="361"/>
      <c r="AZ73" s="362"/>
    </row>
    <row r="74" customFormat="false" ht="18" hidden="false" customHeight="true" outlineLevel="0" collapsed="false">
      <c r="A74" s="270"/>
      <c r="B74" s="299"/>
      <c r="C74" s="299"/>
      <c r="D74" s="299"/>
      <c r="E74" s="299"/>
      <c r="F74" s="299"/>
      <c r="G74" s="299"/>
      <c r="H74" s="299"/>
      <c r="I74" s="299"/>
      <c r="J74" s="299"/>
      <c r="K74" s="369"/>
      <c r="L74" s="288"/>
      <c r="M74" s="370" t="s">
        <v>169</v>
      </c>
      <c r="N74" s="371" t="n">
        <f aca="false">SUM(T74,Z74,AF74)</f>
        <v>0</v>
      </c>
      <c r="O74" s="371"/>
      <c r="P74" s="371"/>
      <c r="Q74" s="370" t="s">
        <v>103</v>
      </c>
      <c r="R74" s="372" t="s">
        <v>170</v>
      </c>
      <c r="S74" s="373" t="s">
        <v>169</v>
      </c>
      <c r="T74" s="371" t="n">
        <f aca="false">S65*S73*12</f>
        <v>0</v>
      </c>
      <c r="U74" s="371"/>
      <c r="V74" s="371"/>
      <c r="W74" s="370" t="s">
        <v>103</v>
      </c>
      <c r="X74" s="374" t="s">
        <v>170</v>
      </c>
      <c r="Y74" s="370" t="s">
        <v>169</v>
      </c>
      <c r="Z74" s="371" t="n">
        <f aca="false">Y65*Y73*12</f>
        <v>0</v>
      </c>
      <c r="AA74" s="371"/>
      <c r="AB74" s="371"/>
      <c r="AC74" s="370" t="s">
        <v>103</v>
      </c>
      <c r="AD74" s="374" t="s">
        <v>170</v>
      </c>
      <c r="AE74" s="370" t="s">
        <v>169</v>
      </c>
      <c r="AF74" s="371" t="n">
        <f aca="false">AE65*AE73*12</f>
        <v>0</v>
      </c>
      <c r="AG74" s="371"/>
      <c r="AH74" s="371"/>
      <c r="AI74" s="370" t="s">
        <v>103</v>
      </c>
      <c r="AJ74" s="375" t="s">
        <v>170</v>
      </c>
      <c r="AM74" s="129"/>
      <c r="AN74" s="376"/>
      <c r="AO74" s="320" t="s">
        <v>171</v>
      </c>
      <c r="AP74" s="377" t="e">
        <f aca="false">W28/(1+Y65/S65/AW72+AE65/S65/AW74)</f>
        <v>#DIV/0!</v>
      </c>
      <c r="AQ74" s="324" t="e">
        <f aca="false">W28/(S65/Y65*AW72+1+AE65/Y65/AW73)</f>
        <v>#DIV/0!</v>
      </c>
      <c r="AR74" s="377" t="e">
        <f aca="false">W28/(S65/AE65*AW74+Y65/AE65*AW73+1)</f>
        <v>#DIV/0!</v>
      </c>
      <c r="AS74" s="324" t="e">
        <f aca="false">SUM(AP74:AR74)</f>
        <v>#DIV/0!</v>
      </c>
      <c r="AT74" s="325" t="e">
        <f aca="false">AS74-S65*S71*12-Y65*Y71*12-AE65*AE71*12</f>
        <v>#DIV/0!</v>
      </c>
      <c r="AU74" s="378" t="e">
        <f aca="false">IF(Y71-2*(CEILING(AR73,1))&gt;=0,0,(AR73-FLOOR(AR73,1))*AE65*12)</f>
        <v>#DIV/0!</v>
      </c>
      <c r="AV74" s="327" t="s">
        <v>180</v>
      </c>
      <c r="AW74" s="328" t="e">
        <f aca="false">AP72/AR72</f>
        <v>#DIV/0!</v>
      </c>
      <c r="AX74" s="328"/>
      <c r="AY74" s="328"/>
      <c r="AZ74" s="329"/>
    </row>
    <row r="75" s="129" customFormat="true" ht="18" hidden="false" customHeight="true" outlineLevel="0" collapsed="false">
      <c r="A75" s="379"/>
      <c r="B75" s="380" t="s">
        <v>181</v>
      </c>
      <c r="C75" s="262"/>
      <c r="D75" s="262"/>
      <c r="E75" s="262"/>
      <c r="F75" s="262"/>
      <c r="G75" s="262"/>
      <c r="H75" s="262"/>
      <c r="I75" s="262"/>
      <c r="J75" s="262"/>
      <c r="K75" s="381"/>
      <c r="L75" s="381"/>
      <c r="M75" s="262"/>
      <c r="N75" s="262"/>
      <c r="O75" s="262"/>
      <c r="P75" s="262"/>
      <c r="Q75" s="262"/>
      <c r="R75" s="262"/>
      <c r="S75" s="262"/>
      <c r="T75" s="262"/>
      <c r="U75" s="262"/>
      <c r="V75" s="262"/>
      <c r="W75" s="382"/>
      <c r="X75" s="383"/>
      <c r="Y75" s="383"/>
      <c r="Z75" s="384" t="s">
        <v>182</v>
      </c>
      <c r="AA75" s="385"/>
      <c r="AB75" s="385"/>
      <c r="AC75" s="386"/>
      <c r="AD75" s="386"/>
      <c r="AE75" s="384"/>
      <c r="AF75" s="384"/>
      <c r="AG75" s="384"/>
      <c r="AH75" s="387"/>
      <c r="AI75" s="386"/>
      <c r="AJ75" s="388"/>
      <c r="AM75" s="389"/>
      <c r="AN75" s="390"/>
      <c r="AO75" s="390"/>
      <c r="AP75" s="390"/>
      <c r="AQ75" s="390"/>
      <c r="AR75" s="391"/>
      <c r="AT75" s="148"/>
    </row>
    <row r="76" s="129" customFormat="true" ht="16.5" hidden="false" customHeight="true" outlineLevel="0" collapsed="false">
      <c r="A76" s="392"/>
      <c r="B76" s="393"/>
      <c r="C76" s="394" t="s">
        <v>183</v>
      </c>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6"/>
      <c r="AL76" s="397"/>
      <c r="AM76" s="389"/>
      <c r="AN76" s="390"/>
      <c r="AO76" s="390"/>
      <c r="AP76" s="390"/>
      <c r="AQ76" s="390"/>
      <c r="AR76" s="391"/>
      <c r="AT76" s="148"/>
    </row>
    <row r="77" s="129" customFormat="true" ht="15.75" hidden="false" customHeight="true" outlineLevel="0" collapsed="false">
      <c r="A77" s="392"/>
      <c r="B77" s="393"/>
      <c r="C77" s="398"/>
      <c r="D77" s="394" t="s">
        <v>184</v>
      </c>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400"/>
      <c r="AJ77" s="396"/>
      <c r="AL77" s="397"/>
      <c r="AM77" s="389"/>
      <c r="AN77" s="390"/>
      <c r="AO77" s="390"/>
      <c r="AP77" s="390"/>
      <c r="AQ77" s="390"/>
      <c r="AR77" s="391"/>
      <c r="AT77" s="148"/>
    </row>
    <row r="78" s="129" customFormat="true" ht="15.75" hidden="false" customHeight="true" outlineLevel="0" collapsed="false">
      <c r="A78" s="392"/>
      <c r="B78" s="393"/>
      <c r="C78" s="401"/>
      <c r="D78" s="394" t="s">
        <v>185</v>
      </c>
      <c r="E78" s="402"/>
      <c r="F78" s="402"/>
      <c r="G78" s="402"/>
      <c r="H78" s="402"/>
      <c r="I78" s="402"/>
      <c r="J78" s="402"/>
      <c r="K78" s="402"/>
      <c r="L78" s="402"/>
      <c r="M78" s="402"/>
      <c r="N78" s="402"/>
      <c r="O78" s="402"/>
      <c r="P78" s="402"/>
      <c r="Q78" s="402"/>
      <c r="R78" s="402"/>
      <c r="S78" s="402"/>
      <c r="T78" s="399"/>
      <c r="U78" s="399"/>
      <c r="V78" s="399"/>
      <c r="W78" s="399"/>
      <c r="X78" s="399"/>
      <c r="Y78" s="399"/>
      <c r="Z78" s="399"/>
      <c r="AA78" s="399"/>
      <c r="AB78" s="399"/>
      <c r="AC78" s="399"/>
      <c r="AD78" s="399"/>
      <c r="AE78" s="399"/>
      <c r="AF78" s="399"/>
      <c r="AG78" s="399"/>
      <c r="AH78" s="399"/>
      <c r="AI78" s="400"/>
      <c r="AJ78" s="396"/>
      <c r="AL78" s="397"/>
      <c r="AM78" s="389"/>
      <c r="AN78" s="390"/>
      <c r="AO78" s="390"/>
      <c r="AP78" s="390"/>
      <c r="AQ78" s="390"/>
      <c r="AR78" s="391"/>
      <c r="AT78" s="148"/>
    </row>
    <row r="79" s="129" customFormat="true" ht="27" hidden="false" customHeight="true" outlineLevel="0" collapsed="false">
      <c r="A79" s="392"/>
      <c r="B79" s="393"/>
      <c r="C79" s="401"/>
      <c r="D79" s="395" t="s">
        <v>186</v>
      </c>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6"/>
      <c r="AL79" s="397"/>
      <c r="AM79" s="389"/>
      <c r="AN79" s="390"/>
      <c r="AO79" s="390"/>
      <c r="AP79" s="390"/>
      <c r="AQ79" s="390"/>
      <c r="AR79" s="391"/>
      <c r="AT79" s="148"/>
    </row>
    <row r="80" s="129" customFormat="true" ht="18" hidden="false" customHeight="true" outlineLevel="0" collapsed="false">
      <c r="A80" s="403"/>
      <c r="B80" s="404"/>
      <c r="C80" s="405"/>
      <c r="D80" s="406" t="s">
        <v>187</v>
      </c>
      <c r="E80" s="407"/>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408" t="s">
        <v>170</v>
      </c>
      <c r="AL80" s="397"/>
    </row>
    <row r="81" s="129" customFormat="true" ht="18" hidden="false" customHeight="true" outlineLevel="0" collapsed="false">
      <c r="A81" s="135" t="s">
        <v>188</v>
      </c>
      <c r="B81" s="409" t="s">
        <v>189</v>
      </c>
      <c r="C81" s="410"/>
      <c r="D81" s="410"/>
      <c r="E81" s="410"/>
      <c r="F81" s="410"/>
      <c r="G81" s="410"/>
      <c r="H81" s="409"/>
      <c r="I81" s="409"/>
      <c r="J81" s="409"/>
      <c r="K81" s="409"/>
      <c r="L81" s="411"/>
      <c r="M81" s="249"/>
      <c r="N81" s="412" t="s">
        <v>101</v>
      </c>
      <c r="O81" s="250"/>
      <c r="P81" s="413"/>
      <c r="Q81" s="413"/>
      <c r="R81" s="250" t="s">
        <v>132</v>
      </c>
      <c r="S81" s="413"/>
      <c r="T81" s="413"/>
      <c r="U81" s="250" t="s">
        <v>133</v>
      </c>
      <c r="V81" s="252" t="s">
        <v>134</v>
      </c>
      <c r="W81" s="252"/>
      <c r="X81" s="250" t="s">
        <v>101</v>
      </c>
      <c r="Y81" s="250"/>
      <c r="Z81" s="413"/>
      <c r="AA81" s="413"/>
      <c r="AB81" s="250" t="s">
        <v>132</v>
      </c>
      <c r="AC81" s="413"/>
      <c r="AD81" s="413"/>
      <c r="AE81" s="250" t="s">
        <v>133</v>
      </c>
      <c r="AF81" s="250" t="s">
        <v>135</v>
      </c>
      <c r="AG81" s="250" t="str">
        <f aca="false">IF(P81&gt;=1,(Z81*12+AC81)-(P81*12+S81)+1,"")</f>
        <v/>
      </c>
      <c r="AH81" s="252" t="s">
        <v>136</v>
      </c>
      <c r="AI81" s="252"/>
      <c r="AJ81" s="253" t="s">
        <v>137</v>
      </c>
    </row>
    <row r="82" s="129" customFormat="true" ht="6" hidden="false" customHeight="true" outlineLevel="0" collapsed="false">
      <c r="A82" s="414"/>
      <c r="B82" s="415"/>
      <c r="C82" s="415"/>
      <c r="D82" s="415"/>
      <c r="E82" s="415"/>
      <c r="F82" s="415"/>
      <c r="G82" s="415"/>
      <c r="H82" s="415"/>
      <c r="I82" s="415"/>
      <c r="J82" s="415"/>
      <c r="K82" s="415"/>
      <c r="L82" s="415"/>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7"/>
    </row>
    <row r="83" s="129" customFormat="true" ht="13.5" hidden="false" customHeight="true" outlineLevel="0" collapsed="false">
      <c r="A83" s="418" t="s">
        <v>190</v>
      </c>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7"/>
    </row>
    <row r="84" s="129" customFormat="true" ht="33.75" hidden="false" customHeight="true" outlineLevel="0" collapsed="false">
      <c r="A84" s="419" t="s">
        <v>113</v>
      </c>
      <c r="B84" s="244" t="s">
        <v>191</v>
      </c>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row>
    <row r="85" s="129" customFormat="true" ht="33.75" hidden="false" customHeight="true" outlineLevel="0" collapsed="false">
      <c r="A85" s="419" t="s">
        <v>113</v>
      </c>
      <c r="B85" s="420" t="s">
        <v>192</v>
      </c>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row>
    <row r="86" s="129" customFormat="true" ht="15" hidden="false" customHeight="true" outlineLevel="0" collapsed="false">
      <c r="A86" s="419"/>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M86" s="107"/>
      <c r="AN86" s="107"/>
      <c r="AO86" s="107"/>
      <c r="AP86" s="107"/>
      <c r="AQ86" s="107"/>
      <c r="AR86" s="107"/>
      <c r="AS86" s="107"/>
      <c r="AT86" s="173"/>
      <c r="AU86" s="107"/>
      <c r="AV86" s="107"/>
      <c r="AW86" s="107"/>
      <c r="AX86" s="107"/>
      <c r="AY86" s="107"/>
      <c r="AZ86" s="107"/>
    </row>
    <row r="87" customFormat="false" ht="15" hidden="false" customHeight="true" outlineLevel="0" collapsed="false">
      <c r="A87" s="110" t="s">
        <v>193</v>
      </c>
      <c r="B87" s="421"/>
      <c r="C87" s="422"/>
      <c r="D87" s="422"/>
      <c r="E87" s="422"/>
      <c r="F87" s="422"/>
      <c r="G87" s="422"/>
      <c r="H87" s="422"/>
      <c r="I87" s="422"/>
      <c r="J87" s="422"/>
      <c r="K87" s="422"/>
      <c r="L87" s="422"/>
      <c r="M87" s="422"/>
      <c r="N87" s="423"/>
      <c r="O87" s="423"/>
      <c r="P87" s="423"/>
      <c r="Q87" s="423"/>
      <c r="R87" s="423"/>
      <c r="S87" s="423"/>
      <c r="T87" s="423"/>
      <c r="U87" s="423"/>
      <c r="V87" s="423"/>
      <c r="W87" s="423"/>
      <c r="X87" s="423"/>
      <c r="Y87" s="423"/>
      <c r="Z87" s="422"/>
      <c r="AA87" s="422"/>
      <c r="AB87" s="422"/>
      <c r="AC87" s="422"/>
      <c r="AD87" s="422"/>
      <c r="AE87" s="422"/>
      <c r="AF87" s="422"/>
      <c r="AG87" s="424"/>
      <c r="AH87" s="424"/>
      <c r="AI87" s="425"/>
      <c r="AJ87" s="426"/>
      <c r="AK87" s="108"/>
      <c r="AT87" s="173"/>
    </row>
    <row r="88" customFormat="false" ht="22.5" hidden="false" customHeight="true" outlineLevel="0" collapsed="false">
      <c r="A88" s="427" t="s">
        <v>113</v>
      </c>
      <c r="B88" s="428" t="s">
        <v>194</v>
      </c>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108"/>
      <c r="AT88" s="173"/>
    </row>
    <row r="89" customFormat="false" ht="6" hidden="false" customHeight="true" outlineLevel="0" collapsed="false">
      <c r="A89" s="109"/>
      <c r="B89" s="429"/>
      <c r="C89" s="430"/>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108"/>
      <c r="AU89" s="173"/>
    </row>
    <row r="90" customFormat="false" ht="17.25" hidden="false" customHeight="true" outlineLevel="0" collapsed="false">
      <c r="A90" s="245" t="s">
        <v>195</v>
      </c>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t="s">
        <v>128</v>
      </c>
      <c r="AC90" s="245"/>
      <c r="AD90" s="245"/>
      <c r="AE90" s="245"/>
      <c r="AF90" s="245"/>
      <c r="AG90" s="245"/>
      <c r="AH90" s="245"/>
      <c r="AI90" s="245"/>
      <c r="AJ90" s="245"/>
      <c r="AK90" s="245"/>
      <c r="AL90" s="108"/>
      <c r="AU90" s="173"/>
    </row>
    <row r="91" customFormat="false" ht="17.25" hidden="false" customHeight="true" outlineLevel="0" collapsed="false">
      <c r="A91" s="245" t="s">
        <v>196</v>
      </c>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t="s">
        <v>197</v>
      </c>
      <c r="AC91" s="245"/>
      <c r="AD91" s="245"/>
      <c r="AE91" s="245"/>
      <c r="AF91" s="245"/>
      <c r="AG91" s="245"/>
      <c r="AH91" s="245"/>
      <c r="AI91" s="245"/>
      <c r="AJ91" s="245"/>
      <c r="AK91" s="245"/>
      <c r="AL91" s="108"/>
      <c r="AU91" s="173"/>
    </row>
    <row r="92" customFormat="false" ht="17.25" hidden="false" customHeight="true" outlineLevel="0" collapsed="false">
      <c r="A92" s="431" t="s">
        <v>198</v>
      </c>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2"/>
      <c r="AC92" s="433"/>
      <c r="AD92" s="433"/>
      <c r="AE92" s="433"/>
      <c r="AF92" s="433"/>
      <c r="AG92" s="433"/>
      <c r="AH92" s="433"/>
      <c r="AI92" s="433"/>
      <c r="AJ92" s="433"/>
      <c r="AK92" s="433"/>
      <c r="AL92" s="108"/>
      <c r="AU92" s="173"/>
    </row>
    <row r="93" customFormat="false" ht="17.25" hidden="false" customHeight="true" outlineLevel="0" collapsed="false">
      <c r="A93" s="434"/>
      <c r="B93" s="435" t="s">
        <v>199</v>
      </c>
      <c r="C93" s="435"/>
      <c r="D93" s="435"/>
      <c r="E93" s="435"/>
      <c r="F93" s="435"/>
      <c r="G93" s="435"/>
      <c r="H93" s="435"/>
      <c r="I93" s="435"/>
      <c r="J93" s="435"/>
      <c r="K93" s="435"/>
      <c r="L93" s="435"/>
      <c r="M93" s="435"/>
      <c r="N93" s="435"/>
      <c r="O93" s="436" t="n">
        <f aca="false">SUM('別紙様式2-4 個表_ベースアップ'!AI12:AI111)</f>
        <v>0</v>
      </c>
      <c r="P93" s="436"/>
      <c r="Q93" s="436"/>
      <c r="R93" s="436"/>
      <c r="S93" s="436"/>
      <c r="T93" s="436"/>
      <c r="U93" s="436"/>
      <c r="V93" s="437" t="s">
        <v>103</v>
      </c>
      <c r="W93" s="438"/>
      <c r="X93" s="439"/>
      <c r="Y93" s="439"/>
      <c r="Z93" s="440"/>
      <c r="AA93" s="441"/>
      <c r="AB93" s="442" t="s">
        <v>200</v>
      </c>
      <c r="AC93" s="443" t="str">
        <f aca="false">IF(X94=0,"",IF(X94&gt;=200/3,"○","×"))</f>
        <v/>
      </c>
      <c r="AD93" s="444" t="s">
        <v>201</v>
      </c>
      <c r="AE93" s="433"/>
      <c r="AF93" s="433"/>
      <c r="AG93" s="433"/>
      <c r="AH93" s="433"/>
      <c r="AI93" s="433"/>
      <c r="AJ93" s="433"/>
      <c r="AK93" s="433"/>
      <c r="AL93" s="108"/>
      <c r="AU93" s="173"/>
    </row>
    <row r="94" customFormat="false" ht="17.25" hidden="false" customHeight="true" outlineLevel="0" collapsed="false">
      <c r="A94" s="445"/>
      <c r="B94" s="446"/>
      <c r="C94" s="447"/>
      <c r="D94" s="448" t="s">
        <v>202</v>
      </c>
      <c r="E94" s="448"/>
      <c r="F94" s="448"/>
      <c r="G94" s="448"/>
      <c r="H94" s="448"/>
      <c r="I94" s="448"/>
      <c r="J94" s="448"/>
      <c r="K94" s="448"/>
      <c r="L94" s="448"/>
      <c r="M94" s="448"/>
      <c r="N94" s="448"/>
      <c r="O94" s="449" t="n">
        <f aca="false">SUM('別紙様式2-4 個表_ベースアップ'!AJ12:AJ111)</f>
        <v>0</v>
      </c>
      <c r="P94" s="449"/>
      <c r="Q94" s="449"/>
      <c r="R94" s="449"/>
      <c r="S94" s="449"/>
      <c r="T94" s="449"/>
      <c r="U94" s="449"/>
      <c r="V94" s="450" t="s">
        <v>103</v>
      </c>
      <c r="W94" s="451" t="s">
        <v>169</v>
      </c>
      <c r="X94" s="452" t="n">
        <f aca="false">IFERROR(O94/O93*100,0)</f>
        <v>0</v>
      </c>
      <c r="Y94" s="452"/>
      <c r="Z94" s="453" t="s">
        <v>170</v>
      </c>
      <c r="AA94" s="454" t="s">
        <v>203</v>
      </c>
      <c r="AB94" s="442"/>
      <c r="AC94" s="443"/>
      <c r="AD94" s="444"/>
      <c r="AE94" s="433"/>
      <c r="AF94" s="433"/>
      <c r="AG94" s="433"/>
      <c r="AH94" s="433"/>
      <c r="AI94" s="433"/>
      <c r="AJ94" s="433"/>
      <c r="AK94" s="433"/>
      <c r="AL94" s="108"/>
      <c r="AU94" s="173"/>
    </row>
    <row r="95" customFormat="false" ht="16.5" hidden="false" customHeight="true" outlineLevel="0" collapsed="false">
      <c r="A95" s="445"/>
      <c r="B95" s="455"/>
      <c r="C95" s="456"/>
      <c r="D95" s="448"/>
      <c r="E95" s="448"/>
      <c r="F95" s="448"/>
      <c r="G95" s="448"/>
      <c r="H95" s="448"/>
      <c r="I95" s="448"/>
      <c r="J95" s="448"/>
      <c r="K95" s="448"/>
      <c r="L95" s="448"/>
      <c r="M95" s="448"/>
      <c r="N95" s="448"/>
      <c r="O95" s="457" t="s">
        <v>204</v>
      </c>
      <c r="P95" s="457"/>
      <c r="Q95" s="457"/>
      <c r="R95" s="458" t="e">
        <f aca="false">O94/AH99</f>
        <v>#VALUE!</v>
      </c>
      <c r="S95" s="458"/>
      <c r="T95" s="458"/>
      <c r="U95" s="458"/>
      <c r="V95" s="459" t="s">
        <v>205</v>
      </c>
      <c r="W95" s="451"/>
      <c r="X95" s="460"/>
      <c r="Y95" s="460"/>
      <c r="Z95" s="453"/>
      <c r="AA95" s="454"/>
      <c r="AB95" s="442"/>
      <c r="AC95" s="443"/>
      <c r="AD95" s="444"/>
      <c r="AE95" s="433"/>
      <c r="AF95" s="433"/>
      <c r="AG95" s="433"/>
      <c r="AH95" s="433"/>
      <c r="AI95" s="433"/>
      <c r="AJ95" s="433"/>
      <c r="AK95" s="433"/>
      <c r="AL95" s="108"/>
      <c r="AU95" s="173"/>
    </row>
    <row r="96" customFormat="false" ht="17.25" hidden="false" customHeight="true" outlineLevel="0" collapsed="false">
      <c r="A96" s="445"/>
      <c r="B96" s="435" t="s">
        <v>206</v>
      </c>
      <c r="C96" s="435"/>
      <c r="D96" s="435"/>
      <c r="E96" s="435"/>
      <c r="F96" s="435"/>
      <c r="G96" s="435"/>
      <c r="H96" s="435"/>
      <c r="I96" s="435"/>
      <c r="J96" s="435"/>
      <c r="K96" s="435"/>
      <c r="L96" s="435"/>
      <c r="M96" s="435"/>
      <c r="N96" s="435"/>
      <c r="O96" s="436" t="n">
        <f aca="false">SUM('別紙様式2-4 個表_ベースアップ'!AK12:AK111)</f>
        <v>0</v>
      </c>
      <c r="P96" s="436"/>
      <c r="Q96" s="436"/>
      <c r="R96" s="436"/>
      <c r="S96" s="436"/>
      <c r="T96" s="436"/>
      <c r="U96" s="436"/>
      <c r="V96" s="461" t="s">
        <v>103</v>
      </c>
      <c r="W96" s="438"/>
      <c r="X96" s="439"/>
      <c r="Y96" s="439"/>
      <c r="Z96" s="440"/>
      <c r="AA96" s="441"/>
      <c r="AB96" s="442" t="s">
        <v>200</v>
      </c>
      <c r="AC96" s="443" t="str">
        <f aca="false">IF(X97=0,"",IF(X97&gt;=200/3,"○","×"))</f>
        <v/>
      </c>
      <c r="AD96" s="444"/>
      <c r="AE96" s="433"/>
      <c r="AF96" s="433"/>
      <c r="AG96" s="433"/>
      <c r="AH96" s="433"/>
      <c r="AI96" s="433"/>
      <c r="AJ96" s="433"/>
      <c r="AK96" s="433"/>
      <c r="AL96" s="108"/>
      <c r="AU96" s="173"/>
    </row>
    <row r="97" customFormat="false" ht="17.25" hidden="false" customHeight="true" outlineLevel="0" collapsed="false">
      <c r="A97" s="445"/>
      <c r="B97" s="446"/>
      <c r="C97" s="447"/>
      <c r="D97" s="448" t="s">
        <v>207</v>
      </c>
      <c r="E97" s="448"/>
      <c r="F97" s="448"/>
      <c r="G97" s="448"/>
      <c r="H97" s="448"/>
      <c r="I97" s="448"/>
      <c r="J97" s="448"/>
      <c r="K97" s="448"/>
      <c r="L97" s="448"/>
      <c r="M97" s="448"/>
      <c r="N97" s="448"/>
      <c r="O97" s="449" t="n">
        <f aca="false">SUM('別紙様式2-4 個表_ベースアップ'!AL12:AL111)</f>
        <v>0</v>
      </c>
      <c r="P97" s="449"/>
      <c r="Q97" s="449"/>
      <c r="R97" s="449"/>
      <c r="S97" s="449"/>
      <c r="T97" s="449"/>
      <c r="U97" s="449"/>
      <c r="V97" s="462" t="s">
        <v>103</v>
      </c>
      <c r="W97" s="451" t="s">
        <v>169</v>
      </c>
      <c r="X97" s="452" t="n">
        <f aca="false">IFERROR(O97/O96*100,0)</f>
        <v>0</v>
      </c>
      <c r="Y97" s="452"/>
      <c r="Z97" s="453" t="s">
        <v>170</v>
      </c>
      <c r="AA97" s="454" t="s">
        <v>203</v>
      </c>
      <c r="AB97" s="442"/>
      <c r="AC97" s="443"/>
      <c r="AD97" s="444"/>
      <c r="AE97" s="433"/>
      <c r="AF97" s="433"/>
      <c r="AG97" s="433"/>
      <c r="AH97" s="433"/>
      <c r="AI97" s="433"/>
      <c r="AJ97" s="433"/>
      <c r="AK97" s="433"/>
      <c r="AL97" s="108"/>
      <c r="AU97" s="173"/>
    </row>
    <row r="98" customFormat="false" ht="16.5" hidden="false" customHeight="true" outlineLevel="0" collapsed="false">
      <c r="A98" s="445"/>
      <c r="B98" s="455"/>
      <c r="C98" s="456"/>
      <c r="D98" s="448"/>
      <c r="E98" s="448"/>
      <c r="F98" s="448"/>
      <c r="G98" s="448"/>
      <c r="H98" s="448"/>
      <c r="I98" s="448"/>
      <c r="J98" s="448"/>
      <c r="K98" s="448"/>
      <c r="L98" s="448"/>
      <c r="M98" s="448"/>
      <c r="N98" s="448"/>
      <c r="O98" s="457" t="s">
        <v>204</v>
      </c>
      <c r="P98" s="457"/>
      <c r="Q98" s="457"/>
      <c r="R98" s="458" t="e">
        <f aca="false">O97/AH99</f>
        <v>#VALUE!</v>
      </c>
      <c r="S98" s="458"/>
      <c r="T98" s="458"/>
      <c r="U98" s="458"/>
      <c r="V98" s="463" t="s">
        <v>205</v>
      </c>
      <c r="W98" s="464"/>
      <c r="X98" s="465"/>
      <c r="Y98" s="465"/>
      <c r="Z98" s="466"/>
      <c r="AA98" s="467"/>
      <c r="AB98" s="442"/>
      <c r="AC98" s="443"/>
      <c r="AD98" s="444"/>
      <c r="AE98" s="433"/>
      <c r="AF98" s="433"/>
      <c r="AG98" s="433"/>
      <c r="AH98" s="433"/>
      <c r="AI98" s="433"/>
      <c r="AJ98" s="433"/>
      <c r="AK98" s="433"/>
      <c r="AL98" s="108"/>
      <c r="AM98" s="129"/>
      <c r="AN98" s="129"/>
      <c r="AO98" s="129"/>
      <c r="AP98" s="129"/>
      <c r="AQ98" s="129"/>
      <c r="AR98" s="129"/>
      <c r="AS98" s="129"/>
      <c r="AT98" s="129"/>
      <c r="AU98" s="129"/>
      <c r="AV98" s="129"/>
      <c r="AW98" s="129"/>
      <c r="AX98" s="129"/>
      <c r="AY98" s="129"/>
      <c r="AZ98" s="129"/>
    </row>
    <row r="99" s="129" customFormat="true" ht="18.75" hidden="false" customHeight="true" outlineLevel="0" collapsed="false">
      <c r="A99" s="468" t="s">
        <v>208</v>
      </c>
      <c r="B99" s="469" t="s">
        <v>209</v>
      </c>
      <c r="C99" s="469"/>
      <c r="D99" s="469"/>
      <c r="E99" s="469"/>
      <c r="F99" s="469"/>
      <c r="G99" s="469"/>
      <c r="H99" s="469"/>
      <c r="I99" s="469"/>
      <c r="J99" s="469"/>
      <c r="K99" s="469"/>
      <c r="L99" s="469"/>
      <c r="M99" s="469"/>
      <c r="N99" s="470"/>
      <c r="O99" s="412" t="s">
        <v>101</v>
      </c>
      <c r="P99" s="250"/>
      <c r="Q99" s="471"/>
      <c r="R99" s="471"/>
      <c r="S99" s="250" t="s">
        <v>132</v>
      </c>
      <c r="T99" s="471"/>
      <c r="U99" s="471"/>
      <c r="V99" s="250" t="s">
        <v>133</v>
      </c>
      <c r="W99" s="252" t="s">
        <v>134</v>
      </c>
      <c r="X99" s="252"/>
      <c r="Y99" s="250" t="s">
        <v>101</v>
      </c>
      <c r="Z99" s="250"/>
      <c r="AA99" s="471"/>
      <c r="AB99" s="471"/>
      <c r="AC99" s="250" t="s">
        <v>132</v>
      </c>
      <c r="AD99" s="471"/>
      <c r="AE99" s="471"/>
      <c r="AF99" s="250" t="s">
        <v>133</v>
      </c>
      <c r="AG99" s="250" t="s">
        <v>135</v>
      </c>
      <c r="AH99" s="250" t="str">
        <f aca="false">IF(Q99&gt;=1,(AA99*12+AD99)-(Q99*12+T99)+1,"")</f>
        <v/>
      </c>
      <c r="AI99" s="252" t="s">
        <v>136</v>
      </c>
      <c r="AJ99" s="252"/>
      <c r="AK99" s="253" t="s">
        <v>137</v>
      </c>
      <c r="AM99" s="107"/>
      <c r="AN99" s="107"/>
      <c r="AO99" s="107"/>
      <c r="AP99" s="107"/>
      <c r="AQ99" s="107"/>
      <c r="AR99" s="107"/>
      <c r="AS99" s="107"/>
      <c r="AT99" s="173"/>
      <c r="AU99" s="107"/>
      <c r="AV99" s="107"/>
      <c r="AW99" s="107"/>
      <c r="AX99" s="107"/>
      <c r="AY99" s="107"/>
      <c r="AZ99" s="107"/>
    </row>
    <row r="100" customFormat="false" ht="5.25" hidden="false" customHeight="true" outlineLevel="0" collapsed="false">
      <c r="A100" s="472"/>
      <c r="B100" s="473"/>
      <c r="C100" s="473"/>
      <c r="D100" s="473"/>
      <c r="E100" s="473"/>
      <c r="F100" s="473"/>
      <c r="G100" s="473"/>
      <c r="H100" s="473"/>
      <c r="I100" s="473"/>
      <c r="J100" s="473"/>
      <c r="K100" s="473"/>
      <c r="L100" s="473"/>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5"/>
      <c r="AK100" s="108"/>
      <c r="AM100" s="129"/>
      <c r="AN100" s="129"/>
      <c r="AO100" s="129"/>
      <c r="AP100" s="129"/>
      <c r="AQ100" s="129"/>
      <c r="AR100" s="129"/>
      <c r="AS100" s="129"/>
      <c r="AT100" s="129"/>
      <c r="AU100" s="129"/>
      <c r="AV100" s="129"/>
      <c r="AW100" s="129"/>
      <c r="AX100" s="129"/>
      <c r="AY100" s="129"/>
      <c r="AZ100" s="129"/>
    </row>
    <row r="101" s="129" customFormat="true" ht="11.25" hidden="false" customHeight="true" outlineLevel="0" collapsed="false">
      <c r="A101" s="418" t="s">
        <v>190</v>
      </c>
      <c r="B101" s="416"/>
      <c r="C101" s="416"/>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7"/>
    </row>
    <row r="102" s="129" customFormat="true" ht="11.25" hidden="false" customHeight="true" outlineLevel="0" collapsed="false">
      <c r="A102" s="419" t="s">
        <v>113</v>
      </c>
      <c r="B102" s="244" t="s">
        <v>210</v>
      </c>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row>
    <row r="103" s="129" customFormat="true" ht="5.25" hidden="false" customHeight="true" outlineLevel="0" collapsed="false">
      <c r="A103" s="419"/>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row>
    <row r="104" s="129" customFormat="true" ht="3.75" hidden="false" customHeight="true" outlineLevel="0" collapsed="false">
      <c r="A104" s="476"/>
      <c r="B104" s="477"/>
      <c r="C104" s="477"/>
      <c r="D104" s="477"/>
      <c r="E104" s="477"/>
      <c r="F104" s="477"/>
      <c r="G104" s="477"/>
      <c r="H104" s="477"/>
      <c r="I104" s="477"/>
      <c r="J104" s="477"/>
      <c r="K104" s="477"/>
      <c r="L104" s="477"/>
      <c r="M104" s="476"/>
      <c r="N104" s="476"/>
      <c r="O104" s="478"/>
      <c r="P104" s="478"/>
      <c r="Q104" s="476"/>
      <c r="R104" s="478"/>
      <c r="S104" s="478"/>
      <c r="T104" s="476"/>
      <c r="U104" s="400"/>
      <c r="V104" s="400"/>
      <c r="W104" s="476"/>
      <c r="X104" s="476"/>
      <c r="Y104" s="478"/>
      <c r="Z104" s="478"/>
      <c r="AA104" s="476"/>
      <c r="AB104" s="478"/>
      <c r="AC104" s="478"/>
      <c r="AD104" s="476"/>
      <c r="AE104" s="476"/>
      <c r="AF104" s="476"/>
      <c r="AG104" s="476"/>
      <c r="AH104" s="476"/>
      <c r="AI104" s="476"/>
      <c r="AJ104" s="479"/>
    </row>
    <row r="105" s="129" customFormat="true" ht="18" hidden="false" customHeight="true" outlineLevel="0" collapsed="false">
      <c r="A105" s="364" t="s">
        <v>211</v>
      </c>
      <c r="B105" s="476"/>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1"/>
    </row>
    <row r="106" s="129" customFormat="true" ht="18" hidden="false" customHeight="true" outlineLevel="0" collapsed="false">
      <c r="A106" s="482" t="s">
        <v>212</v>
      </c>
      <c r="B106" s="483"/>
      <c r="C106" s="484"/>
      <c r="D106" s="484"/>
      <c r="E106" s="480"/>
      <c r="F106" s="484"/>
      <c r="G106" s="484"/>
      <c r="H106" s="484"/>
      <c r="I106" s="480"/>
      <c r="J106" s="484"/>
      <c r="K106" s="484"/>
      <c r="L106" s="484"/>
      <c r="M106" s="484"/>
      <c r="N106" s="484"/>
      <c r="O106" s="480"/>
      <c r="P106" s="484"/>
      <c r="Q106" s="484"/>
      <c r="R106" s="484"/>
      <c r="S106" s="484"/>
      <c r="T106" s="484"/>
      <c r="U106" s="484"/>
      <c r="V106" s="480"/>
      <c r="W106" s="484"/>
      <c r="X106" s="484"/>
      <c r="Y106" s="480"/>
      <c r="Z106" s="480"/>
      <c r="AA106" s="484"/>
      <c r="AB106" s="484"/>
      <c r="AC106" s="484"/>
      <c r="AD106" s="484"/>
      <c r="AE106" s="182"/>
      <c r="AF106" s="182"/>
      <c r="AG106" s="182"/>
      <c r="AH106" s="182"/>
      <c r="AI106" s="182"/>
      <c r="AJ106" s="182"/>
    </row>
    <row r="107" s="129" customFormat="true" ht="24.75" hidden="false" customHeight="true" outlineLevel="0" collapsed="false">
      <c r="A107" s="485" t="s">
        <v>213</v>
      </c>
      <c r="B107" s="485"/>
      <c r="C107" s="485"/>
      <c r="D107" s="485"/>
      <c r="E107" s="486"/>
      <c r="F107" s="487" t="s">
        <v>214</v>
      </c>
      <c r="G107" s="488"/>
      <c r="H107" s="488"/>
      <c r="I107" s="489"/>
      <c r="J107" s="487" t="s">
        <v>215</v>
      </c>
      <c r="K107" s="488"/>
      <c r="L107" s="488"/>
      <c r="M107" s="488"/>
      <c r="N107" s="488"/>
      <c r="O107" s="489"/>
      <c r="P107" s="487" t="s">
        <v>216</v>
      </c>
      <c r="Q107" s="488"/>
      <c r="R107" s="488"/>
      <c r="S107" s="488"/>
      <c r="T107" s="488"/>
      <c r="U107" s="488"/>
      <c r="V107" s="489"/>
      <c r="W107" s="487" t="s">
        <v>217</v>
      </c>
      <c r="X107" s="488"/>
      <c r="Y107" s="490"/>
      <c r="Z107" s="489"/>
      <c r="AA107" s="487" t="s">
        <v>218</v>
      </c>
      <c r="AB107" s="488"/>
      <c r="AC107" s="488"/>
      <c r="AD107" s="488"/>
      <c r="AE107" s="490"/>
      <c r="AF107" s="490"/>
      <c r="AG107" s="490"/>
      <c r="AH107" s="490"/>
      <c r="AI107" s="490"/>
      <c r="AJ107" s="491"/>
      <c r="AK107" s="147"/>
    </row>
    <row r="108" s="129" customFormat="true" ht="18" hidden="false" customHeight="true" outlineLevel="0" collapsed="false">
      <c r="A108" s="492" t="s">
        <v>219</v>
      </c>
      <c r="B108" s="492"/>
      <c r="C108" s="492"/>
      <c r="D108" s="492"/>
      <c r="E108" s="493" t="s">
        <v>220</v>
      </c>
      <c r="F108" s="494"/>
      <c r="G108" s="495"/>
      <c r="H108" s="495"/>
      <c r="I108" s="496"/>
      <c r="J108" s="495"/>
      <c r="K108" s="495"/>
      <c r="L108" s="495"/>
      <c r="M108" s="495"/>
      <c r="N108" s="495"/>
      <c r="O108" s="497"/>
      <c r="P108" s="495"/>
      <c r="Q108" s="495"/>
      <c r="R108" s="495"/>
      <c r="S108" s="495"/>
      <c r="T108" s="495"/>
      <c r="U108" s="495"/>
      <c r="V108" s="497"/>
      <c r="W108" s="495"/>
      <c r="X108" s="495"/>
      <c r="Y108" s="496"/>
      <c r="Z108" s="496"/>
      <c r="AA108" s="495"/>
      <c r="AB108" s="495"/>
      <c r="AC108" s="495"/>
      <c r="AD108" s="495"/>
      <c r="AE108" s="495"/>
      <c r="AF108" s="495"/>
      <c r="AG108" s="495"/>
      <c r="AH108" s="495"/>
      <c r="AI108" s="495"/>
      <c r="AJ108" s="498"/>
      <c r="AK108" s="147"/>
    </row>
    <row r="109" s="129" customFormat="true" ht="18" hidden="false" customHeight="true" outlineLevel="0" collapsed="false">
      <c r="A109" s="492"/>
      <c r="B109" s="492"/>
      <c r="C109" s="492"/>
      <c r="D109" s="492"/>
      <c r="E109" s="499"/>
      <c r="F109" s="497" t="s">
        <v>221</v>
      </c>
      <c r="G109" s="496"/>
      <c r="H109" s="496"/>
      <c r="I109" s="496"/>
      <c r="J109" s="496"/>
      <c r="K109" s="500"/>
      <c r="L109" s="497" t="s">
        <v>222</v>
      </c>
      <c r="M109" s="496"/>
      <c r="N109" s="496"/>
      <c r="O109" s="497"/>
      <c r="P109" s="497"/>
      <c r="Q109" s="501"/>
      <c r="R109" s="502"/>
      <c r="S109" s="497" t="s">
        <v>218</v>
      </c>
      <c r="T109" s="497"/>
      <c r="U109" s="497" t="s">
        <v>169</v>
      </c>
      <c r="V109" s="500"/>
      <c r="W109" s="500"/>
      <c r="X109" s="500"/>
      <c r="Y109" s="500"/>
      <c r="Z109" s="500"/>
      <c r="AA109" s="500"/>
      <c r="AB109" s="500"/>
      <c r="AC109" s="500"/>
      <c r="AD109" s="500"/>
      <c r="AE109" s="500"/>
      <c r="AF109" s="500"/>
      <c r="AG109" s="500"/>
      <c r="AH109" s="500"/>
      <c r="AI109" s="500"/>
      <c r="AJ109" s="503" t="s">
        <v>170</v>
      </c>
      <c r="AK109" s="147"/>
    </row>
    <row r="110" s="129" customFormat="true" ht="18" hidden="false" customHeight="true" outlineLevel="0" collapsed="false">
      <c r="A110" s="492"/>
      <c r="B110" s="492"/>
      <c r="C110" s="492"/>
      <c r="D110" s="492"/>
      <c r="E110" s="504" t="s">
        <v>223</v>
      </c>
      <c r="F110" s="501"/>
      <c r="G110" s="496"/>
      <c r="H110" s="496"/>
      <c r="I110" s="496"/>
      <c r="J110" s="496"/>
      <c r="K110" s="476"/>
      <c r="L110" s="496"/>
      <c r="M110" s="182"/>
      <c r="N110" s="505"/>
      <c r="O110" s="497"/>
      <c r="P110" s="501"/>
      <c r="Q110" s="501"/>
      <c r="R110" s="501"/>
      <c r="S110" s="506"/>
      <c r="T110" s="506"/>
      <c r="U110" s="506"/>
      <c r="V110" s="506"/>
      <c r="W110" s="506"/>
      <c r="X110" s="506"/>
      <c r="Y110" s="506"/>
      <c r="Z110" s="506"/>
      <c r="AA110" s="506"/>
      <c r="AB110" s="506"/>
      <c r="AC110" s="506"/>
      <c r="AD110" s="506"/>
      <c r="AE110" s="506"/>
      <c r="AF110" s="506"/>
      <c r="AG110" s="506"/>
      <c r="AH110" s="506"/>
      <c r="AI110" s="506"/>
      <c r="AJ110" s="507"/>
      <c r="AK110" s="147"/>
    </row>
    <row r="111" s="129" customFormat="true" ht="82.5" hidden="false" customHeight="true" outlineLevel="0" collapsed="false">
      <c r="A111" s="492"/>
      <c r="B111" s="492"/>
      <c r="C111" s="492"/>
      <c r="D111" s="492"/>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147"/>
    </row>
    <row r="112" s="129" customFormat="true" ht="14.25" hidden="false" customHeight="true" outlineLevel="0" collapsed="false">
      <c r="A112" s="492"/>
      <c r="B112" s="492"/>
      <c r="C112" s="492"/>
      <c r="D112" s="492"/>
      <c r="E112" s="509" t="s">
        <v>224</v>
      </c>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510"/>
      <c r="AK112" s="147"/>
    </row>
    <row r="113" s="129" customFormat="true" ht="18" hidden="false" customHeight="true" outlineLevel="0" collapsed="false">
      <c r="A113" s="492"/>
      <c r="B113" s="492"/>
      <c r="C113" s="492"/>
      <c r="D113" s="492"/>
      <c r="E113" s="511" t="s">
        <v>225</v>
      </c>
      <c r="F113" s="512"/>
      <c r="G113" s="512"/>
      <c r="H113" s="512"/>
      <c r="I113" s="512"/>
      <c r="J113" s="512"/>
      <c r="K113" s="512"/>
      <c r="L113" s="513" t="s">
        <v>101</v>
      </c>
      <c r="M113" s="513"/>
      <c r="N113" s="513"/>
      <c r="O113" s="514"/>
      <c r="P113" s="514"/>
      <c r="Q113" s="515" t="s">
        <v>132</v>
      </c>
      <c r="R113" s="514"/>
      <c r="S113" s="514"/>
      <c r="T113" s="515" t="s">
        <v>133</v>
      </c>
      <c r="U113" s="516" t="s">
        <v>169</v>
      </c>
      <c r="V113" s="251"/>
      <c r="W113" s="517" t="s">
        <v>226</v>
      </c>
      <c r="X113" s="516"/>
      <c r="Y113" s="516"/>
      <c r="Z113" s="251"/>
      <c r="AA113" s="517" t="s">
        <v>227</v>
      </c>
      <c r="AB113" s="516"/>
      <c r="AC113" s="516" t="s">
        <v>170</v>
      </c>
      <c r="AD113" s="516"/>
      <c r="AE113" s="516"/>
      <c r="AF113" s="516"/>
      <c r="AG113" s="516"/>
      <c r="AH113" s="516"/>
      <c r="AI113" s="516"/>
      <c r="AJ113" s="518"/>
      <c r="AK113" s="147"/>
    </row>
    <row r="114" s="129" customFormat="true" ht="15" hidden="false" customHeight="true" outlineLevel="0" collapsed="false">
      <c r="A114" s="519" t="s">
        <v>228</v>
      </c>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20"/>
      <c r="AH114" s="521" t="s">
        <v>229</v>
      </c>
      <c r="AI114" s="520"/>
      <c r="AJ114" s="522"/>
    </row>
    <row r="115" s="129" customFormat="true" ht="10.5" hidden="false" customHeight="true" outlineLevel="0" collapsed="false">
      <c r="A115" s="523"/>
      <c r="B115" s="523"/>
      <c r="C115" s="523"/>
      <c r="D115" s="523"/>
      <c r="E115" s="524"/>
      <c r="F115" s="478"/>
      <c r="G115" s="478"/>
      <c r="H115" s="478"/>
      <c r="I115" s="478"/>
      <c r="J115" s="478"/>
      <c r="K115" s="478"/>
      <c r="L115" s="497"/>
      <c r="M115" s="497"/>
      <c r="N115" s="478"/>
      <c r="O115" s="525"/>
      <c r="P115" s="525"/>
      <c r="Q115" s="525"/>
      <c r="R115" s="525"/>
      <c r="S115" s="525"/>
      <c r="T115" s="525"/>
      <c r="U115" s="478"/>
      <c r="V115" s="478"/>
      <c r="W115" s="526"/>
      <c r="X115" s="478"/>
      <c r="Y115" s="478"/>
      <c r="Z115" s="478"/>
      <c r="AA115" s="525"/>
      <c r="AB115" s="478"/>
      <c r="AC115" s="478"/>
      <c r="AD115" s="478"/>
      <c r="AE115" s="478"/>
      <c r="AF115" s="478"/>
      <c r="AG115" s="478"/>
      <c r="AH115" s="478"/>
      <c r="AI115" s="478"/>
      <c r="AJ115" s="527"/>
    </row>
    <row r="116" s="129" customFormat="true" ht="18" hidden="false" customHeight="true" outlineLevel="0" collapsed="false">
      <c r="A116" s="528" t="s">
        <v>230</v>
      </c>
      <c r="B116" s="496"/>
      <c r="C116" s="496"/>
      <c r="D116" s="496"/>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row>
    <row r="117" s="129" customFormat="true" ht="67.5" hidden="false" customHeight="true" outlineLevel="0" collapsed="false">
      <c r="A117" s="529" t="s">
        <v>231</v>
      </c>
      <c r="B117" s="529"/>
      <c r="C117" s="529"/>
      <c r="D117" s="529"/>
      <c r="E117" s="530"/>
      <c r="F117" s="530"/>
      <c r="G117" s="530"/>
      <c r="H117" s="530"/>
      <c r="I117" s="530"/>
      <c r="J117" s="530"/>
      <c r="K117" s="530"/>
      <c r="L117" s="530"/>
      <c r="M117" s="530"/>
      <c r="N117" s="530"/>
      <c r="O117" s="530"/>
      <c r="P117" s="530"/>
      <c r="Q117" s="530"/>
      <c r="R117" s="530"/>
      <c r="S117" s="530"/>
      <c r="T117" s="530"/>
      <c r="U117" s="530"/>
      <c r="V117" s="530"/>
      <c r="W117" s="530"/>
      <c r="X117" s="530"/>
      <c r="Y117" s="530"/>
      <c r="Z117" s="530"/>
      <c r="AA117" s="530"/>
      <c r="AB117" s="530"/>
      <c r="AC117" s="530"/>
      <c r="AD117" s="530"/>
      <c r="AE117" s="530"/>
      <c r="AF117" s="530"/>
      <c r="AG117" s="530"/>
      <c r="AH117" s="530"/>
      <c r="AI117" s="530"/>
      <c r="AJ117" s="530"/>
      <c r="AK117" s="147"/>
    </row>
    <row r="118" s="129" customFormat="true" ht="16.5" hidden="false" customHeight="true" outlineLevel="0" collapsed="false">
      <c r="A118" s="485" t="s">
        <v>232</v>
      </c>
      <c r="B118" s="485"/>
      <c r="C118" s="485"/>
      <c r="D118" s="485"/>
      <c r="E118" s="531"/>
      <c r="F118" s="494" t="s">
        <v>233</v>
      </c>
      <c r="G118" s="495"/>
      <c r="H118" s="495"/>
      <c r="I118" s="495"/>
      <c r="J118" s="495"/>
      <c r="K118" s="495"/>
      <c r="L118" s="495"/>
      <c r="M118" s="495"/>
      <c r="N118" s="531"/>
      <c r="O118" s="494" t="s">
        <v>234</v>
      </c>
      <c r="P118" s="495"/>
      <c r="Q118" s="495"/>
      <c r="R118" s="495"/>
      <c r="S118" s="495"/>
      <c r="T118" s="495"/>
      <c r="U118" s="531"/>
      <c r="V118" s="494" t="s">
        <v>235</v>
      </c>
      <c r="W118" s="495"/>
      <c r="X118" s="495"/>
      <c r="Y118" s="495"/>
      <c r="Z118" s="495"/>
      <c r="AA118" s="495"/>
      <c r="AB118" s="495"/>
      <c r="AC118" s="495"/>
      <c r="AD118" s="495"/>
      <c r="AE118" s="495"/>
      <c r="AF118" s="495"/>
      <c r="AG118" s="495"/>
      <c r="AH118" s="495"/>
      <c r="AI118" s="495"/>
      <c r="AJ118" s="498"/>
      <c r="AK118" s="147"/>
    </row>
    <row r="119" s="129" customFormat="true" ht="14.25" hidden="false" customHeight="true" outlineLevel="0" collapsed="false">
      <c r="A119" s="485"/>
      <c r="B119" s="485"/>
      <c r="C119" s="485"/>
      <c r="D119" s="485"/>
      <c r="E119" s="487" t="s">
        <v>236</v>
      </c>
      <c r="F119" s="487"/>
      <c r="G119" s="488"/>
      <c r="H119" s="488"/>
      <c r="I119" s="488"/>
      <c r="J119" s="488"/>
      <c r="K119" s="488"/>
      <c r="L119" s="488"/>
      <c r="M119" s="488"/>
      <c r="N119" s="488"/>
      <c r="O119" s="487"/>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532"/>
      <c r="AK119" s="147"/>
    </row>
    <row r="120" s="129" customFormat="true" ht="24.75" hidden="false" customHeight="true" outlineLevel="0" collapsed="false">
      <c r="A120" s="485" t="s">
        <v>213</v>
      </c>
      <c r="B120" s="485"/>
      <c r="C120" s="485"/>
      <c r="D120" s="485"/>
      <c r="E120" s="533"/>
      <c r="F120" s="487" t="s">
        <v>214</v>
      </c>
      <c r="G120" s="488"/>
      <c r="H120" s="488"/>
      <c r="I120" s="533"/>
      <c r="J120" s="487" t="s">
        <v>215</v>
      </c>
      <c r="K120" s="488"/>
      <c r="L120" s="488"/>
      <c r="M120" s="488"/>
      <c r="N120" s="488"/>
      <c r="O120" s="534"/>
      <c r="P120" s="487" t="s">
        <v>216</v>
      </c>
      <c r="Q120" s="488"/>
      <c r="R120" s="488"/>
      <c r="S120" s="488"/>
      <c r="T120" s="488"/>
      <c r="U120" s="488"/>
      <c r="V120" s="534"/>
      <c r="W120" s="487" t="s">
        <v>217</v>
      </c>
      <c r="X120" s="488"/>
      <c r="Y120" s="533"/>
      <c r="Z120" s="487" t="s">
        <v>218</v>
      </c>
      <c r="AA120" s="487"/>
      <c r="AB120" s="488"/>
      <c r="AC120" s="488"/>
      <c r="AD120" s="488"/>
      <c r="AE120" s="488"/>
      <c r="AF120" s="488"/>
      <c r="AG120" s="488"/>
      <c r="AH120" s="488"/>
      <c r="AI120" s="488"/>
      <c r="AJ120" s="535"/>
      <c r="AK120" s="147"/>
    </row>
    <row r="121" s="129" customFormat="true" ht="15" hidden="false" customHeight="true" outlineLevel="0" collapsed="false">
      <c r="A121" s="492" t="s">
        <v>219</v>
      </c>
      <c r="B121" s="492"/>
      <c r="C121" s="492"/>
      <c r="D121" s="492"/>
      <c r="E121" s="493" t="s">
        <v>237</v>
      </c>
      <c r="F121" s="494"/>
      <c r="G121" s="495"/>
      <c r="H121" s="495"/>
      <c r="I121" s="495"/>
      <c r="J121" s="495"/>
      <c r="K121" s="495"/>
      <c r="L121" s="495"/>
      <c r="M121" s="495"/>
      <c r="N121" s="495"/>
      <c r="O121" s="494"/>
      <c r="P121" s="495"/>
      <c r="Q121" s="495"/>
      <c r="R121" s="495"/>
      <c r="S121" s="495"/>
      <c r="T121" s="495"/>
      <c r="U121" s="495"/>
      <c r="V121" s="494"/>
      <c r="W121" s="495"/>
      <c r="X121" s="495"/>
      <c r="Y121" s="495"/>
      <c r="Z121" s="495"/>
      <c r="AA121" s="495"/>
      <c r="AB121" s="495"/>
      <c r="AC121" s="495"/>
      <c r="AD121" s="495"/>
      <c r="AE121" s="495"/>
      <c r="AF121" s="495"/>
      <c r="AG121" s="495"/>
      <c r="AH121" s="495"/>
      <c r="AI121" s="495"/>
      <c r="AJ121" s="498"/>
      <c r="AK121" s="147"/>
    </row>
    <row r="122" s="129" customFormat="true" ht="18" hidden="false" customHeight="true" outlineLevel="0" collapsed="false">
      <c r="A122" s="492"/>
      <c r="B122" s="492"/>
      <c r="C122" s="492"/>
      <c r="D122" s="492"/>
      <c r="E122" s="536"/>
      <c r="F122" s="497" t="s">
        <v>221</v>
      </c>
      <c r="G122" s="496"/>
      <c r="H122" s="496"/>
      <c r="I122" s="496"/>
      <c r="J122" s="496"/>
      <c r="K122" s="537"/>
      <c r="L122" s="497" t="s">
        <v>222</v>
      </c>
      <c r="M122" s="496"/>
      <c r="N122" s="496"/>
      <c r="O122" s="497"/>
      <c r="P122" s="497"/>
      <c r="Q122" s="501"/>
      <c r="R122" s="398"/>
      <c r="S122" s="497" t="s">
        <v>218</v>
      </c>
      <c r="T122" s="497"/>
      <c r="U122" s="497" t="s">
        <v>169</v>
      </c>
      <c r="V122" s="537"/>
      <c r="W122" s="537"/>
      <c r="X122" s="537"/>
      <c r="Y122" s="537"/>
      <c r="Z122" s="537"/>
      <c r="AA122" s="537"/>
      <c r="AB122" s="537"/>
      <c r="AC122" s="537"/>
      <c r="AD122" s="537"/>
      <c r="AE122" s="537"/>
      <c r="AF122" s="537"/>
      <c r="AG122" s="537"/>
      <c r="AH122" s="537"/>
      <c r="AI122" s="537"/>
      <c r="AJ122" s="503" t="s">
        <v>170</v>
      </c>
      <c r="AK122" s="147"/>
    </row>
    <row r="123" s="129" customFormat="true" ht="15.75" hidden="false" customHeight="true" outlineLevel="0" collapsed="false">
      <c r="A123" s="492"/>
      <c r="B123" s="492"/>
      <c r="C123" s="492"/>
      <c r="D123" s="492"/>
      <c r="E123" s="538" t="s">
        <v>238</v>
      </c>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38"/>
      <c r="AI123" s="538"/>
      <c r="AJ123" s="538"/>
      <c r="AK123" s="147"/>
    </row>
    <row r="124" s="129" customFormat="true" ht="82.5" hidden="false" customHeight="true" outlineLevel="0" collapsed="false">
      <c r="A124" s="492"/>
      <c r="B124" s="492"/>
      <c r="C124" s="492"/>
      <c r="D124" s="492"/>
      <c r="E124" s="539"/>
      <c r="F124" s="539"/>
      <c r="G124" s="539"/>
      <c r="H124" s="539"/>
      <c r="I124" s="539"/>
      <c r="J124" s="539"/>
      <c r="K124" s="539"/>
      <c r="L124" s="539"/>
      <c r="M124" s="539"/>
      <c r="N124" s="539"/>
      <c r="O124" s="539"/>
      <c r="P124" s="539"/>
      <c r="Q124" s="539"/>
      <c r="R124" s="539"/>
      <c r="S124" s="539"/>
      <c r="T124" s="539"/>
      <c r="U124" s="539"/>
      <c r="V124" s="539"/>
      <c r="W124" s="539"/>
      <c r="X124" s="539"/>
      <c r="Y124" s="539"/>
      <c r="Z124" s="539"/>
      <c r="AA124" s="539"/>
      <c r="AB124" s="539"/>
      <c r="AC124" s="539"/>
      <c r="AD124" s="539"/>
      <c r="AE124" s="539"/>
      <c r="AF124" s="539"/>
      <c r="AG124" s="539"/>
      <c r="AH124" s="539"/>
      <c r="AI124" s="539"/>
      <c r="AJ124" s="539"/>
      <c r="AK124" s="147"/>
    </row>
    <row r="125" s="129" customFormat="true" ht="14.25" hidden="false" customHeight="false" outlineLevel="0" collapsed="false">
      <c r="A125" s="492"/>
      <c r="B125" s="492"/>
      <c r="C125" s="492"/>
      <c r="D125" s="492"/>
      <c r="E125" s="509" t="s">
        <v>224</v>
      </c>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496"/>
      <c r="AF125" s="496"/>
      <c r="AG125" s="496"/>
      <c r="AH125" s="496"/>
      <c r="AI125" s="496"/>
      <c r="AJ125" s="510"/>
      <c r="AK125" s="108"/>
    </row>
    <row r="126" s="129" customFormat="true" ht="18" hidden="false" customHeight="true" outlineLevel="0" collapsed="false">
      <c r="A126" s="492"/>
      <c r="B126" s="492"/>
      <c r="C126" s="492"/>
      <c r="D126" s="492"/>
      <c r="E126" s="511" t="s">
        <v>225</v>
      </c>
      <c r="F126" s="512"/>
      <c r="G126" s="512"/>
      <c r="H126" s="512"/>
      <c r="I126" s="512"/>
      <c r="J126" s="512"/>
      <c r="K126" s="540"/>
      <c r="L126" s="513" t="s">
        <v>101</v>
      </c>
      <c r="M126" s="513"/>
      <c r="N126" s="541"/>
      <c r="O126" s="541"/>
      <c r="P126" s="515" t="s">
        <v>132</v>
      </c>
      <c r="Q126" s="541"/>
      <c r="R126" s="541"/>
      <c r="S126" s="515" t="s">
        <v>133</v>
      </c>
      <c r="T126" s="516" t="s">
        <v>169</v>
      </c>
      <c r="U126" s="413"/>
      <c r="V126" s="517" t="s">
        <v>226</v>
      </c>
      <c r="W126" s="516"/>
      <c r="X126" s="516"/>
      <c r="Y126" s="413"/>
      <c r="Z126" s="515" t="s">
        <v>227</v>
      </c>
      <c r="AA126" s="516"/>
      <c r="AB126" s="516" t="s">
        <v>170</v>
      </c>
      <c r="AC126" s="516"/>
      <c r="AD126" s="516"/>
      <c r="AE126" s="516"/>
      <c r="AF126" s="516"/>
      <c r="AG126" s="516"/>
      <c r="AH126" s="516"/>
      <c r="AI126" s="516"/>
      <c r="AJ126" s="518"/>
      <c r="AK126" s="147"/>
    </row>
    <row r="127" s="129" customFormat="true" ht="15" hidden="false" customHeight="true" outlineLevel="0" collapsed="false">
      <c r="A127" s="519" t="s">
        <v>228</v>
      </c>
      <c r="B127" s="519"/>
      <c r="C127" s="519"/>
      <c r="D127" s="519"/>
      <c r="E127" s="519"/>
      <c r="F127" s="519"/>
      <c r="G127" s="519"/>
      <c r="H127" s="519"/>
      <c r="I127" s="519"/>
      <c r="J127" s="519"/>
      <c r="K127" s="519"/>
      <c r="L127" s="519"/>
      <c r="M127" s="519"/>
      <c r="N127" s="519"/>
      <c r="O127" s="519"/>
      <c r="P127" s="519"/>
      <c r="Q127" s="519"/>
      <c r="R127" s="519"/>
      <c r="S127" s="519"/>
      <c r="T127" s="519"/>
      <c r="U127" s="519"/>
      <c r="V127" s="519"/>
      <c r="W127" s="519"/>
      <c r="X127" s="519"/>
      <c r="Y127" s="519"/>
      <c r="Z127" s="519"/>
      <c r="AA127" s="519"/>
      <c r="AB127" s="519"/>
      <c r="AC127" s="519"/>
      <c r="AD127" s="519"/>
      <c r="AE127" s="519"/>
      <c r="AF127" s="519"/>
      <c r="AG127" s="542"/>
      <c r="AH127" s="543" t="s">
        <v>229</v>
      </c>
      <c r="AI127" s="542"/>
      <c r="AJ127" s="544"/>
    </row>
    <row r="128" s="129" customFormat="true" ht="10.5" hidden="false" customHeight="true" outlineLevel="0" collapsed="false">
      <c r="A128" s="480"/>
      <c r="B128" s="480"/>
      <c r="C128" s="480"/>
      <c r="D128" s="480"/>
      <c r="E128" s="524"/>
      <c r="F128" s="478"/>
      <c r="G128" s="478"/>
      <c r="H128" s="478"/>
      <c r="I128" s="478"/>
      <c r="J128" s="478"/>
      <c r="K128" s="478"/>
      <c r="L128" s="525"/>
      <c r="M128" s="525"/>
      <c r="N128" s="525"/>
      <c r="O128" s="525"/>
      <c r="P128" s="525"/>
      <c r="Q128" s="525"/>
      <c r="R128" s="525"/>
      <c r="S128" s="525"/>
      <c r="T128" s="525"/>
      <c r="U128" s="525"/>
      <c r="V128" s="525"/>
      <c r="W128" s="525"/>
      <c r="X128" s="525"/>
      <c r="Y128" s="525"/>
      <c r="Z128" s="525"/>
      <c r="AA128" s="478"/>
      <c r="AB128" s="478"/>
      <c r="AC128" s="478"/>
      <c r="AD128" s="478"/>
      <c r="AE128" s="478"/>
      <c r="AF128" s="478"/>
      <c r="AG128" s="478"/>
      <c r="AH128" s="478"/>
      <c r="AI128" s="478"/>
      <c r="AJ128" s="545"/>
      <c r="AK128" s="147"/>
      <c r="AM128" s="107"/>
      <c r="AN128" s="107"/>
      <c r="AO128" s="107"/>
    </row>
    <row r="129" s="129" customFormat="true" ht="18" hidden="false" customHeight="true" outlineLevel="0" collapsed="false">
      <c r="A129" s="546" t="s">
        <v>239</v>
      </c>
      <c r="B129" s="476"/>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107"/>
      <c r="AL129" s="107"/>
      <c r="AM129" s="107"/>
      <c r="AN129" s="107"/>
      <c r="AO129" s="107"/>
      <c r="AP129" s="147"/>
    </row>
    <row r="130" s="129" customFormat="true" ht="19.5" hidden="false" customHeight="true" outlineLevel="0" collapsed="false">
      <c r="A130" s="547" t="s">
        <v>213</v>
      </c>
      <c r="B130" s="547"/>
      <c r="C130" s="547"/>
      <c r="D130" s="547"/>
      <c r="E130" s="548" t="s">
        <v>240</v>
      </c>
      <c r="F130" s="548"/>
      <c r="G130" s="548"/>
      <c r="H130" s="548"/>
      <c r="I130" s="549"/>
      <c r="J130" s="550" t="s">
        <v>214</v>
      </c>
      <c r="K130" s="550"/>
      <c r="L130" s="550"/>
      <c r="M130" s="549"/>
      <c r="N130" s="551" t="s">
        <v>241</v>
      </c>
      <c r="O130" s="551"/>
      <c r="P130" s="551"/>
      <c r="Q130" s="551"/>
      <c r="R130" s="551"/>
      <c r="S130" s="551"/>
      <c r="T130" s="549"/>
      <c r="U130" s="551" t="s">
        <v>242</v>
      </c>
      <c r="V130" s="551"/>
      <c r="W130" s="551"/>
      <c r="X130" s="551"/>
      <c r="Y130" s="551"/>
      <c r="Z130" s="551"/>
      <c r="AA130" s="495"/>
      <c r="AB130" s="495"/>
      <c r="AC130" s="495"/>
      <c r="AD130" s="490"/>
      <c r="AE130" s="495"/>
      <c r="AF130" s="495"/>
      <c r="AG130" s="495"/>
      <c r="AH130" s="490"/>
      <c r="AI130" s="490"/>
      <c r="AJ130" s="552"/>
      <c r="AK130" s="107"/>
      <c r="AL130" s="107"/>
      <c r="AM130" s="107"/>
      <c r="AN130" s="107"/>
      <c r="AO130" s="107"/>
      <c r="AP130" s="147"/>
    </row>
    <row r="131" s="129" customFormat="true" ht="19.5" hidden="false" customHeight="true" outlineLevel="0" collapsed="false">
      <c r="A131" s="547"/>
      <c r="B131" s="547"/>
      <c r="C131" s="547"/>
      <c r="D131" s="547"/>
      <c r="E131" s="553" t="s">
        <v>218</v>
      </c>
      <c r="F131" s="553"/>
      <c r="G131" s="553"/>
      <c r="H131" s="553"/>
      <c r="I131" s="549"/>
      <c r="J131" s="550" t="s">
        <v>215</v>
      </c>
      <c r="K131" s="550"/>
      <c r="L131" s="550"/>
      <c r="M131" s="549"/>
      <c r="N131" s="550" t="s">
        <v>216</v>
      </c>
      <c r="O131" s="550"/>
      <c r="P131" s="550"/>
      <c r="Q131" s="550"/>
      <c r="R131" s="550"/>
      <c r="S131" s="550"/>
      <c r="T131" s="549"/>
      <c r="U131" s="554" t="s">
        <v>217</v>
      </c>
      <c r="V131" s="554"/>
      <c r="W131" s="554"/>
      <c r="X131" s="554"/>
      <c r="Y131" s="554"/>
      <c r="Z131" s="554"/>
      <c r="AA131" s="555"/>
      <c r="AB131" s="554" t="s">
        <v>218</v>
      </c>
      <c r="AC131" s="554"/>
      <c r="AD131" s="554"/>
      <c r="AE131" s="490" t="s">
        <v>169</v>
      </c>
      <c r="AF131" s="549"/>
      <c r="AG131" s="549"/>
      <c r="AH131" s="549"/>
      <c r="AI131" s="549"/>
      <c r="AJ131" s="556" t="s">
        <v>170</v>
      </c>
      <c r="AK131" s="107"/>
      <c r="AL131" s="107"/>
    </row>
    <row r="132" s="129" customFormat="true" ht="15.75" hidden="false" customHeight="true" outlineLevel="0" collapsed="false">
      <c r="A132" s="547" t="s">
        <v>219</v>
      </c>
      <c r="B132" s="547"/>
      <c r="C132" s="547"/>
      <c r="D132" s="547"/>
      <c r="E132" s="557" t="s">
        <v>220</v>
      </c>
      <c r="F132" s="494"/>
      <c r="G132" s="495"/>
      <c r="H132" s="495"/>
      <c r="I132" s="495"/>
      <c r="J132" s="495"/>
      <c r="K132" s="495"/>
      <c r="L132" s="495"/>
      <c r="M132" s="495"/>
      <c r="N132" s="495"/>
      <c r="O132" s="494"/>
      <c r="P132" s="495"/>
      <c r="Q132" s="495"/>
      <c r="R132" s="495"/>
      <c r="S132" s="495"/>
      <c r="T132" s="495"/>
      <c r="U132" s="495"/>
      <c r="V132" s="494"/>
      <c r="W132" s="495"/>
      <c r="X132" s="495"/>
      <c r="Y132" s="495"/>
      <c r="Z132" s="495"/>
      <c r="AA132" s="495"/>
      <c r="AB132" s="495"/>
      <c r="AC132" s="495"/>
      <c r="AD132" s="495"/>
      <c r="AE132" s="495"/>
      <c r="AF132" s="495"/>
      <c r="AG132" s="495"/>
      <c r="AH132" s="495"/>
      <c r="AI132" s="495"/>
      <c r="AJ132" s="498"/>
      <c r="AM132" s="107"/>
      <c r="AN132" s="107"/>
    </row>
    <row r="133" s="129" customFormat="true" ht="18" hidden="false" customHeight="true" outlineLevel="0" collapsed="false">
      <c r="A133" s="547"/>
      <c r="B133" s="547"/>
      <c r="C133" s="547"/>
      <c r="D133" s="547"/>
      <c r="E133" s="558"/>
      <c r="F133" s="497" t="s">
        <v>221</v>
      </c>
      <c r="G133" s="496"/>
      <c r="H133" s="496"/>
      <c r="I133" s="496"/>
      <c r="J133" s="496"/>
      <c r="K133" s="558"/>
      <c r="L133" s="497" t="s">
        <v>222</v>
      </c>
      <c r="M133" s="496"/>
      <c r="N133" s="496"/>
      <c r="O133" s="497"/>
      <c r="P133" s="497"/>
      <c r="Q133" s="501"/>
      <c r="R133" s="559"/>
      <c r="S133" s="497" t="s">
        <v>218</v>
      </c>
      <c r="T133" s="497"/>
      <c r="U133" s="497" t="s">
        <v>169</v>
      </c>
      <c r="V133" s="560"/>
      <c r="W133" s="560"/>
      <c r="X133" s="560"/>
      <c r="Y133" s="560"/>
      <c r="Z133" s="560"/>
      <c r="AA133" s="560"/>
      <c r="AB133" s="560"/>
      <c r="AC133" s="560"/>
      <c r="AD133" s="560"/>
      <c r="AE133" s="560"/>
      <c r="AF133" s="560"/>
      <c r="AG133" s="560"/>
      <c r="AH133" s="560"/>
      <c r="AI133" s="560"/>
      <c r="AJ133" s="503" t="s">
        <v>170</v>
      </c>
      <c r="AK133" s="107"/>
      <c r="AL133" s="107"/>
    </row>
    <row r="134" s="129" customFormat="true" ht="15.75" hidden="false" customHeight="true" outlineLevel="0" collapsed="false">
      <c r="A134" s="547"/>
      <c r="B134" s="547"/>
      <c r="C134" s="547"/>
      <c r="D134" s="547"/>
      <c r="E134" s="501" t="s">
        <v>243</v>
      </c>
      <c r="F134" s="501"/>
      <c r="G134" s="496"/>
      <c r="H134" s="496"/>
      <c r="I134" s="496"/>
      <c r="J134" s="496"/>
      <c r="K134" s="476"/>
      <c r="L134" s="496"/>
      <c r="M134" s="561"/>
      <c r="N134" s="476"/>
      <c r="O134" s="497"/>
      <c r="P134" s="501"/>
      <c r="Q134" s="501"/>
      <c r="R134" s="501"/>
      <c r="S134" s="506"/>
      <c r="T134" s="506"/>
      <c r="U134" s="506"/>
      <c r="V134" s="506"/>
      <c r="W134" s="506"/>
      <c r="X134" s="506"/>
      <c r="Y134" s="506"/>
      <c r="Z134" s="506"/>
      <c r="AA134" s="506"/>
      <c r="AB134" s="506"/>
      <c r="AC134" s="506"/>
      <c r="AD134" s="506"/>
      <c r="AE134" s="506"/>
      <c r="AF134" s="506"/>
      <c r="AG134" s="506"/>
      <c r="AH134" s="506"/>
      <c r="AI134" s="506"/>
      <c r="AJ134" s="507"/>
      <c r="AK134" s="147"/>
    </row>
    <row r="135" s="129" customFormat="true" ht="82.5" hidden="false" customHeight="true" outlineLevel="0" collapsed="false">
      <c r="A135" s="547"/>
      <c r="B135" s="547"/>
      <c r="C135" s="547"/>
      <c r="D135" s="547"/>
      <c r="E135" s="562"/>
      <c r="F135" s="562"/>
      <c r="G135" s="562"/>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147"/>
    </row>
    <row r="136" s="129" customFormat="true" ht="14.25" hidden="false" customHeight="false" outlineLevel="0" collapsed="false">
      <c r="A136" s="547"/>
      <c r="B136" s="547"/>
      <c r="C136" s="547"/>
      <c r="D136" s="547"/>
      <c r="E136" s="497" t="s">
        <v>224</v>
      </c>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510"/>
      <c r="AK136" s="108"/>
    </row>
    <row r="137" s="129" customFormat="true" ht="18" hidden="false" customHeight="true" outlineLevel="0" collapsed="false">
      <c r="A137" s="547"/>
      <c r="B137" s="547"/>
      <c r="C137" s="547"/>
      <c r="D137" s="547"/>
      <c r="E137" s="563" t="s">
        <v>225</v>
      </c>
      <c r="F137" s="512"/>
      <c r="G137" s="512"/>
      <c r="H137" s="512"/>
      <c r="I137" s="512"/>
      <c r="J137" s="512"/>
      <c r="K137" s="540"/>
      <c r="L137" s="513" t="s">
        <v>101</v>
      </c>
      <c r="M137" s="513"/>
      <c r="N137" s="564"/>
      <c r="O137" s="564"/>
      <c r="P137" s="515" t="s">
        <v>132</v>
      </c>
      <c r="Q137" s="564"/>
      <c r="R137" s="564"/>
      <c r="S137" s="515" t="s">
        <v>133</v>
      </c>
      <c r="T137" s="516" t="s">
        <v>169</v>
      </c>
      <c r="U137" s="471"/>
      <c r="V137" s="517" t="s">
        <v>226</v>
      </c>
      <c r="W137" s="516"/>
      <c r="X137" s="516"/>
      <c r="Y137" s="471"/>
      <c r="Z137" s="515" t="s">
        <v>227</v>
      </c>
      <c r="AA137" s="516"/>
      <c r="AB137" s="516" t="s">
        <v>170</v>
      </c>
      <c r="AC137" s="516"/>
      <c r="AD137" s="516"/>
      <c r="AE137" s="516"/>
      <c r="AF137" s="516"/>
      <c r="AG137" s="516"/>
      <c r="AH137" s="516"/>
      <c r="AI137" s="516"/>
      <c r="AJ137" s="518"/>
      <c r="AK137" s="147"/>
    </row>
    <row r="138" s="129" customFormat="true" ht="15" hidden="false" customHeight="true" outlineLevel="0" collapsed="false">
      <c r="A138" s="519" t="s">
        <v>228</v>
      </c>
      <c r="B138" s="519"/>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65"/>
      <c r="AH138" s="566" t="s">
        <v>229</v>
      </c>
      <c r="AI138" s="565"/>
      <c r="AJ138" s="567"/>
      <c r="AK138" s="418"/>
    </row>
    <row r="139" s="129" customFormat="true" ht="7.5" hidden="false" customHeight="true" outlineLevel="0" collapsed="false">
      <c r="A139" s="480"/>
      <c r="B139" s="480"/>
      <c r="C139" s="480"/>
      <c r="D139" s="480"/>
      <c r="E139" s="524"/>
      <c r="F139" s="478"/>
      <c r="G139" s="478"/>
      <c r="H139" s="478"/>
      <c r="I139" s="478"/>
      <c r="J139" s="478"/>
      <c r="K139" s="478"/>
      <c r="L139" s="525"/>
      <c r="M139" s="525"/>
      <c r="N139" s="525"/>
      <c r="O139" s="525"/>
      <c r="P139" s="525"/>
      <c r="Q139" s="525"/>
      <c r="R139" s="525"/>
      <c r="S139" s="525"/>
      <c r="T139" s="478"/>
      <c r="U139" s="478"/>
      <c r="V139" s="526"/>
      <c r="W139" s="478"/>
      <c r="X139" s="478"/>
      <c r="Y139" s="478"/>
      <c r="Z139" s="525"/>
      <c r="AA139" s="478"/>
      <c r="AB139" s="478"/>
      <c r="AC139" s="478"/>
      <c r="AD139" s="478"/>
      <c r="AE139" s="478"/>
      <c r="AF139" s="478"/>
      <c r="AG139" s="478"/>
      <c r="AH139" s="478"/>
      <c r="AI139" s="478"/>
      <c r="AJ139" s="527"/>
      <c r="AK139" s="147"/>
    </row>
    <row r="140" s="129" customFormat="true" ht="18" hidden="false" customHeight="true" outlineLevel="0" collapsed="false">
      <c r="A140" s="568" t="s">
        <v>244</v>
      </c>
      <c r="B140" s="480"/>
      <c r="C140" s="480"/>
      <c r="D140" s="480"/>
      <c r="E140" s="524"/>
      <c r="F140" s="478"/>
      <c r="G140" s="478"/>
      <c r="H140" s="478"/>
      <c r="I140" s="478"/>
      <c r="J140" s="478"/>
      <c r="K140" s="478"/>
      <c r="L140" s="525"/>
      <c r="M140" s="525"/>
      <c r="N140" s="525"/>
      <c r="O140" s="525"/>
      <c r="P140" s="525"/>
      <c r="Q140" s="525"/>
      <c r="R140" s="525"/>
      <c r="S140" s="525"/>
      <c r="T140" s="478"/>
      <c r="U140" s="478"/>
      <c r="V140" s="526"/>
      <c r="W140" s="478"/>
      <c r="X140" s="478"/>
      <c r="Y140" s="478"/>
      <c r="Z140" s="525"/>
      <c r="AA140" s="478"/>
      <c r="AB140" s="478"/>
      <c r="AC140" s="478"/>
      <c r="AD140" s="478"/>
      <c r="AE140" s="478"/>
      <c r="AF140" s="478"/>
      <c r="AG140" s="478"/>
      <c r="AH140" s="478"/>
      <c r="AI140" s="478"/>
      <c r="AJ140" s="527"/>
      <c r="AK140" s="147"/>
    </row>
    <row r="141" s="129" customFormat="true" ht="14.25" hidden="false" customHeight="true" outlineLevel="0" collapsed="false">
      <c r="A141" s="482"/>
      <c r="B141" s="569" t="s">
        <v>245</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row>
    <row r="142" s="129" customFormat="true" ht="75" hidden="false" customHeight="true" outlineLevel="0" collapsed="false">
      <c r="A142" s="529" t="s">
        <v>246</v>
      </c>
      <c r="B142" s="529"/>
      <c r="C142" s="529"/>
      <c r="D142" s="529"/>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row>
    <row r="143" s="129" customFormat="true" ht="75" hidden="false" customHeight="true" outlineLevel="0" collapsed="false">
      <c r="A143" s="529" t="s">
        <v>247</v>
      </c>
      <c r="B143" s="529"/>
      <c r="C143" s="529"/>
      <c r="D143" s="529"/>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row>
    <row r="144" s="129" customFormat="true" ht="4.5" hidden="false" customHeight="true" outlineLevel="0" collapsed="false">
      <c r="A144" s="364"/>
      <c r="B144" s="480"/>
      <c r="C144" s="480"/>
      <c r="D144" s="480"/>
      <c r="E144" s="524"/>
      <c r="F144" s="478"/>
      <c r="G144" s="478"/>
      <c r="H144" s="478"/>
      <c r="I144" s="478"/>
      <c r="J144" s="478"/>
      <c r="K144" s="478"/>
      <c r="L144" s="525"/>
      <c r="M144" s="525"/>
      <c r="N144" s="525"/>
      <c r="O144" s="525"/>
      <c r="P144" s="525"/>
      <c r="Q144" s="525"/>
      <c r="R144" s="525"/>
      <c r="S144" s="525"/>
      <c r="T144" s="478"/>
      <c r="U144" s="478"/>
      <c r="V144" s="526"/>
      <c r="W144" s="478"/>
      <c r="X144" s="478"/>
      <c r="Y144" s="478"/>
      <c r="Z144" s="525"/>
      <c r="AA144" s="478"/>
      <c r="AB144" s="478"/>
      <c r="AC144" s="478"/>
      <c r="AD144" s="478"/>
      <c r="AE144" s="478"/>
      <c r="AF144" s="478"/>
      <c r="AG144" s="478"/>
      <c r="AH144" s="478"/>
      <c r="AI144" s="478"/>
      <c r="AJ144" s="527"/>
    </row>
    <row r="145" s="129" customFormat="true" ht="4.5" hidden="false" customHeight="true" outlineLevel="0" collapsed="false">
      <c r="A145" s="364"/>
      <c r="B145" s="480"/>
      <c r="C145" s="480"/>
      <c r="D145" s="480"/>
      <c r="E145" s="524"/>
      <c r="F145" s="478"/>
      <c r="G145" s="478"/>
      <c r="H145" s="478"/>
      <c r="I145" s="478"/>
      <c r="J145" s="478"/>
      <c r="K145" s="478"/>
      <c r="L145" s="525"/>
      <c r="M145" s="525"/>
      <c r="N145" s="525"/>
      <c r="O145" s="525"/>
      <c r="P145" s="525"/>
      <c r="Q145" s="525"/>
      <c r="R145" s="525"/>
      <c r="S145" s="525"/>
      <c r="T145" s="478"/>
      <c r="U145" s="478"/>
      <c r="V145" s="526"/>
      <c r="W145" s="478"/>
      <c r="X145" s="478"/>
      <c r="Y145" s="478"/>
      <c r="Z145" s="525"/>
      <c r="AA145" s="478"/>
      <c r="AB145" s="478"/>
      <c r="AC145" s="478"/>
      <c r="AD145" s="478"/>
      <c r="AE145" s="478"/>
      <c r="AF145" s="478"/>
      <c r="AG145" s="478"/>
      <c r="AH145" s="478"/>
      <c r="AI145" s="478"/>
      <c r="AJ145" s="527"/>
    </row>
    <row r="146" s="129" customFormat="true" ht="17.25" hidden="false" customHeight="true" outlineLevel="0" collapsed="false">
      <c r="A146" s="571" t="s">
        <v>248</v>
      </c>
      <c r="B146" s="572"/>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480"/>
      <c r="AG146" s="182"/>
      <c r="AH146" s="182"/>
      <c r="AI146" s="182"/>
      <c r="AJ146" s="479"/>
      <c r="AL146" s="573"/>
    </row>
    <row r="147" s="129" customFormat="true" ht="17.25" hidden="false" customHeight="true" outlineLevel="0" collapsed="false">
      <c r="A147" s="574" t="s">
        <v>249</v>
      </c>
      <c r="B147" s="574"/>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479"/>
      <c r="AK147" s="147"/>
      <c r="AL147" s="575"/>
    </row>
    <row r="148" s="129" customFormat="true" ht="6.75" hidden="false" customHeight="true" outlineLevel="0" collapsed="false">
      <c r="A148" s="574"/>
      <c r="B148" s="574"/>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479"/>
      <c r="AK148" s="147"/>
      <c r="AL148" s="575"/>
    </row>
    <row r="149" s="129" customFormat="true" ht="17.25" hidden="false" customHeight="true" outlineLevel="0" collapsed="false">
      <c r="A149" s="576" t="s">
        <v>250</v>
      </c>
      <c r="B149" s="577"/>
      <c r="C149" s="578"/>
      <c r="D149" s="578"/>
      <c r="E149" s="578"/>
      <c r="F149" s="578"/>
      <c r="G149" s="578"/>
      <c r="H149" s="578"/>
      <c r="I149" s="578"/>
      <c r="J149" s="578"/>
      <c r="K149" s="578"/>
      <c r="L149" s="578"/>
      <c r="M149" s="578"/>
      <c r="N149" s="578"/>
      <c r="O149" s="578"/>
      <c r="P149" s="578"/>
      <c r="Q149" s="578"/>
      <c r="R149" s="578"/>
      <c r="S149" s="578"/>
      <c r="T149" s="578"/>
      <c r="U149" s="579" t="s">
        <v>251</v>
      </c>
      <c r="V149" s="580"/>
      <c r="W149" s="580"/>
      <c r="X149" s="580"/>
      <c r="Y149" s="580"/>
      <c r="Z149" s="580"/>
      <c r="AA149" s="580"/>
      <c r="AB149" s="250"/>
      <c r="AC149" s="581"/>
      <c r="AD149" s="582" t="s">
        <v>252</v>
      </c>
      <c r="AE149" s="583"/>
      <c r="AF149" s="583"/>
      <c r="AG149" s="584"/>
      <c r="AH149" s="585" t="s">
        <v>253</v>
      </c>
      <c r="AI149" s="580"/>
      <c r="AJ149" s="586"/>
      <c r="AK149" s="147"/>
      <c r="AL149" s="587"/>
    </row>
    <row r="150" s="129" customFormat="true" ht="18" hidden="false" customHeight="true" outlineLevel="0" collapsed="false">
      <c r="A150" s="588"/>
      <c r="B150" s="589" t="s">
        <v>254</v>
      </c>
      <c r="C150" s="384" t="s">
        <v>255</v>
      </c>
      <c r="D150" s="384"/>
      <c r="E150" s="384"/>
      <c r="F150" s="384"/>
      <c r="G150" s="384"/>
      <c r="H150" s="384"/>
      <c r="I150" s="384"/>
      <c r="J150" s="384"/>
      <c r="K150" s="384"/>
      <c r="L150" s="384"/>
      <c r="M150" s="384"/>
      <c r="N150" s="384"/>
      <c r="O150" s="384"/>
      <c r="P150" s="384"/>
      <c r="Q150" s="384"/>
      <c r="R150" s="384"/>
      <c r="S150" s="384"/>
      <c r="T150" s="384"/>
      <c r="U150" s="364"/>
      <c r="V150" s="364"/>
      <c r="W150" s="364"/>
      <c r="X150" s="364"/>
      <c r="Y150" s="590"/>
      <c r="Z150" s="590"/>
      <c r="AA150" s="590"/>
      <c r="AB150" s="590"/>
      <c r="AC150" s="574"/>
      <c r="AD150" s="574"/>
      <c r="AE150" s="574"/>
      <c r="AF150" s="574"/>
      <c r="AG150" s="418"/>
      <c r="AH150" s="418"/>
      <c r="AI150" s="418"/>
      <c r="AJ150" s="591"/>
      <c r="AK150" s="592"/>
      <c r="AL150" s="593"/>
    </row>
    <row r="151" s="129" customFormat="true" ht="18" hidden="false" customHeight="true" outlineLevel="0" collapsed="false">
      <c r="A151" s="588"/>
      <c r="B151" s="594" t="s">
        <v>256</v>
      </c>
      <c r="C151" s="595" t="s">
        <v>257</v>
      </c>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6"/>
      <c r="Z151" s="596"/>
      <c r="AA151" s="596"/>
      <c r="AB151" s="596"/>
      <c r="AC151" s="597"/>
      <c r="AD151" s="598"/>
      <c r="AE151" s="597"/>
      <c r="AF151" s="597"/>
      <c r="AG151" s="599"/>
      <c r="AH151" s="599"/>
      <c r="AI151" s="599"/>
      <c r="AJ151" s="600"/>
      <c r="AK151" s="592"/>
      <c r="AL151" s="593"/>
    </row>
    <row r="152" s="129" customFormat="true" ht="18" hidden="false" customHeight="true" outlineLevel="0" collapsed="false">
      <c r="A152" s="601"/>
      <c r="B152" s="602" t="s">
        <v>258</v>
      </c>
      <c r="C152" s="483" t="s">
        <v>259</v>
      </c>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603"/>
      <c r="Z152" s="603"/>
      <c r="AA152" s="603"/>
      <c r="AB152" s="603"/>
      <c r="AC152" s="604"/>
      <c r="AD152" s="604"/>
      <c r="AE152" s="604"/>
      <c r="AF152" s="604"/>
      <c r="AG152" s="605"/>
      <c r="AH152" s="605"/>
      <c r="AI152" s="605"/>
      <c r="AJ152" s="606"/>
      <c r="AK152" s="592"/>
      <c r="AL152" s="593"/>
    </row>
    <row r="153" s="129" customFormat="true" ht="15" hidden="false" customHeight="true" outlineLevel="0" collapsed="false">
      <c r="A153" s="519" t="s">
        <v>228</v>
      </c>
      <c r="B153" s="519"/>
      <c r="C153" s="519"/>
      <c r="D153" s="519"/>
      <c r="E153" s="519"/>
      <c r="F153" s="519"/>
      <c r="G153" s="519"/>
      <c r="H153" s="519"/>
      <c r="I153" s="519"/>
      <c r="J153" s="519"/>
      <c r="K153" s="519"/>
      <c r="L153" s="519"/>
      <c r="M153" s="519"/>
      <c r="N153" s="519"/>
      <c r="O153" s="519"/>
      <c r="P153" s="519"/>
      <c r="Q153" s="519"/>
      <c r="R153" s="519"/>
      <c r="S153" s="519"/>
      <c r="T153" s="519"/>
      <c r="U153" s="519"/>
      <c r="V153" s="519"/>
      <c r="W153" s="519"/>
      <c r="X153" s="519"/>
      <c r="Y153" s="519"/>
      <c r="Z153" s="519"/>
      <c r="AA153" s="519"/>
      <c r="AB153" s="519"/>
      <c r="AC153" s="519"/>
      <c r="AD153" s="519"/>
      <c r="AE153" s="519"/>
      <c r="AF153" s="519"/>
      <c r="AG153" s="520"/>
      <c r="AH153" s="521" t="s">
        <v>229</v>
      </c>
      <c r="AI153" s="520"/>
      <c r="AJ153" s="607"/>
      <c r="AK153" s="418"/>
    </row>
    <row r="154" s="129" customFormat="true" ht="10.5" hidden="false" customHeight="true" outlineLevel="0" collapsed="false">
      <c r="A154" s="608"/>
      <c r="B154" s="609"/>
      <c r="C154" s="364"/>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90"/>
      <c r="Z154" s="590"/>
      <c r="AA154" s="590"/>
      <c r="AB154" s="590"/>
      <c r="AC154" s="574"/>
      <c r="AD154" s="574"/>
      <c r="AE154" s="574"/>
      <c r="AF154" s="574"/>
      <c r="AG154" s="418"/>
      <c r="AH154" s="418"/>
      <c r="AI154" s="418"/>
      <c r="AJ154" s="610"/>
      <c r="AK154" s="592"/>
      <c r="AL154" s="593"/>
    </row>
    <row r="155" s="129" customFormat="true" ht="17.25" hidden="false" customHeight="true" outlineLevel="0" collapsed="false">
      <c r="A155" s="611" t="s">
        <v>260</v>
      </c>
      <c r="B155" s="612"/>
      <c r="C155" s="612"/>
      <c r="D155" s="612"/>
      <c r="E155" s="612"/>
      <c r="F155" s="612"/>
      <c r="G155" s="612"/>
      <c r="H155" s="612"/>
      <c r="I155" s="612"/>
      <c r="J155" s="612"/>
      <c r="K155" s="612"/>
      <c r="L155" s="612"/>
      <c r="M155" s="612"/>
      <c r="N155" s="612"/>
      <c r="O155" s="612"/>
      <c r="P155" s="612"/>
      <c r="Q155" s="612"/>
      <c r="R155" s="612"/>
      <c r="S155" s="612"/>
      <c r="T155" s="613"/>
      <c r="U155" s="579" t="s">
        <v>251</v>
      </c>
      <c r="V155" s="250"/>
      <c r="W155" s="580"/>
      <c r="X155" s="580"/>
      <c r="Y155" s="580"/>
      <c r="Z155" s="580"/>
      <c r="AA155" s="580"/>
      <c r="AB155" s="580"/>
      <c r="AC155" s="581"/>
      <c r="AD155" s="582" t="s">
        <v>252</v>
      </c>
      <c r="AE155" s="583"/>
      <c r="AF155" s="583"/>
      <c r="AG155" s="584"/>
      <c r="AH155" s="585" t="s">
        <v>253</v>
      </c>
      <c r="AI155" s="580"/>
      <c r="AJ155" s="586"/>
      <c r="AK155" s="614"/>
      <c r="AL155" s="615"/>
    </row>
    <row r="156" s="129" customFormat="true" ht="31.5" hidden="false" customHeight="true" outlineLevel="0" collapsed="false">
      <c r="A156" s="270"/>
      <c r="B156" s="616" t="s">
        <v>254</v>
      </c>
      <c r="C156" s="617" t="s">
        <v>261</v>
      </c>
      <c r="D156" s="617"/>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147"/>
      <c r="AL156" s="618"/>
    </row>
    <row r="157" s="129" customFormat="true" ht="15" hidden="false" customHeight="true" outlineLevel="0" collapsed="false">
      <c r="A157" s="270"/>
      <c r="B157" s="619"/>
      <c r="C157" s="620" t="s">
        <v>262</v>
      </c>
      <c r="D157" s="620"/>
      <c r="E157" s="620"/>
      <c r="F157" s="620"/>
      <c r="G157" s="620"/>
      <c r="H157" s="620"/>
      <c r="I157" s="620"/>
      <c r="J157" s="620"/>
      <c r="K157" s="621"/>
      <c r="L157" s="622" t="s">
        <v>12</v>
      </c>
      <c r="M157" s="623" t="s">
        <v>263</v>
      </c>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623"/>
      <c r="AJ157" s="623"/>
      <c r="AK157" s="624"/>
      <c r="AL157" s="625"/>
    </row>
    <row r="158" s="129" customFormat="true" ht="15" hidden="false" customHeight="true" outlineLevel="0" collapsed="false">
      <c r="A158" s="270"/>
      <c r="B158" s="619"/>
      <c r="C158" s="620"/>
      <c r="D158" s="620"/>
      <c r="E158" s="620"/>
      <c r="F158" s="620"/>
      <c r="G158" s="620"/>
      <c r="H158" s="620"/>
      <c r="I158" s="620"/>
      <c r="J158" s="620"/>
      <c r="K158" s="621"/>
      <c r="L158" s="622"/>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24"/>
      <c r="AL158" s="625"/>
    </row>
    <row r="159" s="129" customFormat="true" ht="75" hidden="false" customHeight="true" outlineLevel="0" collapsed="false">
      <c r="A159" s="270"/>
      <c r="B159" s="619"/>
      <c r="C159" s="620"/>
      <c r="D159" s="620"/>
      <c r="E159" s="620"/>
      <c r="F159" s="620"/>
      <c r="G159" s="620"/>
      <c r="H159" s="620"/>
      <c r="I159" s="620"/>
      <c r="J159" s="620"/>
      <c r="K159" s="626"/>
      <c r="L159" s="622"/>
      <c r="M159" s="627"/>
      <c r="N159" s="627"/>
      <c r="O159" s="627"/>
      <c r="P159" s="627"/>
      <c r="Q159" s="627"/>
      <c r="R159" s="627"/>
      <c r="S159" s="627"/>
      <c r="T159" s="627"/>
      <c r="U159" s="627"/>
      <c r="V159" s="627"/>
      <c r="W159" s="627"/>
      <c r="X159" s="627"/>
      <c r="Y159" s="627"/>
      <c r="Z159" s="627"/>
      <c r="AA159" s="627"/>
      <c r="AB159" s="627"/>
      <c r="AC159" s="627"/>
      <c r="AD159" s="627"/>
      <c r="AE159" s="627"/>
      <c r="AF159" s="627"/>
      <c r="AG159" s="627"/>
      <c r="AH159" s="627"/>
      <c r="AI159" s="627"/>
      <c r="AJ159" s="627"/>
      <c r="AK159" s="147"/>
      <c r="AL159" s="625"/>
    </row>
    <row r="160" s="129" customFormat="true" ht="17.25" hidden="false" customHeight="true" outlineLevel="0" collapsed="false">
      <c r="A160" s="270"/>
      <c r="B160" s="619"/>
      <c r="C160" s="620"/>
      <c r="D160" s="620"/>
      <c r="E160" s="620"/>
      <c r="F160" s="620"/>
      <c r="G160" s="620"/>
      <c r="H160" s="620"/>
      <c r="I160" s="620"/>
      <c r="J160" s="620"/>
      <c r="K160" s="621"/>
      <c r="L160" s="628" t="s">
        <v>20</v>
      </c>
      <c r="M160" s="629" t="s">
        <v>264</v>
      </c>
      <c r="N160" s="630"/>
      <c r="O160" s="630"/>
      <c r="P160" s="630"/>
      <c r="Q160" s="630"/>
      <c r="R160" s="630"/>
      <c r="S160" s="630"/>
      <c r="T160" s="630"/>
      <c r="U160" s="630"/>
      <c r="V160" s="418" t="s">
        <v>265</v>
      </c>
      <c r="W160" s="630"/>
      <c r="X160" s="630"/>
      <c r="Y160" s="630"/>
      <c r="Z160" s="630"/>
      <c r="AA160" s="630"/>
      <c r="AB160" s="630"/>
      <c r="AC160" s="630"/>
      <c r="AD160" s="630"/>
      <c r="AE160" s="630"/>
      <c r="AF160" s="630"/>
      <c r="AG160" s="630"/>
      <c r="AH160" s="630"/>
      <c r="AI160" s="630"/>
      <c r="AJ160" s="631"/>
      <c r="AK160" s="624"/>
      <c r="AL160" s="625"/>
    </row>
    <row r="161" s="129" customFormat="true" ht="75" hidden="false" customHeight="true" outlineLevel="0" collapsed="false">
      <c r="A161" s="270"/>
      <c r="B161" s="619"/>
      <c r="C161" s="620"/>
      <c r="D161" s="620"/>
      <c r="E161" s="620"/>
      <c r="F161" s="620"/>
      <c r="G161" s="620"/>
      <c r="H161" s="620"/>
      <c r="I161" s="620"/>
      <c r="J161" s="620"/>
      <c r="K161" s="632"/>
      <c r="L161" s="628"/>
      <c r="M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147"/>
      <c r="AL161" s="634"/>
    </row>
    <row r="162" s="129" customFormat="true" ht="18" hidden="false" customHeight="true" outlineLevel="0" collapsed="false">
      <c r="A162" s="635"/>
      <c r="B162" s="636" t="s">
        <v>256</v>
      </c>
      <c r="C162" s="637" t="s">
        <v>266</v>
      </c>
      <c r="D162" s="638"/>
      <c r="E162" s="638"/>
      <c r="F162" s="638"/>
      <c r="G162" s="638"/>
      <c r="H162" s="638"/>
      <c r="I162" s="638"/>
      <c r="J162" s="638"/>
      <c r="K162" s="638"/>
      <c r="L162" s="638"/>
      <c r="M162" s="484"/>
      <c r="N162" s="484"/>
      <c r="O162" s="484"/>
      <c r="P162" s="484"/>
      <c r="Q162" s="484"/>
      <c r="R162" s="484"/>
      <c r="S162" s="484"/>
      <c r="T162" s="484"/>
      <c r="U162" s="484"/>
      <c r="V162" s="484"/>
      <c r="W162" s="484"/>
      <c r="X162" s="484"/>
      <c r="Y162" s="603"/>
      <c r="Z162" s="603"/>
      <c r="AA162" s="603"/>
      <c r="AB162" s="603"/>
      <c r="AC162" s="604"/>
      <c r="AD162" s="604"/>
      <c r="AE162" s="604"/>
      <c r="AF162" s="604"/>
      <c r="AG162" s="605"/>
      <c r="AH162" s="605"/>
      <c r="AI162" s="605"/>
      <c r="AJ162" s="639"/>
      <c r="AK162" s="592"/>
      <c r="AL162" s="593"/>
    </row>
    <row r="163" s="129" customFormat="true" ht="15" hidden="false" customHeight="true" outlineLevel="0" collapsed="false">
      <c r="A163" s="519" t="s">
        <v>228</v>
      </c>
      <c r="B163" s="519"/>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20"/>
      <c r="AH163" s="521" t="s">
        <v>229</v>
      </c>
      <c r="AI163" s="520"/>
      <c r="AJ163" s="607"/>
      <c r="AK163" s="418"/>
    </row>
    <row r="164" s="129" customFormat="true" ht="10.5" hidden="false" customHeight="true" outlineLevel="0" collapsed="false">
      <c r="A164" s="477"/>
      <c r="B164" s="477"/>
      <c r="C164" s="477"/>
      <c r="D164" s="477"/>
      <c r="E164" s="477"/>
      <c r="F164" s="477"/>
      <c r="G164" s="477"/>
      <c r="H164" s="477"/>
      <c r="I164" s="477"/>
      <c r="J164" s="477"/>
      <c r="K164" s="400"/>
      <c r="L164" s="400"/>
      <c r="M164" s="400"/>
      <c r="N164" s="400"/>
      <c r="O164" s="400"/>
      <c r="P164" s="400"/>
      <c r="Q164" s="400"/>
      <c r="R164" s="400"/>
      <c r="S164" s="400"/>
      <c r="T164" s="400"/>
      <c r="U164" s="400"/>
      <c r="V164" s="400"/>
      <c r="W164" s="400"/>
      <c r="X164" s="400"/>
      <c r="Y164" s="400"/>
      <c r="Z164" s="400"/>
      <c r="AA164" s="400"/>
      <c r="AB164" s="400"/>
      <c r="AC164" s="400"/>
      <c r="AD164" s="400"/>
      <c r="AE164" s="400"/>
      <c r="AF164" s="400"/>
      <c r="AG164" s="400"/>
      <c r="AH164" s="400"/>
      <c r="AI164" s="400"/>
      <c r="AJ164" s="640"/>
      <c r="AL164" s="641"/>
    </row>
    <row r="165" s="129" customFormat="true" ht="17.25" hidden="false" customHeight="true" outlineLevel="0" collapsed="false">
      <c r="A165" s="642" t="s">
        <v>267</v>
      </c>
      <c r="B165" s="643"/>
      <c r="C165" s="643"/>
      <c r="D165" s="643"/>
      <c r="E165" s="643"/>
      <c r="F165" s="643"/>
      <c r="G165" s="643"/>
      <c r="H165" s="643"/>
      <c r="I165" s="643"/>
      <c r="J165" s="643"/>
      <c r="K165" s="643"/>
      <c r="L165" s="643"/>
      <c r="M165" s="643"/>
      <c r="N165" s="643"/>
      <c r="O165" s="643"/>
      <c r="P165" s="643"/>
      <c r="Q165" s="643"/>
      <c r="R165" s="643"/>
      <c r="S165" s="643"/>
      <c r="T165" s="643"/>
      <c r="U165" s="579" t="s">
        <v>268</v>
      </c>
      <c r="V165" s="250"/>
      <c r="W165" s="644"/>
      <c r="X165" s="644"/>
      <c r="Y165" s="644"/>
      <c r="Z165" s="644"/>
      <c r="AA165" s="644"/>
      <c r="AB165" s="644"/>
      <c r="AC165" s="581"/>
      <c r="AD165" s="582" t="s">
        <v>252</v>
      </c>
      <c r="AE165" s="583"/>
      <c r="AF165" s="583"/>
      <c r="AG165" s="584"/>
      <c r="AH165" s="585" t="s">
        <v>253</v>
      </c>
      <c r="AI165" s="580"/>
      <c r="AJ165" s="586"/>
      <c r="AK165" s="108"/>
      <c r="AL165" s="615"/>
    </row>
    <row r="166" s="129" customFormat="true" ht="25.5" hidden="false" customHeight="true" outlineLevel="0" collapsed="false">
      <c r="A166" s="270"/>
      <c r="B166" s="645" t="s">
        <v>254</v>
      </c>
      <c r="C166" s="646" t="s">
        <v>269</v>
      </c>
      <c r="D166" s="646"/>
      <c r="E166" s="646"/>
      <c r="F166" s="646"/>
      <c r="G166" s="646"/>
      <c r="H166" s="646"/>
      <c r="I166" s="646"/>
      <c r="J166" s="646"/>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108"/>
      <c r="AL166" s="634"/>
    </row>
    <row r="167" s="129" customFormat="true" ht="27" hidden="false" customHeight="true" outlineLevel="0" collapsed="false">
      <c r="A167" s="270"/>
      <c r="B167" s="589"/>
      <c r="C167" s="647" t="s">
        <v>270</v>
      </c>
      <c r="D167" s="647"/>
      <c r="E167" s="647"/>
      <c r="F167" s="647"/>
      <c r="G167" s="647"/>
      <c r="H167" s="647"/>
      <c r="I167" s="647"/>
      <c r="J167" s="647"/>
      <c r="K167" s="648"/>
      <c r="L167" s="649" t="s">
        <v>12</v>
      </c>
      <c r="M167" s="650" t="s">
        <v>271</v>
      </c>
      <c r="N167" s="650"/>
      <c r="O167" s="650"/>
      <c r="P167" s="650"/>
      <c r="Q167" s="650"/>
      <c r="R167" s="650"/>
      <c r="S167" s="650"/>
      <c r="T167" s="650"/>
      <c r="U167" s="650"/>
      <c r="V167" s="650"/>
      <c r="W167" s="650"/>
      <c r="X167" s="650"/>
      <c r="Y167" s="650"/>
      <c r="Z167" s="650"/>
      <c r="AA167" s="650"/>
      <c r="AB167" s="650"/>
      <c r="AC167" s="650"/>
      <c r="AD167" s="650"/>
      <c r="AE167" s="650"/>
      <c r="AF167" s="650"/>
      <c r="AG167" s="650"/>
      <c r="AH167" s="650"/>
      <c r="AI167" s="650"/>
      <c r="AJ167" s="650"/>
      <c r="AK167" s="108"/>
      <c r="AL167" s="593"/>
    </row>
    <row r="168" s="129" customFormat="true" ht="40.5" hidden="false" customHeight="true" outlineLevel="0" collapsed="false">
      <c r="A168" s="270"/>
      <c r="B168" s="589"/>
      <c r="C168" s="647"/>
      <c r="D168" s="647"/>
      <c r="E168" s="647"/>
      <c r="F168" s="647"/>
      <c r="G168" s="647"/>
      <c r="H168" s="647"/>
      <c r="I168" s="647"/>
      <c r="J168" s="647"/>
      <c r="K168" s="651"/>
      <c r="L168" s="652" t="s">
        <v>20</v>
      </c>
      <c r="M168" s="653" t="s">
        <v>272</v>
      </c>
      <c r="N168" s="653"/>
      <c r="O168" s="653"/>
      <c r="P168" s="653"/>
      <c r="Q168" s="653"/>
      <c r="R168" s="653"/>
      <c r="S168" s="653"/>
      <c r="T168" s="653"/>
      <c r="U168" s="653"/>
      <c r="V168" s="653"/>
      <c r="W168" s="653"/>
      <c r="X168" s="653"/>
      <c r="Y168" s="653"/>
      <c r="Z168" s="653"/>
      <c r="AA168" s="653"/>
      <c r="AB168" s="653"/>
      <c r="AC168" s="653"/>
      <c r="AD168" s="653"/>
      <c r="AE168" s="653"/>
      <c r="AF168" s="653"/>
      <c r="AG168" s="653"/>
      <c r="AH168" s="653"/>
      <c r="AI168" s="653"/>
      <c r="AJ168" s="653"/>
      <c r="AK168" s="654"/>
      <c r="AL168" s="240"/>
    </row>
    <row r="169" s="129" customFormat="true" ht="40.5" hidden="false" customHeight="true" outlineLevel="0" collapsed="false">
      <c r="A169" s="270"/>
      <c r="B169" s="589"/>
      <c r="C169" s="647"/>
      <c r="D169" s="647"/>
      <c r="E169" s="647"/>
      <c r="F169" s="647"/>
      <c r="G169" s="647"/>
      <c r="H169" s="647"/>
      <c r="I169" s="647"/>
      <c r="J169" s="647"/>
      <c r="K169" s="655"/>
      <c r="L169" s="628" t="s">
        <v>15</v>
      </c>
      <c r="M169" s="656" t="s">
        <v>273</v>
      </c>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4"/>
      <c r="AL169" s="240"/>
    </row>
    <row r="170" s="129" customFormat="true" ht="18" hidden="false" customHeight="true" outlineLevel="0" collapsed="false">
      <c r="A170" s="635"/>
      <c r="B170" s="636" t="s">
        <v>256</v>
      </c>
      <c r="C170" s="637" t="s">
        <v>266</v>
      </c>
      <c r="D170" s="638"/>
      <c r="E170" s="638"/>
      <c r="F170" s="638"/>
      <c r="G170" s="638"/>
      <c r="H170" s="638"/>
      <c r="I170" s="638"/>
      <c r="J170" s="638"/>
      <c r="K170" s="638"/>
      <c r="L170" s="638"/>
      <c r="M170" s="638"/>
      <c r="N170" s="638"/>
      <c r="O170" s="638"/>
      <c r="P170" s="638"/>
      <c r="Q170" s="638"/>
      <c r="R170" s="638"/>
      <c r="S170" s="638"/>
      <c r="T170" s="638"/>
      <c r="U170" s="638"/>
      <c r="V170" s="638"/>
      <c r="W170" s="638"/>
      <c r="X170" s="638"/>
      <c r="Y170" s="657"/>
      <c r="Z170" s="657"/>
      <c r="AA170" s="657"/>
      <c r="AB170" s="657"/>
      <c r="AC170" s="658"/>
      <c r="AD170" s="658"/>
      <c r="AE170" s="658"/>
      <c r="AF170" s="658"/>
      <c r="AG170" s="659"/>
      <c r="AH170" s="659"/>
      <c r="AI170" s="659"/>
      <c r="AJ170" s="606"/>
      <c r="AK170" s="592"/>
      <c r="AL170" s="593"/>
    </row>
    <row r="171" s="129" customFormat="true" ht="15" hidden="false" customHeight="true" outlineLevel="0" collapsed="false">
      <c r="A171" s="519" t="s">
        <v>228</v>
      </c>
      <c r="B171" s="519"/>
      <c r="C171" s="519"/>
      <c r="D171" s="519"/>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20"/>
      <c r="AH171" s="521" t="s">
        <v>229</v>
      </c>
      <c r="AI171" s="520"/>
      <c r="AJ171" s="607"/>
      <c r="AK171" s="418"/>
    </row>
    <row r="172" s="129" customFormat="true" ht="28.5" hidden="false" customHeight="true" outlineLevel="0" collapsed="false">
      <c r="A172" s="660" t="s">
        <v>274</v>
      </c>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54"/>
      <c r="AL172" s="634"/>
    </row>
    <row r="173" s="129" customFormat="true" ht="6" hidden="false" customHeight="true" outlineLevel="0" collapsed="false">
      <c r="A173" s="654"/>
      <c r="B173" s="654"/>
      <c r="C173" s="654"/>
      <c r="D173" s="654"/>
      <c r="E173" s="654"/>
      <c r="F173" s="654"/>
      <c r="G173" s="654"/>
      <c r="H173" s="654"/>
      <c r="I173" s="654"/>
      <c r="J173" s="654"/>
      <c r="K173" s="654"/>
      <c r="L173" s="654"/>
      <c r="M173" s="654"/>
      <c r="N173" s="654"/>
      <c r="O173" s="654"/>
      <c r="P173" s="654"/>
      <c r="Q173" s="654"/>
      <c r="R173" s="654"/>
      <c r="S173" s="654"/>
      <c r="T173" s="654"/>
      <c r="U173" s="654"/>
      <c r="V173" s="654"/>
      <c r="W173" s="654"/>
      <c r="X173" s="654"/>
      <c r="Y173" s="654"/>
      <c r="Z173" s="654"/>
      <c r="AA173" s="654"/>
      <c r="AB173" s="654"/>
      <c r="AC173" s="654"/>
      <c r="AD173" s="654"/>
      <c r="AE173" s="654"/>
      <c r="AF173" s="654"/>
      <c r="AG173" s="654"/>
      <c r="AH173" s="654"/>
      <c r="AI173" s="654"/>
      <c r="AJ173" s="654"/>
      <c r="AK173" s="654"/>
      <c r="AL173" s="634"/>
      <c r="AM173" s="107"/>
      <c r="AN173" s="107"/>
      <c r="AO173" s="107"/>
      <c r="AP173" s="107"/>
      <c r="AQ173" s="107"/>
      <c r="AR173" s="107"/>
      <c r="AS173" s="107"/>
      <c r="AT173" s="173"/>
      <c r="AU173" s="107"/>
      <c r="AV173" s="107"/>
      <c r="AW173" s="107"/>
      <c r="AX173" s="107"/>
      <c r="AY173" s="107"/>
      <c r="AZ173" s="107"/>
    </row>
    <row r="174" customFormat="false" ht="13.5" hidden="false" customHeight="false" outlineLevel="0" collapsed="false">
      <c r="A174" s="180" t="s">
        <v>275</v>
      </c>
      <c r="B174" s="110"/>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10"/>
      <c r="AH174" s="110"/>
      <c r="AI174" s="110"/>
      <c r="AJ174" s="114"/>
      <c r="AK174" s="654"/>
      <c r="AT174" s="173"/>
    </row>
    <row r="175" customFormat="false" ht="4.5" hidden="false" customHeight="true" outlineLevel="0" collapsed="false">
      <c r="A175" s="180"/>
      <c r="B175" s="110"/>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10"/>
      <c r="AF175" s="110"/>
      <c r="AG175" s="110"/>
      <c r="AH175" s="110"/>
      <c r="AI175" s="110"/>
      <c r="AJ175" s="110"/>
      <c r="AK175" s="147"/>
      <c r="AT175" s="173"/>
    </row>
    <row r="176" customFormat="false" ht="79.5" hidden="false" customHeight="true" outlineLevel="0" collapsed="false">
      <c r="A176" s="661" t="s">
        <v>276</v>
      </c>
      <c r="B176" s="661"/>
      <c r="C176" s="661"/>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c r="AG176" s="661"/>
      <c r="AH176" s="661"/>
      <c r="AI176" s="661"/>
      <c r="AJ176" s="661"/>
      <c r="AK176" s="662"/>
      <c r="AT176" s="173"/>
    </row>
    <row r="177" customFormat="false" ht="4.5" hidden="false" customHeight="true" outlineLevel="0" collapsed="false">
      <c r="A177" s="663"/>
      <c r="B177" s="663"/>
      <c r="C177" s="663"/>
      <c r="D177" s="663"/>
      <c r="E177" s="663"/>
      <c r="F177" s="663"/>
      <c r="G177" s="663"/>
      <c r="H177" s="663"/>
      <c r="I177" s="663"/>
      <c r="J177" s="663"/>
      <c r="K177" s="663"/>
      <c r="L177" s="663"/>
      <c r="M177" s="663"/>
      <c r="N177" s="663"/>
      <c r="O177" s="663"/>
      <c r="P177" s="663"/>
      <c r="Q177" s="663"/>
      <c r="R177" s="663"/>
      <c r="S177" s="663"/>
      <c r="T177" s="663"/>
      <c r="U177" s="663"/>
      <c r="V177" s="663"/>
      <c r="W177" s="663"/>
      <c r="X177" s="663"/>
      <c r="Y177" s="663"/>
      <c r="Z177" s="663"/>
      <c r="AA177" s="663"/>
      <c r="AB177" s="663"/>
      <c r="AC177" s="663"/>
      <c r="AD177" s="663"/>
      <c r="AE177" s="663"/>
      <c r="AF177" s="663"/>
      <c r="AG177" s="663"/>
      <c r="AH177" s="663"/>
      <c r="AI177" s="663"/>
      <c r="AJ177" s="664"/>
      <c r="AK177" s="662"/>
      <c r="AT177" s="173"/>
    </row>
    <row r="178" customFormat="false" ht="13.5" hidden="false" customHeight="true" outlineLevel="0" collapsed="false">
      <c r="A178" s="665" t="s">
        <v>277</v>
      </c>
      <c r="B178" s="665"/>
      <c r="C178" s="665"/>
      <c r="D178" s="665"/>
      <c r="E178" s="666" t="s">
        <v>278</v>
      </c>
      <c r="F178" s="666"/>
      <c r="G178" s="666"/>
      <c r="H178" s="666"/>
      <c r="I178" s="666"/>
      <c r="J178" s="666"/>
      <c r="K178" s="666"/>
      <c r="L178" s="666"/>
      <c r="M178" s="666"/>
      <c r="N178" s="666"/>
      <c r="O178" s="666"/>
      <c r="P178" s="666"/>
      <c r="Q178" s="666"/>
      <c r="R178" s="666"/>
      <c r="S178" s="666"/>
      <c r="T178" s="666"/>
      <c r="U178" s="666"/>
      <c r="V178" s="666"/>
      <c r="W178" s="666"/>
      <c r="X178" s="666"/>
      <c r="Y178" s="666"/>
      <c r="Z178" s="666"/>
      <c r="AA178" s="666"/>
      <c r="AB178" s="666"/>
      <c r="AC178" s="666"/>
      <c r="AD178" s="666"/>
      <c r="AE178" s="666"/>
      <c r="AF178" s="666"/>
      <c r="AG178" s="666"/>
      <c r="AH178" s="666"/>
      <c r="AI178" s="666"/>
      <c r="AJ178" s="666"/>
      <c r="AK178" s="662"/>
      <c r="AM178" s="667"/>
      <c r="AN178" s="667"/>
      <c r="AO178" s="667"/>
      <c r="AP178" s="667"/>
      <c r="AQ178" s="667"/>
      <c r="AR178" s="667"/>
      <c r="AS178" s="667"/>
      <c r="AT178" s="667"/>
      <c r="AU178" s="667"/>
      <c r="AV178" s="667"/>
      <c r="AW178" s="667"/>
      <c r="AX178" s="667"/>
      <c r="AY178" s="667"/>
      <c r="AZ178" s="667"/>
    </row>
    <row r="179" s="667" customFormat="true" ht="14.25" hidden="false" customHeight="true" outlineLevel="0" collapsed="false">
      <c r="A179" s="668" t="s">
        <v>279</v>
      </c>
      <c r="B179" s="668"/>
      <c r="C179" s="668"/>
      <c r="D179" s="668"/>
      <c r="E179" s="669"/>
      <c r="F179" s="670" t="s">
        <v>280</v>
      </c>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62"/>
    </row>
    <row r="180" s="667" customFormat="true" ht="13.5" hidden="false" customHeight="true" outlineLevel="0" collapsed="false">
      <c r="A180" s="668"/>
      <c r="B180" s="668"/>
      <c r="C180" s="668"/>
      <c r="D180" s="668"/>
      <c r="E180" s="671"/>
      <c r="F180" s="672" t="s">
        <v>281</v>
      </c>
      <c r="G180" s="672"/>
      <c r="H180" s="672"/>
      <c r="I180" s="672"/>
      <c r="J180" s="672"/>
      <c r="K180" s="672"/>
      <c r="L180" s="672"/>
      <c r="M180" s="672"/>
      <c r="N180" s="672"/>
      <c r="O180" s="672"/>
      <c r="P180" s="672"/>
      <c r="Q180" s="672"/>
      <c r="R180" s="672"/>
      <c r="S180" s="672"/>
      <c r="T180" s="672"/>
      <c r="U180" s="672"/>
      <c r="V180" s="672"/>
      <c r="W180" s="672"/>
      <c r="X180" s="672"/>
      <c r="Y180" s="672"/>
      <c r="Z180" s="672"/>
      <c r="AA180" s="672"/>
      <c r="AB180" s="672"/>
      <c r="AC180" s="672"/>
      <c r="AD180" s="672"/>
      <c r="AE180" s="672"/>
      <c r="AF180" s="672"/>
      <c r="AG180" s="672"/>
      <c r="AH180" s="672"/>
      <c r="AI180" s="672"/>
      <c r="AJ180" s="673"/>
      <c r="AK180" s="662"/>
    </row>
    <row r="181" s="667" customFormat="true" ht="13.5" hidden="false" customHeight="true" outlineLevel="0" collapsed="false">
      <c r="A181" s="668"/>
      <c r="B181" s="668"/>
      <c r="C181" s="668"/>
      <c r="D181" s="668"/>
      <c r="E181" s="671"/>
      <c r="F181" s="672" t="s">
        <v>282</v>
      </c>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662"/>
    </row>
    <row r="182" s="667" customFormat="true" ht="13.5" hidden="false" customHeight="true" outlineLevel="0" collapsed="false">
      <c r="A182" s="668"/>
      <c r="B182" s="668"/>
      <c r="C182" s="668"/>
      <c r="D182" s="668"/>
      <c r="E182" s="674"/>
      <c r="F182" s="675" t="s">
        <v>283</v>
      </c>
      <c r="G182" s="675"/>
      <c r="H182" s="675"/>
      <c r="I182" s="675"/>
      <c r="J182" s="675"/>
      <c r="K182" s="675"/>
      <c r="L182" s="675"/>
      <c r="M182" s="675"/>
      <c r="N182" s="675"/>
      <c r="O182" s="675"/>
      <c r="P182" s="675"/>
      <c r="Q182" s="675"/>
      <c r="R182" s="675"/>
      <c r="S182" s="675"/>
      <c r="T182" s="675"/>
      <c r="U182" s="675"/>
      <c r="V182" s="675"/>
      <c r="W182" s="675"/>
      <c r="X182" s="675"/>
      <c r="Y182" s="675"/>
      <c r="Z182" s="675"/>
      <c r="AA182" s="675"/>
      <c r="AB182" s="675"/>
      <c r="AC182" s="675"/>
      <c r="AD182" s="675"/>
      <c r="AE182" s="675"/>
      <c r="AF182" s="675"/>
      <c r="AG182" s="675"/>
      <c r="AH182" s="675"/>
      <c r="AI182" s="675"/>
      <c r="AJ182" s="676"/>
      <c r="AK182" s="662"/>
    </row>
    <row r="183" s="667" customFormat="true" ht="24.75" hidden="false" customHeight="true" outlineLevel="0" collapsed="false">
      <c r="A183" s="668" t="s">
        <v>284</v>
      </c>
      <c r="B183" s="668"/>
      <c r="C183" s="668"/>
      <c r="D183" s="668"/>
      <c r="E183" s="677"/>
      <c r="F183" s="678" t="s">
        <v>285</v>
      </c>
      <c r="G183" s="678"/>
      <c r="H183" s="678"/>
      <c r="I183" s="678"/>
      <c r="J183" s="678"/>
      <c r="K183" s="678"/>
      <c r="L183" s="678"/>
      <c r="M183" s="678"/>
      <c r="N183" s="678"/>
      <c r="O183" s="678"/>
      <c r="P183" s="678"/>
      <c r="Q183" s="678"/>
      <c r="R183" s="678"/>
      <c r="S183" s="678"/>
      <c r="T183" s="678"/>
      <c r="U183" s="678"/>
      <c r="V183" s="678"/>
      <c r="W183" s="678"/>
      <c r="X183" s="678"/>
      <c r="Y183" s="678"/>
      <c r="Z183" s="678"/>
      <c r="AA183" s="678"/>
      <c r="AB183" s="678"/>
      <c r="AC183" s="678"/>
      <c r="AD183" s="678"/>
      <c r="AE183" s="678"/>
      <c r="AF183" s="678"/>
      <c r="AG183" s="678"/>
      <c r="AH183" s="678"/>
      <c r="AI183" s="678"/>
      <c r="AJ183" s="679"/>
      <c r="AK183" s="662"/>
      <c r="AM183" s="129"/>
      <c r="AN183" s="129"/>
      <c r="AO183" s="129"/>
      <c r="AP183" s="129"/>
      <c r="AQ183" s="129"/>
      <c r="AR183" s="129"/>
      <c r="AS183" s="129"/>
      <c r="AT183" s="129"/>
      <c r="AU183" s="129"/>
      <c r="AV183" s="129"/>
      <c r="AW183" s="129"/>
      <c r="AX183" s="129"/>
      <c r="AY183" s="129"/>
      <c r="AZ183" s="129"/>
    </row>
    <row r="184" s="129" customFormat="true" ht="13.5" hidden="false" customHeight="true" outlineLevel="0" collapsed="false">
      <c r="A184" s="668"/>
      <c r="B184" s="668"/>
      <c r="C184" s="668"/>
      <c r="D184" s="668"/>
      <c r="E184" s="680"/>
      <c r="F184" s="681" t="s">
        <v>286</v>
      </c>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2"/>
      <c r="AK184" s="662"/>
    </row>
    <row r="185" s="129" customFormat="true" ht="13.5" hidden="false" customHeight="true" outlineLevel="0" collapsed="false">
      <c r="A185" s="668"/>
      <c r="B185" s="668"/>
      <c r="C185" s="668"/>
      <c r="D185" s="668"/>
      <c r="E185" s="671"/>
      <c r="F185" s="672" t="s">
        <v>287</v>
      </c>
      <c r="G185" s="672"/>
      <c r="H185" s="672"/>
      <c r="I185" s="672"/>
      <c r="J185" s="672"/>
      <c r="K185" s="672"/>
      <c r="L185" s="672"/>
      <c r="M185" s="672"/>
      <c r="N185" s="672"/>
      <c r="O185" s="672"/>
      <c r="P185" s="672"/>
      <c r="Q185" s="672"/>
      <c r="R185" s="672"/>
      <c r="S185" s="672"/>
      <c r="T185" s="672"/>
      <c r="U185" s="672"/>
      <c r="V185" s="672"/>
      <c r="W185" s="672"/>
      <c r="X185" s="672"/>
      <c r="Y185" s="672"/>
      <c r="Z185" s="672"/>
      <c r="AA185" s="672"/>
      <c r="AB185" s="672"/>
      <c r="AC185" s="672"/>
      <c r="AD185" s="672"/>
      <c r="AE185" s="672"/>
      <c r="AF185" s="672"/>
      <c r="AG185" s="672"/>
      <c r="AH185" s="672"/>
      <c r="AI185" s="672"/>
      <c r="AJ185" s="673"/>
      <c r="AK185" s="662"/>
    </row>
    <row r="186" s="129" customFormat="true" ht="13.5" hidden="false" customHeight="true" outlineLevel="0" collapsed="false">
      <c r="A186" s="668"/>
      <c r="B186" s="668"/>
      <c r="C186" s="668"/>
      <c r="D186" s="668"/>
      <c r="E186" s="683"/>
      <c r="F186" s="684" t="s">
        <v>288</v>
      </c>
      <c r="G186" s="684"/>
      <c r="H186" s="684"/>
      <c r="I186" s="684"/>
      <c r="J186" s="684"/>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62"/>
    </row>
    <row r="187" s="129" customFormat="true" ht="13.5" hidden="false" customHeight="true" outlineLevel="0" collapsed="false">
      <c r="A187" s="668" t="s">
        <v>289</v>
      </c>
      <c r="B187" s="668"/>
      <c r="C187" s="668"/>
      <c r="D187" s="668"/>
      <c r="E187" s="680"/>
      <c r="F187" s="681" t="s">
        <v>290</v>
      </c>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2"/>
      <c r="AK187" s="662"/>
    </row>
    <row r="188" s="129" customFormat="true" ht="22.5" hidden="false" customHeight="true" outlineLevel="0" collapsed="false">
      <c r="A188" s="668"/>
      <c r="B188" s="668"/>
      <c r="C188" s="668"/>
      <c r="D188" s="668"/>
      <c r="E188" s="671"/>
      <c r="F188" s="672" t="s">
        <v>291</v>
      </c>
      <c r="G188" s="672"/>
      <c r="H188" s="672"/>
      <c r="I188" s="672"/>
      <c r="J188" s="672"/>
      <c r="K188" s="672"/>
      <c r="L188" s="672"/>
      <c r="M188" s="672"/>
      <c r="N188" s="672"/>
      <c r="O188" s="672"/>
      <c r="P188" s="672"/>
      <c r="Q188" s="672"/>
      <c r="R188" s="672"/>
      <c r="S188" s="672"/>
      <c r="T188" s="672"/>
      <c r="U188" s="672"/>
      <c r="V188" s="672"/>
      <c r="W188" s="672"/>
      <c r="X188" s="672"/>
      <c r="Y188" s="672"/>
      <c r="Z188" s="672"/>
      <c r="AA188" s="672"/>
      <c r="AB188" s="672"/>
      <c r="AC188" s="672"/>
      <c r="AD188" s="672"/>
      <c r="AE188" s="672"/>
      <c r="AF188" s="672"/>
      <c r="AG188" s="672"/>
      <c r="AH188" s="672"/>
      <c r="AI188" s="672"/>
      <c r="AJ188" s="673"/>
      <c r="AK188" s="662"/>
    </row>
    <row r="189" s="129" customFormat="true" ht="13.5" hidden="false" customHeight="true" outlineLevel="0" collapsed="false">
      <c r="A189" s="668"/>
      <c r="B189" s="668"/>
      <c r="C189" s="668"/>
      <c r="D189" s="668"/>
      <c r="E189" s="671"/>
      <c r="F189" s="672" t="s">
        <v>292</v>
      </c>
      <c r="G189" s="672"/>
      <c r="H189" s="672"/>
      <c r="I189" s="672"/>
      <c r="J189" s="672"/>
      <c r="K189" s="672"/>
      <c r="L189" s="672"/>
      <c r="M189" s="672"/>
      <c r="N189" s="672"/>
      <c r="O189" s="672"/>
      <c r="P189" s="672"/>
      <c r="Q189" s="672"/>
      <c r="R189" s="672"/>
      <c r="S189" s="672"/>
      <c r="T189" s="672"/>
      <c r="U189" s="672"/>
      <c r="V189" s="672"/>
      <c r="W189" s="672"/>
      <c r="X189" s="672"/>
      <c r="Y189" s="672"/>
      <c r="Z189" s="672"/>
      <c r="AA189" s="672"/>
      <c r="AB189" s="672"/>
      <c r="AC189" s="672"/>
      <c r="AD189" s="672"/>
      <c r="AE189" s="672"/>
      <c r="AF189" s="672"/>
      <c r="AG189" s="672"/>
      <c r="AH189" s="672"/>
      <c r="AI189" s="672"/>
      <c r="AJ189" s="673"/>
      <c r="AK189" s="662"/>
    </row>
    <row r="190" s="129" customFormat="true" ht="13.5" hidden="false" customHeight="true" outlineLevel="0" collapsed="false">
      <c r="A190" s="668"/>
      <c r="B190" s="668"/>
      <c r="C190" s="668"/>
      <c r="D190" s="668"/>
      <c r="E190" s="683"/>
      <c r="F190" s="685" t="s">
        <v>293</v>
      </c>
      <c r="G190" s="685"/>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c r="AD190" s="685"/>
      <c r="AE190" s="685"/>
      <c r="AF190" s="685"/>
      <c r="AG190" s="685"/>
      <c r="AH190" s="685"/>
      <c r="AI190" s="685"/>
      <c r="AJ190" s="686"/>
      <c r="AK190" s="662"/>
    </row>
    <row r="191" s="129" customFormat="true" ht="21" hidden="false" customHeight="true" outlineLevel="0" collapsed="false">
      <c r="A191" s="668" t="s">
        <v>294</v>
      </c>
      <c r="B191" s="668"/>
      <c r="C191" s="668"/>
      <c r="D191" s="668"/>
      <c r="E191" s="680"/>
      <c r="F191" s="687" t="s">
        <v>295</v>
      </c>
      <c r="G191" s="687"/>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c r="AH191" s="687"/>
      <c r="AI191" s="687"/>
      <c r="AJ191" s="682"/>
      <c r="AK191" s="662"/>
    </row>
    <row r="192" s="129" customFormat="true" ht="13.5" hidden="false" customHeight="true" outlineLevel="0" collapsed="false">
      <c r="A192" s="668"/>
      <c r="B192" s="668"/>
      <c r="C192" s="668"/>
      <c r="D192" s="668"/>
      <c r="E192" s="671"/>
      <c r="F192" s="688" t="s">
        <v>296</v>
      </c>
      <c r="G192" s="688"/>
      <c r="H192" s="688"/>
      <c r="I192" s="688"/>
      <c r="J192" s="688"/>
      <c r="K192" s="688"/>
      <c r="L192" s="688"/>
      <c r="M192" s="688"/>
      <c r="N192" s="688"/>
      <c r="O192" s="688"/>
      <c r="P192" s="688"/>
      <c r="Q192" s="688"/>
      <c r="R192" s="688"/>
      <c r="S192" s="688"/>
      <c r="T192" s="688"/>
      <c r="U192" s="688"/>
      <c r="V192" s="688"/>
      <c r="W192" s="688"/>
      <c r="X192" s="688"/>
      <c r="Y192" s="688"/>
      <c r="Z192" s="688"/>
      <c r="AA192" s="688"/>
      <c r="AB192" s="688"/>
      <c r="AC192" s="688"/>
      <c r="AD192" s="688"/>
      <c r="AE192" s="688"/>
      <c r="AF192" s="688"/>
      <c r="AG192" s="688"/>
      <c r="AH192" s="688"/>
      <c r="AI192" s="688"/>
      <c r="AJ192" s="682"/>
      <c r="AK192" s="108"/>
    </row>
    <row r="193" s="129" customFormat="true" ht="13.5" hidden="false" customHeight="true" outlineLevel="0" collapsed="false">
      <c r="A193" s="668"/>
      <c r="B193" s="668"/>
      <c r="C193" s="668"/>
      <c r="D193" s="668"/>
      <c r="E193" s="680"/>
      <c r="F193" s="687" t="s">
        <v>297</v>
      </c>
      <c r="G193" s="687"/>
      <c r="H193" s="687"/>
      <c r="I193" s="687"/>
      <c r="J193" s="687"/>
      <c r="K193" s="687"/>
      <c r="L193" s="687"/>
      <c r="M193" s="687"/>
      <c r="N193" s="687"/>
      <c r="O193" s="687"/>
      <c r="P193" s="687"/>
      <c r="Q193" s="687"/>
      <c r="R193" s="687"/>
      <c r="S193" s="687"/>
      <c r="T193" s="687"/>
      <c r="U193" s="687"/>
      <c r="V193" s="687"/>
      <c r="W193" s="687"/>
      <c r="X193" s="687"/>
      <c r="Y193" s="687"/>
      <c r="Z193" s="687"/>
      <c r="AA193" s="687"/>
      <c r="AB193" s="687"/>
      <c r="AC193" s="687"/>
      <c r="AD193" s="687"/>
      <c r="AE193" s="687"/>
      <c r="AF193" s="687"/>
      <c r="AG193" s="687"/>
      <c r="AH193" s="687"/>
      <c r="AI193" s="687"/>
      <c r="AJ193" s="689"/>
    </row>
    <row r="194" s="129" customFormat="true" ht="13.5" hidden="false" customHeight="true" outlineLevel="0" collapsed="false">
      <c r="A194" s="668"/>
      <c r="B194" s="668"/>
      <c r="C194" s="668"/>
      <c r="D194" s="668"/>
      <c r="E194" s="683"/>
      <c r="F194" s="684" t="s">
        <v>298</v>
      </c>
      <c r="G194" s="684"/>
      <c r="H194" s="684"/>
      <c r="I194" s="684"/>
      <c r="J194" s="684"/>
      <c r="K194" s="684"/>
      <c r="L194" s="684"/>
      <c r="M194" s="684"/>
      <c r="N194" s="684"/>
      <c r="O194" s="684"/>
      <c r="P194" s="684"/>
      <c r="Q194" s="684"/>
      <c r="R194" s="684"/>
      <c r="S194" s="684"/>
      <c r="T194" s="684"/>
      <c r="U194" s="684"/>
      <c r="V194" s="684"/>
      <c r="W194" s="684"/>
      <c r="X194" s="684"/>
      <c r="Y194" s="684"/>
      <c r="Z194" s="684"/>
      <c r="AA194" s="684"/>
      <c r="AB194" s="684"/>
      <c r="AC194" s="684"/>
      <c r="AD194" s="684"/>
      <c r="AE194" s="684"/>
      <c r="AF194" s="684"/>
      <c r="AG194" s="684"/>
      <c r="AH194" s="684"/>
      <c r="AI194" s="684"/>
      <c r="AJ194" s="684"/>
    </row>
    <row r="195" s="129" customFormat="true" ht="13.5" hidden="false" customHeight="true" outlineLevel="0" collapsed="false">
      <c r="A195" s="668" t="s">
        <v>299</v>
      </c>
      <c r="B195" s="668"/>
      <c r="C195" s="668"/>
      <c r="D195" s="668"/>
      <c r="E195" s="680"/>
      <c r="F195" s="687" t="s">
        <v>300</v>
      </c>
      <c r="G195" s="687"/>
      <c r="H195" s="687"/>
      <c r="I195" s="687"/>
      <c r="J195" s="687"/>
      <c r="K195" s="687"/>
      <c r="L195" s="687"/>
      <c r="M195" s="687"/>
      <c r="N195" s="687"/>
      <c r="O195" s="687"/>
      <c r="P195" s="687"/>
      <c r="Q195" s="687"/>
      <c r="R195" s="687"/>
      <c r="S195" s="687"/>
      <c r="T195" s="687"/>
      <c r="U195" s="687"/>
      <c r="V195" s="687"/>
      <c r="W195" s="687"/>
      <c r="X195" s="687"/>
      <c r="Y195" s="687"/>
      <c r="Z195" s="687"/>
      <c r="AA195" s="687"/>
      <c r="AB195" s="687"/>
      <c r="AC195" s="687"/>
      <c r="AD195" s="687"/>
      <c r="AE195" s="687"/>
      <c r="AF195" s="687"/>
      <c r="AG195" s="687"/>
      <c r="AH195" s="687"/>
      <c r="AI195" s="687"/>
      <c r="AJ195" s="682"/>
    </row>
    <row r="196" s="129" customFormat="true" ht="21" hidden="false" customHeight="true" outlineLevel="0" collapsed="false">
      <c r="A196" s="668"/>
      <c r="B196" s="668"/>
      <c r="C196" s="668"/>
      <c r="D196" s="668"/>
      <c r="E196" s="671"/>
      <c r="F196" s="688" t="s">
        <v>301</v>
      </c>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8"/>
      <c r="AE196" s="688"/>
      <c r="AF196" s="688"/>
      <c r="AG196" s="688"/>
      <c r="AH196" s="688"/>
      <c r="AI196" s="688"/>
      <c r="AJ196" s="673"/>
    </row>
    <row r="197" s="129" customFormat="true" ht="13.5" hidden="false" customHeight="true" outlineLevel="0" collapsed="false">
      <c r="A197" s="668"/>
      <c r="B197" s="668"/>
      <c r="C197" s="668"/>
      <c r="D197" s="668"/>
      <c r="E197" s="671"/>
      <c r="F197" s="688" t="s">
        <v>302</v>
      </c>
      <c r="G197" s="688"/>
      <c r="H197" s="688"/>
      <c r="I197" s="688"/>
      <c r="J197" s="688"/>
      <c r="K197" s="688"/>
      <c r="L197" s="688"/>
      <c r="M197" s="688"/>
      <c r="N197" s="688"/>
      <c r="O197" s="688"/>
      <c r="P197" s="688"/>
      <c r="Q197" s="688"/>
      <c r="R197" s="688"/>
      <c r="S197" s="688"/>
      <c r="T197" s="688"/>
      <c r="U197" s="688"/>
      <c r="V197" s="688"/>
      <c r="W197" s="688"/>
      <c r="X197" s="688"/>
      <c r="Y197" s="688"/>
      <c r="Z197" s="688"/>
      <c r="AA197" s="688"/>
      <c r="AB197" s="688"/>
      <c r="AC197" s="688"/>
      <c r="AD197" s="688"/>
      <c r="AE197" s="688"/>
      <c r="AF197" s="688"/>
      <c r="AG197" s="688"/>
      <c r="AH197" s="688"/>
      <c r="AI197" s="688"/>
      <c r="AJ197" s="673"/>
    </row>
    <row r="198" s="129" customFormat="true" ht="13.5" hidden="false" customHeight="true" outlineLevel="0" collapsed="false">
      <c r="A198" s="668"/>
      <c r="B198" s="668"/>
      <c r="C198" s="668"/>
      <c r="D198" s="668"/>
      <c r="E198" s="683"/>
      <c r="F198" s="685" t="s">
        <v>303</v>
      </c>
      <c r="G198" s="685"/>
      <c r="H198" s="685"/>
      <c r="I198" s="685"/>
      <c r="J198" s="685"/>
      <c r="K198" s="685"/>
      <c r="L198" s="685"/>
      <c r="M198" s="685"/>
      <c r="N198" s="685"/>
      <c r="O198" s="685"/>
      <c r="P198" s="685"/>
      <c r="Q198" s="685"/>
      <c r="R198" s="685"/>
      <c r="S198" s="685"/>
      <c r="T198" s="685"/>
      <c r="U198" s="685"/>
      <c r="V198" s="685"/>
      <c r="W198" s="685"/>
      <c r="X198" s="685"/>
      <c r="Y198" s="685"/>
      <c r="Z198" s="685"/>
      <c r="AA198" s="685"/>
      <c r="AB198" s="685"/>
      <c r="AC198" s="685"/>
      <c r="AD198" s="685"/>
      <c r="AE198" s="685"/>
      <c r="AF198" s="685"/>
      <c r="AG198" s="685"/>
      <c r="AH198" s="685"/>
      <c r="AI198" s="685"/>
      <c r="AJ198" s="686"/>
    </row>
    <row r="199" s="129" customFormat="true" ht="13.5" hidden="false" customHeight="true" outlineLevel="0" collapsed="false">
      <c r="A199" s="668" t="s">
        <v>304</v>
      </c>
      <c r="B199" s="668"/>
      <c r="C199" s="668"/>
      <c r="D199" s="668"/>
      <c r="E199" s="680"/>
      <c r="F199" s="690" t="s">
        <v>305</v>
      </c>
      <c r="G199" s="690"/>
      <c r="H199" s="690"/>
      <c r="I199" s="690"/>
      <c r="J199" s="690"/>
      <c r="K199" s="690"/>
      <c r="L199" s="690"/>
      <c r="M199" s="690"/>
      <c r="N199" s="690"/>
      <c r="O199" s="690"/>
      <c r="P199" s="690"/>
      <c r="Q199" s="690"/>
      <c r="R199" s="690"/>
      <c r="S199" s="690"/>
      <c r="T199" s="690"/>
      <c r="U199" s="690"/>
      <c r="V199" s="690"/>
      <c r="W199" s="690"/>
      <c r="X199" s="690"/>
      <c r="Y199" s="690"/>
      <c r="Z199" s="690"/>
      <c r="AA199" s="690"/>
      <c r="AB199" s="690"/>
      <c r="AC199" s="690"/>
      <c r="AD199" s="690"/>
      <c r="AE199" s="690"/>
      <c r="AF199" s="690"/>
      <c r="AG199" s="690"/>
      <c r="AH199" s="690"/>
      <c r="AI199" s="690"/>
      <c r="AJ199" s="690"/>
      <c r="AK199" s="654"/>
    </row>
    <row r="200" s="129" customFormat="true" ht="13.5" hidden="false" customHeight="true" outlineLevel="0" collapsed="false">
      <c r="A200" s="668"/>
      <c r="B200" s="668"/>
      <c r="C200" s="668"/>
      <c r="D200" s="668"/>
      <c r="E200" s="671"/>
      <c r="F200" s="688" t="s">
        <v>306</v>
      </c>
      <c r="G200" s="688"/>
      <c r="H200" s="688"/>
      <c r="I200" s="688"/>
      <c r="J200" s="688"/>
      <c r="K200" s="688"/>
      <c r="L200" s="688"/>
      <c r="M200" s="688"/>
      <c r="N200" s="688"/>
      <c r="O200" s="688"/>
      <c r="P200" s="688"/>
      <c r="Q200" s="688"/>
      <c r="R200" s="688"/>
      <c r="S200" s="688"/>
      <c r="T200" s="688"/>
      <c r="U200" s="688"/>
      <c r="V200" s="688"/>
      <c r="W200" s="688"/>
      <c r="X200" s="688"/>
      <c r="Y200" s="688"/>
      <c r="Z200" s="688"/>
      <c r="AA200" s="688"/>
      <c r="AB200" s="688"/>
      <c r="AC200" s="688"/>
      <c r="AD200" s="688"/>
      <c r="AE200" s="688"/>
      <c r="AF200" s="688"/>
      <c r="AG200" s="688"/>
      <c r="AH200" s="688"/>
      <c r="AI200" s="688"/>
      <c r="AJ200" s="673"/>
      <c r="AK200" s="662"/>
    </row>
    <row r="201" s="129" customFormat="true" ht="13.5" hidden="false" customHeight="true" outlineLevel="0" collapsed="false">
      <c r="A201" s="668"/>
      <c r="B201" s="668"/>
      <c r="C201" s="668"/>
      <c r="D201" s="668"/>
      <c r="E201" s="671"/>
      <c r="F201" s="688" t="s">
        <v>307</v>
      </c>
      <c r="G201" s="688"/>
      <c r="H201" s="688"/>
      <c r="I201" s="688"/>
      <c r="J201" s="688"/>
      <c r="K201" s="688"/>
      <c r="L201" s="688"/>
      <c r="M201" s="688"/>
      <c r="N201" s="688"/>
      <c r="O201" s="688"/>
      <c r="P201" s="688"/>
      <c r="Q201" s="688"/>
      <c r="R201" s="688"/>
      <c r="S201" s="688"/>
      <c r="T201" s="688"/>
      <c r="U201" s="688"/>
      <c r="V201" s="688"/>
      <c r="W201" s="688"/>
      <c r="X201" s="688"/>
      <c r="Y201" s="688"/>
      <c r="Z201" s="688"/>
      <c r="AA201" s="688"/>
      <c r="AB201" s="688"/>
      <c r="AC201" s="688"/>
      <c r="AD201" s="688"/>
      <c r="AE201" s="688"/>
      <c r="AF201" s="688"/>
      <c r="AG201" s="688"/>
      <c r="AH201" s="688"/>
      <c r="AI201" s="688"/>
      <c r="AJ201" s="673"/>
      <c r="AK201" s="662"/>
    </row>
    <row r="202" s="129" customFormat="true" ht="13.5" hidden="false" customHeight="true" outlineLevel="0" collapsed="false">
      <c r="A202" s="668"/>
      <c r="B202" s="668"/>
      <c r="C202" s="668"/>
      <c r="D202" s="668"/>
      <c r="E202" s="691"/>
      <c r="F202" s="692" t="s">
        <v>308</v>
      </c>
      <c r="G202" s="692"/>
      <c r="H202" s="692"/>
      <c r="I202" s="692"/>
      <c r="J202" s="692"/>
      <c r="K202" s="692"/>
      <c r="L202" s="692"/>
      <c r="M202" s="692"/>
      <c r="N202" s="692"/>
      <c r="O202" s="692"/>
      <c r="P202" s="692"/>
      <c r="Q202" s="692"/>
      <c r="R202" s="692"/>
      <c r="S202" s="692"/>
      <c r="T202" s="692"/>
      <c r="U202" s="692"/>
      <c r="V202" s="692"/>
      <c r="W202" s="692"/>
      <c r="X202" s="692"/>
      <c r="Y202" s="692"/>
      <c r="Z202" s="692"/>
      <c r="AA202" s="692"/>
      <c r="AB202" s="692"/>
      <c r="AC202" s="692"/>
      <c r="AD202" s="692"/>
      <c r="AE202" s="692"/>
      <c r="AF202" s="692"/>
      <c r="AG202" s="692"/>
      <c r="AH202" s="692"/>
      <c r="AI202" s="692"/>
      <c r="AJ202" s="693"/>
      <c r="AK202" s="108"/>
    </row>
    <row r="203" s="129" customFormat="true" ht="15" hidden="false" customHeight="true" outlineLevel="0" collapsed="false">
      <c r="A203" s="519" t="s">
        <v>228</v>
      </c>
      <c r="B203" s="519"/>
      <c r="C203" s="519"/>
      <c r="D203" s="519"/>
      <c r="E203" s="519"/>
      <c r="F203" s="519"/>
      <c r="G203" s="519"/>
      <c r="H203" s="519"/>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694"/>
      <c r="AH203" s="695" t="s">
        <v>229</v>
      </c>
      <c r="AI203" s="694"/>
      <c r="AJ203" s="696"/>
      <c r="AK203" s="147"/>
      <c r="AM203" s="107"/>
      <c r="AN203" s="107"/>
      <c r="AO203" s="107"/>
      <c r="AP203" s="107"/>
      <c r="AQ203" s="107"/>
      <c r="AR203" s="107"/>
      <c r="AS203" s="107"/>
      <c r="AT203" s="173"/>
      <c r="AU203" s="107"/>
      <c r="AV203" s="107"/>
      <c r="AW203" s="107"/>
      <c r="AX203" s="107"/>
      <c r="AY203" s="107"/>
      <c r="AZ203" s="107"/>
    </row>
    <row r="204" customFormat="false" ht="9" hidden="false" customHeight="true" outlineLevel="0" collapsed="false">
      <c r="A204" s="697"/>
      <c r="B204" s="697"/>
      <c r="C204" s="697"/>
      <c r="D204" s="697"/>
      <c r="E204" s="697"/>
      <c r="F204" s="697"/>
      <c r="G204" s="697"/>
      <c r="H204" s="697"/>
      <c r="I204" s="697"/>
      <c r="J204" s="697"/>
      <c r="K204" s="697"/>
      <c r="L204" s="697"/>
      <c r="M204" s="697"/>
      <c r="N204" s="697"/>
      <c r="O204" s="697"/>
      <c r="P204" s="697"/>
      <c r="Q204" s="697"/>
      <c r="R204" s="697"/>
      <c r="S204" s="697"/>
      <c r="T204" s="697"/>
      <c r="U204" s="697"/>
      <c r="V204" s="697"/>
      <c r="W204" s="697"/>
      <c r="X204" s="697"/>
      <c r="Y204" s="697"/>
      <c r="Z204" s="697"/>
      <c r="AA204" s="697"/>
      <c r="AB204" s="697"/>
      <c r="AC204" s="697"/>
      <c r="AD204" s="697"/>
      <c r="AE204" s="697"/>
      <c r="AF204" s="697"/>
      <c r="AG204" s="697"/>
      <c r="AH204" s="697"/>
      <c r="AI204" s="697"/>
      <c r="AJ204" s="698"/>
      <c r="AK204" s="108"/>
      <c r="AT204" s="173"/>
    </row>
    <row r="205" customFormat="false" ht="13.5" hidden="false" customHeight="false" outlineLevel="0" collapsed="false">
      <c r="A205" s="180" t="s">
        <v>309</v>
      </c>
      <c r="B205" s="110"/>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10"/>
      <c r="AH205" s="110"/>
      <c r="AI205" s="110"/>
      <c r="AJ205" s="114"/>
      <c r="AK205" s="108"/>
      <c r="AT205" s="173"/>
    </row>
    <row r="206" customFormat="false" ht="17.25" hidden="false" customHeight="true" outlineLevel="0" collapsed="false">
      <c r="A206" s="699" t="s">
        <v>310</v>
      </c>
      <c r="B206" s="110"/>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M206" s="667"/>
      <c r="AN206" s="667"/>
      <c r="AO206" s="667"/>
      <c r="AP206" s="667"/>
      <c r="AQ206" s="667"/>
      <c r="AR206" s="667"/>
      <c r="AS206" s="667"/>
      <c r="AT206" s="667"/>
      <c r="AU206" s="667"/>
      <c r="AV206" s="667"/>
      <c r="AW206" s="667"/>
      <c r="AX206" s="667"/>
      <c r="AY206" s="667"/>
      <c r="AZ206" s="667"/>
    </row>
    <row r="207" s="667" customFormat="true" ht="15" hidden="false" customHeight="true" outlineLevel="0" collapsed="false">
      <c r="A207" s="700" t="s">
        <v>311</v>
      </c>
      <c r="B207" s="700"/>
      <c r="C207" s="700"/>
      <c r="D207" s="700"/>
      <c r="E207" s="701"/>
      <c r="F207" s="702" t="s">
        <v>312</v>
      </c>
      <c r="G207" s="702"/>
      <c r="H207" s="702"/>
      <c r="I207" s="702"/>
      <c r="J207" s="702"/>
      <c r="K207" s="702"/>
      <c r="L207" s="702"/>
      <c r="M207" s="702"/>
      <c r="N207" s="702"/>
      <c r="O207" s="703"/>
      <c r="P207" s="703"/>
      <c r="Q207" s="703"/>
      <c r="R207" s="702" t="s">
        <v>313</v>
      </c>
      <c r="S207" s="704"/>
      <c r="T207" s="704" t="s">
        <v>314</v>
      </c>
      <c r="U207" s="704"/>
      <c r="V207" s="704"/>
      <c r="W207" s="702"/>
      <c r="X207" s="702"/>
      <c r="Y207" s="702"/>
      <c r="Z207" s="702"/>
      <c r="AA207" s="703"/>
      <c r="AB207" s="703"/>
      <c r="AC207" s="703"/>
      <c r="AD207" s="703"/>
      <c r="AE207" s="703"/>
      <c r="AF207" s="703"/>
      <c r="AG207" s="703"/>
      <c r="AH207" s="703"/>
      <c r="AI207" s="703"/>
      <c r="AJ207" s="705"/>
      <c r="AK207" s="147"/>
    </row>
    <row r="208" s="667" customFormat="true" ht="15" hidden="false" customHeight="true" outlineLevel="0" collapsed="false">
      <c r="A208" s="700"/>
      <c r="B208" s="700"/>
      <c r="C208" s="700"/>
      <c r="D208" s="700"/>
      <c r="E208" s="706"/>
      <c r="F208" s="688" t="s">
        <v>315</v>
      </c>
      <c r="G208" s="688"/>
      <c r="H208" s="688"/>
      <c r="I208" s="688"/>
      <c r="J208" s="688"/>
      <c r="K208" s="688"/>
      <c r="L208" s="688"/>
      <c r="M208" s="672"/>
      <c r="N208" s="672"/>
      <c r="O208" s="672"/>
      <c r="P208" s="672"/>
      <c r="Q208" s="672"/>
      <c r="R208" s="707" t="s">
        <v>313</v>
      </c>
      <c r="S208" s="708"/>
      <c r="T208" s="708" t="s">
        <v>314</v>
      </c>
      <c r="U208" s="708"/>
      <c r="V208" s="708"/>
      <c r="W208" s="707"/>
      <c r="X208" s="707"/>
      <c r="Y208" s="709"/>
      <c r="Z208" s="707"/>
      <c r="AA208" s="710"/>
      <c r="AB208" s="672"/>
      <c r="AC208" s="672"/>
      <c r="AD208" s="672"/>
      <c r="AE208" s="672"/>
      <c r="AF208" s="672"/>
      <c r="AG208" s="672"/>
      <c r="AH208" s="672"/>
      <c r="AI208" s="672"/>
      <c r="AJ208" s="673"/>
      <c r="AK208" s="108"/>
      <c r="AM208" s="129"/>
      <c r="AN208" s="129"/>
      <c r="AO208" s="129"/>
      <c r="AP208" s="129"/>
      <c r="AQ208" s="129"/>
      <c r="AR208" s="129"/>
      <c r="AS208" s="129"/>
      <c r="AT208" s="129"/>
      <c r="AU208" s="129"/>
      <c r="AV208" s="129"/>
      <c r="AW208" s="129"/>
      <c r="AX208" s="129"/>
      <c r="AY208" s="129"/>
      <c r="AZ208" s="129"/>
    </row>
    <row r="209" s="129" customFormat="true" ht="15" hidden="false" customHeight="true" outlineLevel="0" collapsed="false">
      <c r="A209" s="711" t="s">
        <v>316</v>
      </c>
      <c r="B209" s="711"/>
      <c r="C209" s="711"/>
      <c r="D209" s="711"/>
      <c r="E209" s="706"/>
      <c r="F209" s="712" t="s">
        <v>317</v>
      </c>
      <c r="G209" s="712"/>
      <c r="H209" s="712"/>
      <c r="I209" s="712"/>
      <c r="J209" s="712"/>
      <c r="K209" s="712"/>
      <c r="L209" s="712"/>
      <c r="M209" s="712"/>
      <c r="N209" s="712"/>
      <c r="O209" s="712"/>
      <c r="P209" s="712"/>
      <c r="Q209" s="712"/>
      <c r="R209" s="712"/>
      <c r="S209" s="712"/>
      <c r="T209" s="712"/>
      <c r="U209" s="707" t="s">
        <v>313</v>
      </c>
      <c r="V209" s="708"/>
      <c r="W209" s="708" t="s">
        <v>314</v>
      </c>
      <c r="X209" s="708"/>
      <c r="Y209" s="708"/>
      <c r="Z209" s="707"/>
      <c r="AA209" s="707"/>
      <c r="AB209" s="707"/>
      <c r="AC209" s="707"/>
      <c r="AD209" s="672"/>
      <c r="AE209" s="672"/>
      <c r="AF209" s="672"/>
      <c r="AG209" s="672"/>
      <c r="AH209" s="672"/>
      <c r="AI209" s="672"/>
      <c r="AJ209" s="673"/>
      <c r="AK209" s="108"/>
    </row>
    <row r="210" s="129" customFormat="true" ht="15" hidden="false" customHeight="true" outlineLevel="0" collapsed="false">
      <c r="A210" s="711"/>
      <c r="B210" s="711"/>
      <c r="C210" s="711"/>
      <c r="D210" s="711"/>
      <c r="E210" s="713"/>
      <c r="F210" s="714" t="s">
        <v>318</v>
      </c>
      <c r="G210" s="714"/>
      <c r="H210" s="715"/>
      <c r="I210" s="715"/>
      <c r="J210" s="715"/>
      <c r="K210" s="715"/>
      <c r="L210" s="715"/>
      <c r="M210" s="715"/>
      <c r="N210" s="715"/>
      <c r="O210" s="715"/>
      <c r="P210" s="715"/>
      <c r="Q210" s="715"/>
      <c r="R210" s="715"/>
      <c r="S210" s="715"/>
      <c r="T210" s="715"/>
      <c r="U210" s="715"/>
      <c r="V210" s="715"/>
      <c r="W210" s="715"/>
      <c r="X210" s="715"/>
      <c r="Y210" s="716" t="s">
        <v>137</v>
      </c>
      <c r="Z210" s="717" t="s">
        <v>313</v>
      </c>
      <c r="AA210" s="718"/>
      <c r="AB210" s="718" t="s">
        <v>227</v>
      </c>
      <c r="AC210" s="718"/>
      <c r="AD210" s="717"/>
      <c r="AE210" s="717"/>
      <c r="AF210" s="717"/>
      <c r="AG210" s="717"/>
      <c r="AH210" s="719"/>
      <c r="AI210" s="719"/>
      <c r="AJ210" s="720"/>
      <c r="AK210" s="108"/>
    </row>
    <row r="211" s="129" customFormat="true" ht="15" hidden="false" customHeight="true" outlineLevel="0" collapsed="false">
      <c r="A211" s="519" t="s">
        <v>228</v>
      </c>
      <c r="B211" s="519"/>
      <c r="C211" s="519"/>
      <c r="D211" s="519"/>
      <c r="E211" s="519"/>
      <c r="F211" s="519"/>
      <c r="G211" s="519"/>
      <c r="H211" s="519"/>
      <c r="I211" s="519"/>
      <c r="J211" s="519"/>
      <c r="K211" s="519"/>
      <c r="L211" s="519"/>
      <c r="M211" s="519"/>
      <c r="N211" s="519"/>
      <c r="O211" s="519"/>
      <c r="P211" s="519"/>
      <c r="Q211" s="519"/>
      <c r="R211" s="519"/>
      <c r="S211" s="519"/>
      <c r="T211" s="519"/>
      <c r="U211" s="519"/>
      <c r="V211" s="519"/>
      <c r="W211" s="519"/>
      <c r="X211" s="519"/>
      <c r="Y211" s="519"/>
      <c r="Z211" s="519"/>
      <c r="AA211" s="519"/>
      <c r="AB211" s="519"/>
      <c r="AC211" s="519"/>
      <c r="AD211" s="519"/>
      <c r="AE211" s="519"/>
      <c r="AF211" s="519"/>
      <c r="AG211" s="542"/>
      <c r="AH211" s="543" t="s">
        <v>229</v>
      </c>
      <c r="AI211" s="542"/>
      <c r="AJ211" s="544"/>
      <c r="AK211" s="147"/>
      <c r="AM211" s="107"/>
      <c r="AN211" s="107"/>
      <c r="AO211" s="107"/>
      <c r="AP211" s="107"/>
      <c r="AQ211" s="107"/>
      <c r="AR211" s="107"/>
      <c r="AS211" s="107"/>
      <c r="AT211" s="173"/>
      <c r="AU211" s="107"/>
      <c r="AV211" s="107"/>
      <c r="AW211" s="107"/>
      <c r="AX211" s="107"/>
      <c r="AY211" s="107"/>
      <c r="AZ211" s="107"/>
    </row>
    <row r="212" customFormat="false" ht="6" hidden="false" customHeight="true" outlineLevel="0" collapsed="false">
      <c r="A212" s="183"/>
      <c r="B212" s="110"/>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14"/>
      <c r="AK212" s="108"/>
    </row>
    <row r="213" customFormat="false" ht="15.75" hidden="false" customHeight="true" outlineLevel="0" collapsed="false">
      <c r="A213" s="721"/>
      <c r="B213" s="288" t="s">
        <v>319</v>
      </c>
      <c r="C213" s="721"/>
      <c r="D213" s="721"/>
      <c r="E213" s="721"/>
      <c r="F213" s="721"/>
      <c r="G213" s="721"/>
      <c r="H213" s="721"/>
      <c r="I213" s="721"/>
      <c r="J213" s="721"/>
      <c r="K213" s="721"/>
      <c r="L213" s="721"/>
      <c r="M213" s="721"/>
      <c r="N213" s="721"/>
      <c r="O213" s="721"/>
      <c r="P213" s="721"/>
      <c r="Q213" s="721"/>
      <c r="R213" s="721"/>
      <c r="S213" s="721"/>
      <c r="T213" s="721"/>
      <c r="U213" s="721"/>
      <c r="V213" s="721"/>
      <c r="W213" s="721"/>
      <c r="X213" s="721"/>
      <c r="Y213" s="721"/>
      <c r="Z213" s="721"/>
      <c r="AA213" s="721"/>
      <c r="AB213" s="721"/>
      <c r="AC213" s="721"/>
      <c r="AD213" s="721"/>
      <c r="AE213" s="721"/>
      <c r="AF213" s="721"/>
      <c r="AG213" s="721"/>
      <c r="AH213" s="721"/>
      <c r="AI213" s="721"/>
      <c r="AJ213" s="722"/>
      <c r="AK213" s="108"/>
    </row>
    <row r="214" customFormat="false" ht="14.25" hidden="false" customHeight="true" outlineLevel="0" collapsed="false">
      <c r="A214" s="721"/>
      <c r="B214" s="723" t="s">
        <v>320</v>
      </c>
      <c r="C214" s="723"/>
      <c r="D214" s="723"/>
      <c r="E214" s="723"/>
      <c r="F214" s="723"/>
      <c r="G214" s="723"/>
      <c r="H214" s="723"/>
      <c r="I214" s="723"/>
      <c r="J214" s="723"/>
      <c r="K214" s="723"/>
      <c r="L214" s="723"/>
      <c r="M214" s="723"/>
      <c r="N214" s="723"/>
      <c r="O214" s="723"/>
      <c r="P214" s="723"/>
      <c r="Q214" s="723"/>
      <c r="R214" s="723"/>
      <c r="S214" s="723"/>
      <c r="T214" s="723"/>
      <c r="U214" s="723"/>
      <c r="V214" s="723"/>
      <c r="W214" s="723"/>
      <c r="X214" s="723"/>
      <c r="Y214" s="723"/>
      <c r="Z214" s="724" t="s">
        <v>321</v>
      </c>
      <c r="AA214" s="724"/>
      <c r="AB214" s="724"/>
      <c r="AC214" s="724"/>
      <c r="AD214" s="724"/>
      <c r="AE214" s="724"/>
      <c r="AF214" s="724"/>
      <c r="AG214" s="724"/>
      <c r="AH214" s="724"/>
      <c r="AI214" s="724"/>
      <c r="AJ214" s="724"/>
      <c r="AK214" s="724"/>
    </row>
    <row r="215" customFormat="false" ht="16.5" hidden="false" customHeight="true" outlineLevel="0" collapsed="false">
      <c r="A215" s="721"/>
      <c r="B215" s="725"/>
      <c r="C215" s="726" t="s">
        <v>322</v>
      </c>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8"/>
      <c r="Z215" s="729" t="s">
        <v>323</v>
      </c>
      <c r="AA215" s="729"/>
      <c r="AB215" s="729"/>
      <c r="AC215" s="729"/>
      <c r="AD215" s="729"/>
      <c r="AE215" s="729"/>
      <c r="AF215" s="729"/>
      <c r="AG215" s="729"/>
      <c r="AH215" s="729"/>
      <c r="AI215" s="729"/>
      <c r="AJ215" s="729"/>
      <c r="AK215" s="729"/>
    </row>
    <row r="216" customFormat="false" ht="16.5" hidden="false" customHeight="true" outlineLevel="0" collapsed="false">
      <c r="A216" s="721"/>
      <c r="B216" s="730"/>
      <c r="C216" s="731" t="s">
        <v>324</v>
      </c>
      <c r="D216" s="732"/>
      <c r="E216" s="732"/>
      <c r="F216" s="732"/>
      <c r="G216" s="732"/>
      <c r="H216" s="732"/>
      <c r="I216" s="732"/>
      <c r="J216" s="732"/>
      <c r="K216" s="732"/>
      <c r="L216" s="732"/>
      <c r="M216" s="732"/>
      <c r="N216" s="732"/>
      <c r="O216" s="732"/>
      <c r="P216" s="732"/>
      <c r="Q216" s="732"/>
      <c r="R216" s="732"/>
      <c r="S216" s="732"/>
      <c r="T216" s="732"/>
      <c r="U216" s="732"/>
      <c r="V216" s="732"/>
      <c r="W216" s="732"/>
      <c r="X216" s="732"/>
      <c r="Y216" s="733"/>
      <c r="Z216" s="734" t="s">
        <v>325</v>
      </c>
      <c r="AA216" s="734"/>
      <c r="AB216" s="734"/>
      <c r="AC216" s="734"/>
      <c r="AD216" s="734"/>
      <c r="AE216" s="734"/>
      <c r="AF216" s="734"/>
      <c r="AG216" s="734"/>
      <c r="AH216" s="734"/>
      <c r="AI216" s="734"/>
      <c r="AJ216" s="734"/>
      <c r="AK216" s="734"/>
    </row>
    <row r="217" customFormat="false" ht="16.5" hidden="false" customHeight="true" outlineLevel="0" collapsed="false">
      <c r="A217" s="721"/>
      <c r="B217" s="730"/>
      <c r="C217" s="731" t="s">
        <v>326</v>
      </c>
      <c r="D217" s="732"/>
      <c r="E217" s="732"/>
      <c r="F217" s="732"/>
      <c r="G217" s="732"/>
      <c r="H217" s="732"/>
      <c r="I217" s="732"/>
      <c r="J217" s="732"/>
      <c r="K217" s="732"/>
      <c r="L217" s="732"/>
      <c r="M217" s="732"/>
      <c r="N217" s="732"/>
      <c r="O217" s="732"/>
      <c r="P217" s="732"/>
      <c r="Q217" s="732"/>
      <c r="R217" s="732"/>
      <c r="S217" s="732"/>
      <c r="T217" s="732"/>
      <c r="U217" s="732"/>
      <c r="V217" s="732"/>
      <c r="W217" s="732"/>
      <c r="X217" s="732"/>
      <c r="Y217" s="733"/>
      <c r="Z217" s="734" t="s">
        <v>327</v>
      </c>
      <c r="AA217" s="734"/>
      <c r="AB217" s="734"/>
      <c r="AC217" s="734"/>
      <c r="AD217" s="734"/>
      <c r="AE217" s="734"/>
      <c r="AF217" s="734"/>
      <c r="AG217" s="734"/>
      <c r="AH217" s="734"/>
      <c r="AI217" s="734"/>
      <c r="AJ217" s="734"/>
      <c r="AK217" s="734"/>
    </row>
    <row r="218" customFormat="false" ht="16.5" hidden="false" customHeight="true" outlineLevel="0" collapsed="false">
      <c r="A218" s="721"/>
      <c r="B218" s="730"/>
      <c r="C218" s="731" t="s">
        <v>328</v>
      </c>
      <c r="D218" s="732"/>
      <c r="E218" s="732"/>
      <c r="F218" s="732"/>
      <c r="G218" s="732"/>
      <c r="H218" s="732"/>
      <c r="I218" s="732"/>
      <c r="J218" s="732"/>
      <c r="K218" s="732"/>
      <c r="L218" s="732"/>
      <c r="M218" s="732"/>
      <c r="N218" s="732"/>
      <c r="O218" s="732"/>
      <c r="P218" s="732"/>
      <c r="Q218" s="732"/>
      <c r="R218" s="732"/>
      <c r="S218" s="732"/>
      <c r="T218" s="732"/>
      <c r="U218" s="732"/>
      <c r="V218" s="732"/>
      <c r="W218" s="732"/>
      <c r="X218" s="732"/>
      <c r="Y218" s="733"/>
      <c r="Z218" s="734" t="s">
        <v>329</v>
      </c>
      <c r="AA218" s="734"/>
      <c r="AB218" s="734"/>
      <c r="AC218" s="734"/>
      <c r="AD218" s="734"/>
      <c r="AE218" s="734"/>
      <c r="AF218" s="734"/>
      <c r="AG218" s="734"/>
      <c r="AH218" s="734"/>
      <c r="AI218" s="734"/>
      <c r="AJ218" s="734"/>
      <c r="AK218" s="734"/>
    </row>
    <row r="219" customFormat="false" ht="24.75" hidden="false" customHeight="true" outlineLevel="0" collapsed="false">
      <c r="A219" s="721"/>
      <c r="B219" s="730"/>
      <c r="C219" s="735" t="s">
        <v>330</v>
      </c>
      <c r="D219" s="735"/>
      <c r="E219" s="735"/>
      <c r="F219" s="735"/>
      <c r="G219" s="735"/>
      <c r="H219" s="735"/>
      <c r="I219" s="735"/>
      <c r="J219" s="735"/>
      <c r="K219" s="735"/>
      <c r="L219" s="735"/>
      <c r="M219" s="735"/>
      <c r="N219" s="735"/>
      <c r="O219" s="735"/>
      <c r="P219" s="735"/>
      <c r="Q219" s="735"/>
      <c r="R219" s="735"/>
      <c r="S219" s="735"/>
      <c r="T219" s="735"/>
      <c r="U219" s="735"/>
      <c r="V219" s="735"/>
      <c r="W219" s="735"/>
      <c r="X219" s="735"/>
      <c r="Y219" s="735"/>
      <c r="Z219" s="734" t="s">
        <v>331</v>
      </c>
      <c r="AA219" s="734"/>
      <c r="AB219" s="734"/>
      <c r="AC219" s="734"/>
      <c r="AD219" s="734"/>
      <c r="AE219" s="734"/>
      <c r="AF219" s="734"/>
      <c r="AG219" s="734"/>
      <c r="AH219" s="734"/>
      <c r="AI219" s="734"/>
      <c r="AJ219" s="734"/>
      <c r="AK219" s="734"/>
    </row>
    <row r="220" customFormat="false" ht="16.5" hidden="false" customHeight="true" outlineLevel="0" collapsed="false">
      <c r="A220" s="721"/>
      <c r="B220" s="730"/>
      <c r="C220" s="735" t="s">
        <v>332</v>
      </c>
      <c r="D220" s="735"/>
      <c r="E220" s="735"/>
      <c r="F220" s="735"/>
      <c r="G220" s="735"/>
      <c r="H220" s="735"/>
      <c r="I220" s="735"/>
      <c r="J220" s="735"/>
      <c r="K220" s="735"/>
      <c r="L220" s="735"/>
      <c r="M220" s="735"/>
      <c r="N220" s="735"/>
      <c r="O220" s="735"/>
      <c r="P220" s="735"/>
      <c r="Q220" s="735"/>
      <c r="R220" s="735"/>
      <c r="S220" s="735"/>
      <c r="T220" s="735"/>
      <c r="U220" s="735"/>
      <c r="V220" s="735"/>
      <c r="W220" s="735"/>
      <c r="X220" s="735"/>
      <c r="Y220" s="735"/>
      <c r="Z220" s="736" t="s">
        <v>333</v>
      </c>
      <c r="AA220" s="736"/>
      <c r="AB220" s="736"/>
      <c r="AC220" s="736"/>
      <c r="AD220" s="736"/>
      <c r="AE220" s="736"/>
      <c r="AF220" s="736"/>
      <c r="AG220" s="736"/>
      <c r="AH220" s="736"/>
      <c r="AI220" s="736"/>
      <c r="AJ220" s="736"/>
      <c r="AK220" s="736"/>
    </row>
    <row r="221" customFormat="false" ht="16.5" hidden="false" customHeight="true" outlineLevel="0" collapsed="false">
      <c r="A221" s="721"/>
      <c r="B221" s="737"/>
      <c r="C221" s="738" t="s">
        <v>334</v>
      </c>
      <c r="D221" s="739"/>
      <c r="E221" s="739"/>
      <c r="F221" s="739"/>
      <c r="G221" s="739"/>
      <c r="H221" s="739"/>
      <c r="I221" s="739"/>
      <c r="J221" s="739"/>
      <c r="K221" s="739"/>
      <c r="L221" s="739"/>
      <c r="M221" s="739"/>
      <c r="N221" s="739"/>
      <c r="O221" s="739"/>
      <c r="P221" s="739"/>
      <c r="Q221" s="739"/>
      <c r="R221" s="739"/>
      <c r="S221" s="739"/>
      <c r="T221" s="739"/>
      <c r="U221" s="739"/>
      <c r="V221" s="739"/>
      <c r="W221" s="739"/>
      <c r="X221" s="739"/>
      <c r="Y221" s="740"/>
      <c r="Z221" s="741" t="s">
        <v>335</v>
      </c>
      <c r="AA221" s="741"/>
      <c r="AB221" s="741"/>
      <c r="AC221" s="741"/>
      <c r="AD221" s="741"/>
      <c r="AE221" s="741"/>
      <c r="AF221" s="741"/>
      <c r="AG221" s="741"/>
      <c r="AH221" s="741"/>
      <c r="AI221" s="741"/>
      <c r="AJ221" s="741"/>
      <c r="AK221" s="741"/>
    </row>
    <row r="222" customFormat="false" ht="3" hidden="false" customHeight="true" outlineLevel="0" collapsed="false">
      <c r="A222" s="721"/>
      <c r="B222" s="721"/>
      <c r="C222" s="288"/>
      <c r="D222" s="721"/>
      <c r="E222" s="721"/>
      <c r="F222" s="721"/>
      <c r="G222" s="721"/>
      <c r="H222" s="721"/>
      <c r="I222" s="721"/>
      <c r="J222" s="721"/>
      <c r="K222" s="721"/>
      <c r="L222" s="721"/>
      <c r="M222" s="721"/>
      <c r="N222" s="721"/>
      <c r="O222" s="721"/>
      <c r="P222" s="721"/>
      <c r="Q222" s="721"/>
      <c r="R222" s="721"/>
      <c r="S222" s="721"/>
      <c r="T222" s="721"/>
      <c r="U222" s="721"/>
      <c r="V222" s="721"/>
      <c r="W222" s="721"/>
      <c r="X222" s="721"/>
      <c r="Y222" s="721"/>
      <c r="Z222" s="288"/>
      <c r="AA222" s="288"/>
      <c r="AB222" s="288"/>
      <c r="AC222" s="288"/>
      <c r="AD222" s="288"/>
      <c r="AE222" s="288"/>
      <c r="AF222" s="288"/>
      <c r="AG222" s="288"/>
      <c r="AH222" s="288"/>
      <c r="AI222" s="721"/>
      <c r="AJ222" s="722"/>
    </row>
    <row r="223" customFormat="false" ht="12" hidden="false" customHeight="true" outlineLevel="0" collapsed="false">
      <c r="A223" s="721"/>
      <c r="B223" s="742" t="s">
        <v>336</v>
      </c>
      <c r="C223" s="743" t="s">
        <v>337</v>
      </c>
      <c r="D223" s="743"/>
      <c r="E223" s="743"/>
      <c r="F223" s="743"/>
      <c r="G223" s="743"/>
      <c r="H223" s="743"/>
      <c r="I223" s="743"/>
      <c r="J223" s="743"/>
      <c r="K223" s="743"/>
      <c r="L223" s="743"/>
      <c r="M223" s="743"/>
      <c r="N223" s="743"/>
      <c r="O223" s="743"/>
      <c r="P223" s="743"/>
      <c r="Q223" s="743"/>
      <c r="R223" s="743"/>
      <c r="S223" s="743"/>
      <c r="T223" s="743"/>
      <c r="U223" s="743"/>
      <c r="V223" s="743"/>
      <c r="W223" s="743"/>
      <c r="X223" s="743"/>
      <c r="Y223" s="743"/>
      <c r="Z223" s="743"/>
      <c r="AA223" s="743"/>
      <c r="AB223" s="743"/>
      <c r="AC223" s="743"/>
      <c r="AD223" s="743"/>
      <c r="AE223" s="743"/>
      <c r="AF223" s="743"/>
      <c r="AG223" s="743"/>
      <c r="AH223" s="743"/>
      <c r="AI223" s="743"/>
      <c r="AJ223" s="743"/>
      <c r="AK223" s="743"/>
    </row>
    <row r="224" customFormat="false" ht="21" hidden="false" customHeight="true" outlineLevel="0" collapsed="false">
      <c r="A224" s="721"/>
      <c r="B224" s="744" t="s">
        <v>69</v>
      </c>
      <c r="C224" s="745" t="s">
        <v>338</v>
      </c>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c r="AA224" s="745"/>
      <c r="AB224" s="745"/>
      <c r="AC224" s="745"/>
      <c r="AD224" s="745"/>
      <c r="AE224" s="745"/>
      <c r="AF224" s="745"/>
      <c r="AG224" s="745"/>
      <c r="AH224" s="745"/>
      <c r="AI224" s="745"/>
      <c r="AJ224" s="745"/>
      <c r="AK224" s="745"/>
    </row>
    <row r="225" customFormat="false" ht="7.5" hidden="false" customHeight="true" outlineLevel="0" collapsed="false">
      <c r="A225" s="739"/>
      <c r="B225" s="739"/>
      <c r="C225" s="746"/>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6"/>
      <c r="AD225" s="746"/>
      <c r="AE225" s="746"/>
      <c r="AF225" s="746"/>
      <c r="AG225" s="746"/>
      <c r="AH225" s="746"/>
      <c r="AI225" s="746"/>
      <c r="AJ225" s="747"/>
    </row>
    <row r="226" customFormat="false" ht="4.5" hidden="false" customHeight="true" outlineLevel="0" collapsed="false">
      <c r="A226" s="748"/>
      <c r="B226" s="749"/>
      <c r="C226" s="749"/>
      <c r="D226" s="749"/>
      <c r="E226" s="749"/>
      <c r="F226" s="749"/>
      <c r="G226" s="749"/>
      <c r="H226" s="749"/>
      <c r="I226" s="749"/>
      <c r="J226" s="749"/>
      <c r="K226" s="749"/>
      <c r="L226" s="749"/>
      <c r="M226" s="749"/>
      <c r="N226" s="749"/>
      <c r="O226" s="749"/>
      <c r="P226" s="749"/>
      <c r="Q226" s="749"/>
      <c r="R226" s="749"/>
      <c r="S226" s="749"/>
      <c r="T226" s="749"/>
      <c r="U226" s="749"/>
      <c r="V226" s="749"/>
      <c r="W226" s="749"/>
      <c r="X226" s="749"/>
      <c r="Y226" s="749"/>
      <c r="Z226" s="749"/>
      <c r="AA226" s="749"/>
      <c r="AB226" s="749"/>
      <c r="AC226" s="749"/>
      <c r="AD226" s="749"/>
      <c r="AE226" s="749"/>
      <c r="AF226" s="749"/>
      <c r="AG226" s="749"/>
      <c r="AH226" s="749"/>
      <c r="AI226" s="749"/>
      <c r="AJ226" s="749"/>
      <c r="AK226" s="750"/>
    </row>
    <row r="227" customFormat="false" ht="31.5" hidden="false" customHeight="true" outlineLevel="0" collapsed="false">
      <c r="A227" s="751"/>
      <c r="B227" s="752" t="s">
        <v>339</v>
      </c>
      <c r="C227" s="752"/>
      <c r="D227" s="752"/>
      <c r="E227" s="752"/>
      <c r="F227" s="752"/>
      <c r="G227" s="752"/>
      <c r="H227" s="752"/>
      <c r="I227" s="752"/>
      <c r="J227" s="752"/>
      <c r="K227" s="752"/>
      <c r="L227" s="752"/>
      <c r="M227" s="752"/>
      <c r="N227" s="752"/>
      <c r="O227" s="752"/>
      <c r="P227" s="752"/>
      <c r="Q227" s="752"/>
      <c r="R227" s="752"/>
      <c r="S227" s="752"/>
      <c r="T227" s="752"/>
      <c r="U227" s="752"/>
      <c r="V227" s="752"/>
      <c r="W227" s="752"/>
      <c r="X227" s="752"/>
      <c r="Y227" s="752"/>
      <c r="Z227" s="752"/>
      <c r="AA227" s="752"/>
      <c r="AB227" s="752"/>
      <c r="AC227" s="752"/>
      <c r="AD227" s="752"/>
      <c r="AE227" s="752"/>
      <c r="AF227" s="752"/>
      <c r="AG227" s="752"/>
      <c r="AH227" s="752"/>
      <c r="AI227" s="752"/>
      <c r="AJ227" s="752"/>
      <c r="AK227" s="752"/>
    </row>
    <row r="228" customFormat="false" ht="3" hidden="false" customHeight="true" outlineLevel="0" collapsed="false">
      <c r="A228" s="751"/>
      <c r="B228" s="288"/>
      <c r="C228" s="721"/>
      <c r="D228" s="721"/>
      <c r="E228" s="721"/>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1"/>
      <c r="AD228" s="721"/>
      <c r="AE228" s="721"/>
      <c r="AF228" s="721"/>
      <c r="AG228" s="721"/>
      <c r="AH228" s="721"/>
      <c r="AI228" s="721"/>
      <c r="AJ228" s="721"/>
      <c r="AK228" s="753"/>
      <c r="AM228" s="754"/>
      <c r="AN228" s="754"/>
      <c r="AO228" s="754"/>
      <c r="AP228" s="754"/>
      <c r="AQ228" s="754"/>
      <c r="AR228" s="754"/>
      <c r="AS228" s="754"/>
      <c r="AT228" s="754"/>
      <c r="AU228" s="754"/>
      <c r="AV228" s="754"/>
      <c r="AW228" s="754"/>
      <c r="AX228" s="754"/>
      <c r="AY228" s="754"/>
      <c r="AZ228" s="754"/>
    </row>
    <row r="229" s="754" customFormat="true" ht="13.5" hidden="false" customHeight="true" outlineLevel="0" collapsed="false">
      <c r="A229" s="755"/>
      <c r="B229" s="756" t="s">
        <v>101</v>
      </c>
      <c r="C229" s="756"/>
      <c r="D229" s="757"/>
      <c r="E229" s="757"/>
      <c r="F229" s="756" t="s">
        <v>132</v>
      </c>
      <c r="G229" s="757"/>
      <c r="H229" s="757"/>
      <c r="I229" s="756" t="s">
        <v>133</v>
      </c>
      <c r="J229" s="757"/>
      <c r="K229" s="757"/>
      <c r="L229" s="756" t="s">
        <v>340</v>
      </c>
      <c r="M229" s="758"/>
      <c r="N229" s="759" t="s">
        <v>50</v>
      </c>
      <c r="O229" s="759"/>
      <c r="P229" s="759"/>
      <c r="Q229" s="760" t="str">
        <f aca="false">IF(G9="","",G9)</f>
        <v/>
      </c>
      <c r="R229" s="760"/>
      <c r="S229" s="760"/>
      <c r="T229" s="760"/>
      <c r="U229" s="760"/>
      <c r="V229" s="760"/>
      <c r="W229" s="760"/>
      <c r="X229" s="760"/>
      <c r="Y229" s="760"/>
      <c r="Z229" s="760"/>
      <c r="AA229" s="760"/>
      <c r="AB229" s="760"/>
      <c r="AC229" s="760"/>
      <c r="AD229" s="760"/>
      <c r="AE229" s="760"/>
      <c r="AF229" s="760"/>
      <c r="AG229" s="760"/>
      <c r="AH229" s="760"/>
      <c r="AI229" s="760"/>
      <c r="AJ229" s="760"/>
      <c r="AK229" s="761"/>
    </row>
    <row r="230" s="754" customFormat="true" ht="13.5" hidden="false" customHeight="true" outlineLevel="0" collapsed="false">
      <c r="A230" s="762"/>
      <c r="B230" s="763"/>
      <c r="C230" s="764"/>
      <c r="D230" s="764"/>
      <c r="E230" s="764"/>
      <c r="F230" s="764"/>
      <c r="G230" s="764"/>
      <c r="H230" s="764"/>
      <c r="I230" s="764"/>
      <c r="J230" s="764"/>
      <c r="K230" s="764"/>
      <c r="L230" s="764"/>
      <c r="M230" s="764"/>
      <c r="N230" s="765" t="s">
        <v>341</v>
      </c>
      <c r="O230" s="765"/>
      <c r="P230" s="765"/>
      <c r="Q230" s="766" t="s">
        <v>60</v>
      </c>
      <c r="R230" s="766"/>
      <c r="S230" s="767"/>
      <c r="T230" s="767"/>
      <c r="U230" s="767"/>
      <c r="V230" s="767"/>
      <c r="W230" s="767"/>
      <c r="X230" s="768" t="s">
        <v>61</v>
      </c>
      <c r="Y230" s="768"/>
      <c r="Z230" s="767"/>
      <c r="AA230" s="767"/>
      <c r="AB230" s="767"/>
      <c r="AC230" s="767"/>
      <c r="AD230" s="767"/>
      <c r="AE230" s="767"/>
      <c r="AF230" s="767"/>
      <c r="AG230" s="767"/>
      <c r="AH230" s="767"/>
      <c r="AI230" s="769"/>
      <c r="AJ230" s="769"/>
      <c r="AK230" s="761"/>
    </row>
    <row r="231" s="754" customFormat="true" ht="2.25" hidden="false" customHeight="true" outlineLevel="0" collapsed="false">
      <c r="A231" s="770"/>
      <c r="B231" s="771"/>
      <c r="C231" s="772"/>
      <c r="D231" s="772"/>
      <c r="E231" s="772"/>
      <c r="F231" s="772"/>
      <c r="G231" s="772"/>
      <c r="H231" s="772"/>
      <c r="I231" s="772"/>
      <c r="J231" s="772"/>
      <c r="K231" s="772"/>
      <c r="L231" s="772"/>
      <c r="M231" s="772"/>
      <c r="N231" s="772"/>
      <c r="O231" s="772"/>
      <c r="P231" s="771"/>
      <c r="Q231" s="773"/>
      <c r="R231" s="774"/>
      <c r="S231" s="774"/>
      <c r="T231" s="774"/>
      <c r="U231" s="774"/>
      <c r="V231" s="774"/>
      <c r="W231" s="775"/>
      <c r="X231" s="775"/>
      <c r="Y231" s="775"/>
      <c r="Z231" s="775"/>
      <c r="AA231" s="775"/>
      <c r="AB231" s="775"/>
      <c r="AC231" s="775"/>
      <c r="AD231" s="775"/>
      <c r="AE231" s="775"/>
      <c r="AF231" s="775"/>
      <c r="AG231" s="775"/>
      <c r="AH231" s="775"/>
      <c r="AI231" s="776"/>
      <c r="AJ231" s="777"/>
      <c r="AK231" s="778"/>
      <c r="AM231" s="107"/>
      <c r="AN231" s="107"/>
      <c r="AO231" s="107"/>
      <c r="AP231" s="107"/>
      <c r="AQ231" s="107"/>
      <c r="AR231" s="107"/>
      <c r="AS231" s="107"/>
      <c r="AT231" s="107"/>
      <c r="AU231" s="107"/>
      <c r="AV231" s="107"/>
      <c r="AW231" s="107"/>
      <c r="AX231" s="107"/>
      <c r="AY231" s="107"/>
      <c r="AZ231" s="107"/>
    </row>
    <row r="232" customFormat="false" ht="7.5" hidden="false" customHeight="true" outlineLevel="0" collapsed="false">
      <c r="A232" s="779"/>
      <c r="B232" s="780"/>
      <c r="C232" s="781"/>
      <c r="D232" s="781"/>
      <c r="E232" s="781"/>
      <c r="F232" s="781"/>
      <c r="G232" s="781"/>
      <c r="H232" s="781"/>
      <c r="I232" s="781"/>
      <c r="J232" s="781"/>
      <c r="K232" s="781"/>
      <c r="L232" s="781"/>
      <c r="M232" s="781"/>
      <c r="N232" s="781"/>
      <c r="O232" s="781"/>
      <c r="P232" s="781"/>
      <c r="Q232" s="781"/>
      <c r="R232" s="781"/>
      <c r="S232" s="781"/>
      <c r="T232" s="781"/>
      <c r="U232" s="781"/>
      <c r="V232" s="781"/>
      <c r="W232" s="781"/>
      <c r="X232" s="781"/>
      <c r="Y232" s="781"/>
      <c r="Z232" s="781"/>
      <c r="AA232" s="781"/>
      <c r="AB232" s="781"/>
      <c r="AC232" s="781"/>
      <c r="AD232" s="781"/>
      <c r="AE232" s="781"/>
      <c r="AF232" s="781"/>
      <c r="AG232" s="781"/>
      <c r="AH232" s="781"/>
      <c r="AI232" s="781"/>
      <c r="AJ232" s="782"/>
    </row>
    <row r="233" customFormat="false" ht="13.5" hidden="false" customHeight="false" outlineLevel="0" collapsed="false">
      <c r="B233" s="783"/>
    </row>
  </sheetData>
  <sheetProtection algorithmName="SHA-512" hashValue="8+Af8Z5PMFXI3O40/to0wa7ywO5ZexYLoeeaRhlL5WJ5wmZJFZbj9cfwWsYVoXNE5wpUy1rfK9ygjWoXHcm/tQ==" saltValue="kqSba87ZLazTMGXNYtee/w==" spinCount="100000" sheet="true" objects="true" scenarios="true"/>
  <mergeCells count="309">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A63:A71"/>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B67:J74"/>
    <mergeCell ref="S67:W67"/>
    <mergeCell ref="Y67:AD68"/>
    <mergeCell ref="AE67:AJ68"/>
    <mergeCell ref="N68:P68"/>
    <mergeCell ref="T68:V68"/>
    <mergeCell ref="S69:W69"/>
    <mergeCell ref="Y69:AC69"/>
    <mergeCell ref="AE69:AJ70"/>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AB93:AB95"/>
    <mergeCell ref="AC93:AC95"/>
    <mergeCell ref="AD93:AD98"/>
    <mergeCell ref="D94:N95"/>
    <mergeCell ref="O94:U94"/>
    <mergeCell ref="X94:Y94"/>
    <mergeCell ref="O95:Q95"/>
    <mergeCell ref="R95:U95"/>
    <mergeCell ref="X95:Y95"/>
    <mergeCell ref="B96:N96"/>
    <mergeCell ref="O96:U96"/>
    <mergeCell ref="AB96:AB98"/>
    <mergeCell ref="AC96:AC98"/>
    <mergeCell ref="D97:N98"/>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A108:D113"/>
    <mergeCell ref="V109:AI109"/>
    <mergeCell ref="E111:AJ111"/>
    <mergeCell ref="L113:N113"/>
    <mergeCell ref="O113:P113"/>
    <mergeCell ref="R113:S113"/>
    <mergeCell ref="A114:AF114"/>
    <mergeCell ref="A117:D117"/>
    <mergeCell ref="E117:AJ117"/>
    <mergeCell ref="A118:D119"/>
    <mergeCell ref="P119:AJ119"/>
    <mergeCell ref="A120:D120"/>
    <mergeCell ref="A121:D126"/>
    <mergeCell ref="V122:AI122"/>
    <mergeCell ref="E123:AJ123"/>
    <mergeCell ref="E124:AJ124"/>
    <mergeCell ref="L126:M126"/>
    <mergeCell ref="N126:O126"/>
    <mergeCell ref="Q126:R126"/>
    <mergeCell ref="A127:AF127"/>
    <mergeCell ref="A130:D131"/>
    <mergeCell ref="E130:H130"/>
    <mergeCell ref="J130:L130"/>
    <mergeCell ref="N130:S130"/>
    <mergeCell ref="U130:Z130"/>
    <mergeCell ref="E131:H131"/>
    <mergeCell ref="J131:L131"/>
    <mergeCell ref="N131:S131"/>
    <mergeCell ref="U131:Z131"/>
    <mergeCell ref="AB131:AD131"/>
    <mergeCell ref="A132:D137"/>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A156:A161"/>
    <mergeCell ref="C156:AJ156"/>
    <mergeCell ref="B157:B161"/>
    <mergeCell ref="C157:J161"/>
    <mergeCell ref="K157:K158"/>
    <mergeCell ref="L157:L159"/>
    <mergeCell ref="M157:AJ158"/>
    <mergeCell ref="M159:AJ159"/>
    <mergeCell ref="L160:L161"/>
    <mergeCell ref="M161:AJ161"/>
    <mergeCell ref="A163:AF163"/>
    <mergeCell ref="A166:A169"/>
    <mergeCell ref="C166:AJ166"/>
    <mergeCell ref="B167:B169"/>
    <mergeCell ref="C167:J169"/>
    <mergeCell ref="M167:AJ167"/>
    <mergeCell ref="M168:AJ168"/>
    <mergeCell ref="M169:AJ169"/>
    <mergeCell ref="A171:AF171"/>
    <mergeCell ref="A172:AJ172"/>
    <mergeCell ref="A176:AJ176"/>
    <mergeCell ref="A178:D178"/>
    <mergeCell ref="E178:AJ178"/>
    <mergeCell ref="A179:D182"/>
    <mergeCell ref="F179:AJ179"/>
    <mergeCell ref="F180:AI180"/>
    <mergeCell ref="F181:AI181"/>
    <mergeCell ref="F182:AI182"/>
    <mergeCell ref="A183:D186"/>
    <mergeCell ref="F183:AI183"/>
    <mergeCell ref="F184:AI184"/>
    <mergeCell ref="F185:AI185"/>
    <mergeCell ref="F186:AJ186"/>
    <mergeCell ref="A187:D190"/>
    <mergeCell ref="F187:AI187"/>
    <mergeCell ref="F188:AI188"/>
    <mergeCell ref="F189:AI189"/>
    <mergeCell ref="F190:AI190"/>
    <mergeCell ref="A191:D194"/>
    <mergeCell ref="F191:AI191"/>
    <mergeCell ref="F192:AI192"/>
    <mergeCell ref="F193:AI193"/>
    <mergeCell ref="F194:AJ194"/>
    <mergeCell ref="A195:D198"/>
    <mergeCell ref="F195:AI195"/>
    <mergeCell ref="F196:AI196"/>
    <mergeCell ref="F197:AI197"/>
    <mergeCell ref="F198:AI198"/>
    <mergeCell ref="A199:D202"/>
    <mergeCell ref="F199:AJ199"/>
    <mergeCell ref="F200:AI200"/>
    <mergeCell ref="F201:AI201"/>
    <mergeCell ref="F202:AI202"/>
    <mergeCell ref="A203:AF203"/>
    <mergeCell ref="A207:D208"/>
    <mergeCell ref="F208:L208"/>
    <mergeCell ref="A209:D210"/>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s>
  <conditionalFormatting sqref="AD27:AJ36">
    <cfRule type="expression" priority="2" aboveAverage="0" equalAverage="0" bottom="0" percent="0" rank="0" text="" dxfId="0">
      <formula>$W$19="×"</formula>
    </cfRule>
  </conditionalFormatting>
  <conditionalFormatting sqref="A52:AK54 A55:AF55">
    <cfRule type="expression" priority="3" aboveAverage="0" equalAverage="0" bottom="0" percent="0" rank="0" text="" dxfId="1">
      <formula>$B$19="×"</formula>
    </cfRule>
  </conditionalFormatting>
  <conditionalFormatting sqref="A116:AJ126">
    <cfRule type="expression" priority="4" aboveAverage="0" equalAverage="0" bottom="0" percent="0" rank="0" text="" dxfId="2">
      <formula>$L$19="×"</formula>
    </cfRule>
  </conditionalFormatting>
  <conditionalFormatting sqref="A106:AJ113">
    <cfRule type="expression" priority="5" aboveAverage="0" equalAverage="0" bottom="0" percent="0" rank="0" text="" dxfId="3">
      <formula>$B$19="×"</formula>
    </cfRule>
  </conditionalFormatting>
  <conditionalFormatting sqref="A129:AJ137">
    <cfRule type="expression" priority="6" aboveAverage="0" equalAverage="0" bottom="0" percent="0" rank="0" text="" dxfId="4">
      <formula>$W$19="×"</formula>
    </cfRule>
  </conditionalFormatting>
  <conditionalFormatting sqref="A205:AJ211">
    <cfRule type="expression" priority="7" aboveAverage="0" equalAverage="0" bottom="0" percent="0" rank="0" text="" dxfId="5">
      <formula>$L$19="×"</formula>
    </cfRule>
  </conditionalFormatting>
  <conditionalFormatting sqref="A114:AJ114">
    <cfRule type="expression" priority="8" aboveAverage="0" equalAverage="0" bottom="0" percent="0" rank="0" text="" dxfId="6">
      <formula>$B$19="×"</formula>
    </cfRule>
  </conditionalFormatting>
  <conditionalFormatting sqref="A127:AJ127">
    <cfRule type="expression" priority="9" aboveAverage="0" equalAverage="0" bottom="0" percent="0" rank="0" text="" dxfId="7">
      <formula>$L$19="×"</formula>
    </cfRule>
  </conditionalFormatting>
  <conditionalFormatting sqref="A138:AJ138">
    <cfRule type="expression" priority="10" aboveAverage="0" equalAverage="0" bottom="0" percent="0" rank="0" text="" dxfId="8">
      <formula>$W$19="×"</formula>
    </cfRule>
  </conditionalFormatting>
  <conditionalFormatting sqref="A146:AJ172">
    <cfRule type="expression" priority="11" aboveAverage="0" equalAverage="0" bottom="0" percent="0" rank="0" text="" dxfId="9">
      <formula>$B$19="×"</formula>
    </cfRule>
  </conditionalFormatting>
  <conditionalFormatting sqref="A57:AK85">
    <cfRule type="expression" priority="12" aboveAverage="0" equalAverage="0" bottom="0" percent="0" rank="0" text="" dxfId="10">
      <formula>$L$19="×"</formula>
    </cfRule>
  </conditionalFormatting>
  <conditionalFormatting sqref="A87:AK102">
    <cfRule type="expression" priority="13" aboveAverage="0" equalAverage="0" bottom="0" percent="0" rank="0" text="" dxfId="11">
      <formula>$W$19="×"</formula>
    </cfRule>
  </conditionalFormatting>
  <conditionalFormatting sqref="W27:AC36">
    <cfRule type="expression" priority="14" aboveAverage="0" equalAverage="0" bottom="0" percent="0" rank="0" text="" dxfId="12">
      <formula>$L$19="×"</formula>
    </cfRule>
  </conditionalFormatting>
  <conditionalFormatting sqref="P27:V36">
    <cfRule type="expression" priority="15" aboveAverage="0" equalAverage="0" bottom="0" percent="0" rank="0" text="" dxfId="13">
      <formula>$B$19="×"</formula>
    </cfRule>
  </conditionalFormatting>
  <conditionalFormatting sqref="A174:AJ203">
    <cfRule type="expression" priority="16" aboveAverage="0" equalAverage="0" bottom="0" percent="0" rank="0" text="" dxfId="14">
      <formula>AND($B$19="×",$L$19="×")</formula>
    </cfRule>
  </conditionalFormatting>
  <conditionalFormatting sqref="B218:AK218">
    <cfRule type="expression" priority="17" aboveAverage="0" equalAverage="0" bottom="0" percent="0" rank="0" text="" dxfId="15">
      <formula>$B$19="×"</formula>
    </cfRule>
  </conditionalFormatting>
  <conditionalFormatting sqref="B19:K19">
    <cfRule type="expression" priority="18" aboveAverage="0" equalAverage="0" bottom="0" percent="0" rank="0" text="" dxfId="16">
      <formula>$B$19="×"</formula>
    </cfRule>
  </conditionalFormatting>
  <conditionalFormatting sqref="L19:V19">
    <cfRule type="expression" priority="19" aboveAverage="0" equalAverage="0" bottom="0" percent="0" rank="0" text="" dxfId="17">
      <formula>$L$19="×"</formula>
    </cfRule>
  </conditionalFormatting>
  <conditionalFormatting sqref="W19:AK19">
    <cfRule type="expression" priority="20" aboveAverage="0" equalAverage="0" bottom="0" percent="0" rank="0" text="" dxfId="18">
      <formula>$W$19="×"</formula>
    </cfRule>
  </conditionalFormatting>
  <conditionalFormatting sqref="AG55:AK55">
    <cfRule type="expression" priority="21" aboveAverage="0" equalAverage="0" bottom="0" percent="0" rank="0" text="" dxfId="19">
      <formula>$L$19="×"</formula>
    </cfRule>
  </conditionalFormatting>
  <dataValidations count="3">
    <dataValidation allowBlank="true" operator="between" showDropDown="false" showErrorMessage="true" showInputMessage="true" sqref="A15 K15 T15 Q55:R55 T55:U55 AA55:AB55 AD55:AE55 P62:Q62 W75 AH75 P81:Q81 S81:T81 Z81:AA81 AC81:AD81 Q99:R99 T99:U99 AA99:AB99 AD99:AE99 O104:P104 R104:S104 Y104:Z104 AB104:AC104 S107:S110 S118 S120:S122 S132:S134 D229:E229 G229:H229 J229:K229 S230 W231" type="none">
      <formula1>0</formula1>
      <formula2>0</formula2>
    </dataValidation>
    <dataValidation allowBlank="true" operator="between" showDropDown="false" showErrorMessage="true" showInputMessage="true" sqref="L113:N113" type="list">
      <formula1>"平成,令和"</formula1>
      <formula2>0</formula2>
    </dataValidation>
    <dataValidation allowBlank="true" operator="between" showDropDown="false" showErrorMessage="true" showInputMessage="true" sqref="B19 L19 W19" type="list">
      <formula1>"○,×"</formula1>
      <formula2>0</formula2>
    </dataValidation>
  </dataValidations>
  <printOptions headings="false" gridLines="false" gridLinesSet="true" horizontalCentered="false" verticalCentered="false"/>
  <pageMargins left="0.629861111111111" right="0.157638888888889" top="0.236111111111111" bottom="0.236111111111111"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0" man="true" max="16383" min="0"/>
    <brk id="103" man="true" max="16383" min="0"/>
    <brk id="139" man="true" max="16383" min="0"/>
    <brk id="173" man="true" max="16383" min="0"/>
  </rowBreaks>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H111"/>
  <sheetViews>
    <sheetView showFormulas="false" showGridLines="true" showRowColHeaders="true" showZeros="true" rightToLeft="false" tabSelected="false" showOutlineSymbols="true" defaultGridColor="true" view="pageBreakPreview" topLeftCell="A1" colorId="64" zoomScale="90" zoomScaleNormal="85" zoomScalePageLayoutView="90" workbookViewId="0">
      <selection pane="topLeft" activeCell="R13" activeCellId="0" sqref="R13"/>
    </sheetView>
  </sheetViews>
  <sheetFormatPr defaultRowHeight="13.5" zeroHeight="false" outlineLevelRow="0" outlineLevelCol="0"/>
  <cols>
    <col collapsed="false" customWidth="true" hidden="false" outlineLevel="0" max="1" min="1" style="784" width="3.63"/>
    <col collapsed="false" customWidth="true" hidden="false" outlineLevel="0" max="11" min="2" style="784" width="2.63"/>
    <col collapsed="false" customWidth="true" hidden="false" outlineLevel="0" max="12" min="12" style="784" width="13.76"/>
    <col collapsed="false" customWidth="true" hidden="false" outlineLevel="0" max="13" min="13" style="784" width="11.26"/>
    <col collapsed="false" customWidth="true" hidden="false" outlineLevel="0" max="14" min="14" style="784" width="13.88"/>
    <col collapsed="false" customWidth="true" hidden="false" outlineLevel="0" max="16" min="15" style="784" width="31.25"/>
    <col collapsed="false" customWidth="true" hidden="false" outlineLevel="0" max="17" min="17" style="784" width="10.62"/>
    <col collapsed="false" customWidth="true" hidden="false" outlineLevel="0" max="20" min="18" style="784" width="10"/>
    <col collapsed="false" customWidth="true" hidden="false" outlineLevel="0" max="21" min="21" style="784" width="6.76"/>
    <col collapsed="false" customWidth="true" hidden="false" outlineLevel="0" max="22" min="22" style="784" width="4.26"/>
    <col collapsed="false" customWidth="true" hidden="false" outlineLevel="0" max="23" min="23" style="784" width="3.63"/>
    <col collapsed="false" customWidth="true" hidden="false" outlineLevel="0" max="24" min="24" style="784" width="3.13"/>
    <col collapsed="false" customWidth="true" hidden="false" outlineLevel="0" max="25" min="25" style="784" width="3.63"/>
    <col collapsed="false" customWidth="true" hidden="false" outlineLevel="0" max="26" min="26" style="784" width="7.88"/>
    <col collapsed="false" customWidth="true" hidden="false" outlineLevel="0" max="27" min="27" style="784" width="3.63"/>
    <col collapsed="false" customWidth="true" hidden="false" outlineLevel="0" max="28" min="28" style="784" width="3.13"/>
    <col collapsed="false" customWidth="true" hidden="false" outlineLevel="0" max="29" min="29" style="784" width="3.63"/>
    <col collapsed="false" customWidth="true" hidden="false" outlineLevel="0" max="30" min="30" style="784" width="3.13"/>
    <col collapsed="false" customWidth="true" hidden="false" outlineLevel="0" max="31" min="31" style="784" width="2.5"/>
    <col collapsed="false" customWidth="true" hidden="false" outlineLevel="0" max="32" min="32" style="784" width="3.5"/>
    <col collapsed="false" customWidth="true" hidden="false" outlineLevel="0" max="33" min="33" style="784" width="5.5"/>
    <col collapsed="false" customWidth="true" hidden="false" outlineLevel="0" max="34" min="34" style="784" width="14.26"/>
    <col collapsed="false" customWidth="true" hidden="false" outlineLevel="0" max="35" min="35" style="784" width="1.87"/>
    <col collapsed="false" customWidth="true" hidden="false" outlineLevel="0" max="1025" min="36" style="784" width="2.5"/>
  </cols>
  <sheetData>
    <row r="1" customFormat="false" ht="21" hidden="false" customHeight="true" outlineLevel="0" collapsed="false">
      <c r="A1" s="785" t="s">
        <v>342</v>
      </c>
      <c r="B1" s="786"/>
      <c r="C1" s="786"/>
      <c r="D1" s="786"/>
      <c r="E1" s="786"/>
      <c r="F1" s="786"/>
      <c r="G1" s="787" t="s">
        <v>343</v>
      </c>
      <c r="H1" s="786"/>
      <c r="I1" s="786"/>
      <c r="J1" s="786"/>
      <c r="K1" s="786"/>
      <c r="L1" s="786"/>
      <c r="M1" s="786"/>
      <c r="N1" s="786"/>
      <c r="O1" s="786"/>
      <c r="P1" s="786"/>
      <c r="Q1" s="786"/>
      <c r="R1" s="786"/>
      <c r="S1" s="786"/>
      <c r="T1" s="786"/>
      <c r="U1" s="786"/>
      <c r="V1" s="786"/>
      <c r="W1" s="788"/>
      <c r="X1" s="788"/>
      <c r="Y1" s="788"/>
      <c r="Z1" s="788"/>
      <c r="AA1" s="788"/>
      <c r="AB1" s="788"/>
      <c r="AC1" s="788"/>
      <c r="AD1" s="788"/>
      <c r="AE1" s="788"/>
      <c r="AF1" s="788"/>
      <c r="AG1" s="788"/>
      <c r="AH1" s="788"/>
    </row>
    <row r="2" customFormat="false" ht="21" hidden="false" customHeight="true" outlineLevel="0" collapsed="false">
      <c r="A2" s="786"/>
      <c r="B2" s="787"/>
      <c r="C2" s="787"/>
      <c r="D2" s="787"/>
      <c r="E2" s="787"/>
      <c r="F2" s="787"/>
      <c r="G2" s="787"/>
      <c r="H2" s="787"/>
      <c r="I2" s="787"/>
      <c r="J2" s="787"/>
      <c r="K2" s="787"/>
      <c r="L2" s="787"/>
      <c r="M2" s="787"/>
      <c r="N2" s="787"/>
      <c r="O2" s="787"/>
      <c r="P2" s="787"/>
      <c r="Q2" s="787"/>
      <c r="R2" s="787"/>
      <c r="S2" s="787"/>
      <c r="T2" s="787"/>
      <c r="U2" s="787"/>
      <c r="V2" s="787"/>
      <c r="W2" s="788"/>
      <c r="X2" s="788"/>
      <c r="Y2" s="788"/>
      <c r="Z2" s="788"/>
      <c r="AA2" s="789"/>
      <c r="AB2" s="790"/>
      <c r="AC2" s="790"/>
      <c r="AD2" s="790"/>
      <c r="AE2" s="790"/>
      <c r="AF2" s="790"/>
      <c r="AG2" s="790"/>
      <c r="AH2" s="790"/>
    </row>
    <row r="3" customFormat="false" ht="27" hidden="false" customHeight="true" outlineLevel="0" collapsed="false">
      <c r="A3" s="791" t="s">
        <v>50</v>
      </c>
      <c r="B3" s="791"/>
      <c r="C3" s="791"/>
      <c r="D3" s="792" t="str">
        <f aca="false">IF(基本情報入力シート!M16="","",基本情報入力シート!M16)</f>
        <v/>
      </c>
      <c r="E3" s="792"/>
      <c r="F3" s="792"/>
      <c r="G3" s="792"/>
      <c r="H3" s="792"/>
      <c r="I3" s="792"/>
      <c r="J3" s="792"/>
      <c r="K3" s="792"/>
      <c r="L3" s="792"/>
      <c r="M3" s="792"/>
      <c r="N3" s="792"/>
      <c r="O3" s="792"/>
      <c r="P3" s="793"/>
      <c r="Q3" s="794"/>
      <c r="R3" s="794"/>
      <c r="S3" s="786"/>
      <c r="T3" s="786"/>
      <c r="U3" s="786"/>
      <c r="V3" s="794"/>
      <c r="W3" s="786"/>
      <c r="X3" s="786"/>
      <c r="Y3" s="786"/>
      <c r="Z3" s="786"/>
      <c r="AA3" s="786"/>
      <c r="AB3" s="786"/>
      <c r="AC3" s="786"/>
      <c r="AD3" s="786"/>
      <c r="AE3" s="786"/>
      <c r="AF3" s="786"/>
      <c r="AG3" s="786"/>
      <c r="AH3" s="786"/>
    </row>
    <row r="4" customFormat="false" ht="21" hidden="false" customHeight="true" outlineLevel="0" collapsed="false">
      <c r="A4" s="795"/>
      <c r="B4" s="795"/>
      <c r="C4" s="795"/>
      <c r="D4" s="796"/>
      <c r="E4" s="796"/>
      <c r="F4" s="796"/>
      <c r="G4" s="796"/>
      <c r="H4" s="796"/>
      <c r="I4" s="796"/>
      <c r="J4" s="796"/>
      <c r="K4" s="796"/>
      <c r="L4" s="796"/>
      <c r="M4" s="796"/>
      <c r="N4" s="796"/>
      <c r="O4" s="796"/>
      <c r="P4" s="796"/>
      <c r="Q4" s="794"/>
      <c r="R4" s="794"/>
      <c r="S4" s="786"/>
      <c r="T4" s="786"/>
      <c r="U4" s="786"/>
      <c r="V4" s="794"/>
      <c r="W4" s="786"/>
      <c r="X4" s="786"/>
      <c r="Y4" s="786"/>
      <c r="Z4" s="786"/>
      <c r="AA4" s="786"/>
      <c r="AB4" s="786"/>
      <c r="AC4" s="786"/>
      <c r="AD4" s="786"/>
      <c r="AE4" s="786"/>
      <c r="AF4" s="786"/>
      <c r="AG4" s="786"/>
      <c r="AH4" s="786"/>
    </row>
    <row r="5" customFormat="false" ht="27.75" hidden="false" customHeight="true" outlineLevel="0" collapsed="false">
      <c r="A5" s="797" t="s">
        <v>344</v>
      </c>
      <c r="B5" s="797"/>
      <c r="C5" s="797"/>
      <c r="D5" s="797"/>
      <c r="E5" s="797"/>
      <c r="F5" s="797"/>
      <c r="G5" s="797"/>
      <c r="H5" s="797"/>
      <c r="I5" s="797"/>
      <c r="J5" s="797"/>
      <c r="K5" s="797"/>
      <c r="L5" s="797"/>
      <c r="M5" s="797"/>
      <c r="N5" s="797"/>
      <c r="O5" s="798" t="str">
        <f aca="false">IF(SUM(AH12:AH111)=0,"",SUM(AH12:AH111))</f>
        <v/>
      </c>
      <c r="P5" s="796"/>
      <c r="Q5" s="794"/>
      <c r="R5" s="794"/>
      <c r="S5" s="786"/>
      <c r="T5" s="786"/>
      <c r="U5" s="786"/>
      <c r="V5" s="794"/>
      <c r="W5" s="786"/>
      <c r="X5" s="786"/>
      <c r="Y5" s="786"/>
      <c r="Z5" s="786"/>
      <c r="AA5" s="786"/>
      <c r="AB5" s="786"/>
      <c r="AC5" s="786"/>
      <c r="AD5" s="786"/>
      <c r="AE5" s="786"/>
      <c r="AF5" s="786"/>
      <c r="AG5" s="786"/>
      <c r="AH5" s="786"/>
    </row>
    <row r="6" customFormat="false" ht="21" hidden="false" customHeight="true" outlineLevel="0" collapsed="false">
      <c r="A6" s="786"/>
      <c r="B6" s="786"/>
      <c r="C6" s="786"/>
      <c r="D6" s="786"/>
      <c r="E6" s="786"/>
      <c r="F6" s="786"/>
      <c r="G6" s="786"/>
      <c r="H6" s="786"/>
      <c r="I6" s="786"/>
      <c r="J6" s="786"/>
      <c r="K6" s="786"/>
      <c r="L6" s="786"/>
      <c r="M6" s="786"/>
      <c r="N6" s="786"/>
      <c r="O6" s="786"/>
      <c r="P6" s="786"/>
      <c r="Q6" s="799"/>
      <c r="R6" s="799"/>
      <c r="S6" s="786"/>
      <c r="T6" s="786"/>
      <c r="U6" s="786"/>
      <c r="V6" s="786"/>
      <c r="W6" s="786"/>
      <c r="X6" s="786"/>
      <c r="Y6" s="786"/>
      <c r="Z6" s="786"/>
      <c r="AA6" s="786"/>
      <c r="AB6" s="786"/>
      <c r="AC6" s="786"/>
      <c r="AD6" s="786"/>
      <c r="AE6" s="786"/>
      <c r="AF6" s="786"/>
      <c r="AG6" s="786"/>
      <c r="AH6" s="800"/>
    </row>
    <row r="7" customFormat="false" ht="18" hidden="false" customHeight="true" outlineLevel="0" collapsed="false">
      <c r="A7" s="801"/>
      <c r="B7" s="802" t="s">
        <v>72</v>
      </c>
      <c r="C7" s="802"/>
      <c r="D7" s="802"/>
      <c r="E7" s="802"/>
      <c r="F7" s="802"/>
      <c r="G7" s="802"/>
      <c r="H7" s="802"/>
      <c r="I7" s="802"/>
      <c r="J7" s="802"/>
      <c r="K7" s="802"/>
      <c r="L7" s="802" t="s">
        <v>73</v>
      </c>
      <c r="M7" s="803"/>
      <c r="N7" s="804"/>
      <c r="O7" s="805" t="s">
        <v>75</v>
      </c>
      <c r="P7" s="806" t="s">
        <v>76</v>
      </c>
      <c r="Q7" s="807" t="s">
        <v>345</v>
      </c>
      <c r="R7" s="808" t="s">
        <v>346</v>
      </c>
      <c r="S7" s="809" t="s">
        <v>347</v>
      </c>
      <c r="T7" s="810"/>
      <c r="U7" s="810"/>
      <c r="V7" s="810"/>
      <c r="W7" s="810"/>
      <c r="X7" s="810"/>
      <c r="Y7" s="810"/>
      <c r="Z7" s="810"/>
      <c r="AA7" s="810"/>
      <c r="AB7" s="810"/>
      <c r="AC7" s="810"/>
      <c r="AD7" s="810"/>
      <c r="AE7" s="810"/>
      <c r="AF7" s="810"/>
      <c r="AG7" s="810"/>
      <c r="AH7" s="811"/>
    </row>
    <row r="8" customFormat="false" ht="14.25" hidden="false" customHeight="true" outlineLevel="0" collapsed="false">
      <c r="A8" s="801"/>
      <c r="B8" s="802"/>
      <c r="C8" s="802"/>
      <c r="D8" s="802"/>
      <c r="E8" s="802"/>
      <c r="F8" s="802"/>
      <c r="G8" s="802"/>
      <c r="H8" s="802"/>
      <c r="I8" s="802"/>
      <c r="J8" s="802"/>
      <c r="K8" s="802"/>
      <c r="L8" s="802"/>
      <c r="M8" s="812" t="s">
        <v>74</v>
      </c>
      <c r="N8" s="812"/>
      <c r="O8" s="805"/>
      <c r="P8" s="806"/>
      <c r="Q8" s="807"/>
      <c r="R8" s="808"/>
      <c r="S8" s="813"/>
      <c r="T8" s="814" t="s">
        <v>15</v>
      </c>
      <c r="U8" s="814"/>
      <c r="V8" s="815" t="s">
        <v>348</v>
      </c>
      <c r="W8" s="815"/>
      <c r="X8" s="815"/>
      <c r="Y8" s="815"/>
      <c r="Z8" s="815"/>
      <c r="AA8" s="815"/>
      <c r="AB8" s="815"/>
      <c r="AC8" s="815"/>
      <c r="AD8" s="815"/>
      <c r="AE8" s="815"/>
      <c r="AF8" s="815"/>
      <c r="AG8" s="815"/>
      <c r="AH8" s="808" t="s">
        <v>349</v>
      </c>
    </row>
    <row r="9" customFormat="false" ht="13.5" hidden="false" customHeight="true" outlineLevel="0" collapsed="false">
      <c r="A9" s="801"/>
      <c r="B9" s="802"/>
      <c r="C9" s="802"/>
      <c r="D9" s="802"/>
      <c r="E9" s="802"/>
      <c r="F9" s="802"/>
      <c r="G9" s="802"/>
      <c r="H9" s="802"/>
      <c r="I9" s="802"/>
      <c r="J9" s="802"/>
      <c r="K9" s="802"/>
      <c r="L9" s="802"/>
      <c r="M9" s="816"/>
      <c r="N9" s="817"/>
      <c r="O9" s="805"/>
      <c r="P9" s="806"/>
      <c r="Q9" s="807"/>
      <c r="R9" s="808"/>
      <c r="S9" s="813" t="s">
        <v>350</v>
      </c>
      <c r="T9" s="818" t="s">
        <v>351</v>
      </c>
      <c r="U9" s="819" t="s">
        <v>352</v>
      </c>
      <c r="V9" s="807" t="s">
        <v>353</v>
      </c>
      <c r="W9" s="807"/>
      <c r="X9" s="807"/>
      <c r="Y9" s="807"/>
      <c r="Z9" s="807"/>
      <c r="AA9" s="807"/>
      <c r="AB9" s="807"/>
      <c r="AC9" s="807"/>
      <c r="AD9" s="807"/>
      <c r="AE9" s="807"/>
      <c r="AF9" s="807"/>
      <c r="AG9" s="807"/>
      <c r="AH9" s="808"/>
    </row>
    <row r="10" customFormat="false" ht="150" hidden="false" customHeight="true" outlineLevel="0" collapsed="false">
      <c r="A10" s="801"/>
      <c r="B10" s="802"/>
      <c r="C10" s="802"/>
      <c r="D10" s="802"/>
      <c r="E10" s="802"/>
      <c r="F10" s="802"/>
      <c r="G10" s="802"/>
      <c r="H10" s="802"/>
      <c r="I10" s="802"/>
      <c r="J10" s="802"/>
      <c r="K10" s="802"/>
      <c r="L10" s="802"/>
      <c r="M10" s="820" t="s">
        <v>79</v>
      </c>
      <c r="N10" s="820" t="s">
        <v>80</v>
      </c>
      <c r="O10" s="805"/>
      <c r="P10" s="806"/>
      <c r="Q10" s="807"/>
      <c r="R10" s="808"/>
      <c r="S10" s="813"/>
      <c r="T10" s="818"/>
      <c r="U10" s="819"/>
      <c r="V10" s="807"/>
      <c r="W10" s="807"/>
      <c r="X10" s="807"/>
      <c r="Y10" s="807"/>
      <c r="Z10" s="807"/>
      <c r="AA10" s="807"/>
      <c r="AB10" s="807"/>
      <c r="AC10" s="807"/>
      <c r="AD10" s="807"/>
      <c r="AE10" s="807"/>
      <c r="AF10" s="807"/>
      <c r="AG10" s="807"/>
      <c r="AH10" s="808"/>
    </row>
    <row r="11" customFormat="false" ht="14.25" hidden="false" customHeight="false" outlineLevel="0" collapsed="false">
      <c r="A11" s="821"/>
      <c r="B11" s="822"/>
      <c r="C11" s="823"/>
      <c r="D11" s="823"/>
      <c r="E11" s="823"/>
      <c r="F11" s="823"/>
      <c r="G11" s="823"/>
      <c r="H11" s="823"/>
      <c r="I11" s="823"/>
      <c r="J11" s="823"/>
      <c r="K11" s="824"/>
      <c r="L11" s="825"/>
      <c r="M11" s="825"/>
      <c r="N11" s="825"/>
      <c r="O11" s="826"/>
      <c r="P11" s="827"/>
      <c r="Q11" s="828"/>
      <c r="R11" s="829"/>
      <c r="S11" s="830"/>
      <c r="T11" s="831"/>
      <c r="U11" s="832"/>
      <c r="V11" s="833"/>
      <c r="W11" s="834"/>
      <c r="X11" s="834"/>
      <c r="Y11" s="834"/>
      <c r="Z11" s="834"/>
      <c r="AA11" s="834"/>
      <c r="AB11" s="834"/>
      <c r="AC11" s="834"/>
      <c r="AD11" s="834"/>
      <c r="AE11" s="834"/>
      <c r="AF11" s="834"/>
      <c r="AG11" s="834"/>
      <c r="AH11" s="829"/>
    </row>
    <row r="12" customFormat="false" ht="36" hidden="false" customHeight="true" outlineLevel="0" collapsed="false">
      <c r="A12" s="835" t="n">
        <v>1</v>
      </c>
      <c r="B12" s="836" t="str">
        <f aca="false">IF(基本情報入力シート!C33="","",基本情報入力シート!C33)</f>
        <v/>
      </c>
      <c r="C12" s="837" t="str">
        <f aca="false">IF(基本情報入力シート!D33="","",基本情報入力シート!D33)</f>
        <v/>
      </c>
      <c r="D12" s="837" t="str">
        <f aca="false">IF(基本情報入力シート!E33="","",基本情報入力シート!E33)</f>
        <v/>
      </c>
      <c r="E12" s="837" t="str">
        <f aca="false">IF(基本情報入力シート!F33="","",基本情報入力シート!F33)</f>
        <v/>
      </c>
      <c r="F12" s="837" t="str">
        <f aca="false">IF(基本情報入力シート!G33="","",基本情報入力シート!G33)</f>
        <v/>
      </c>
      <c r="G12" s="837" t="str">
        <f aca="false">IF(基本情報入力シート!H33="","",基本情報入力シート!H33)</f>
        <v/>
      </c>
      <c r="H12" s="837" t="str">
        <f aca="false">IF(基本情報入力シート!I33="","",基本情報入力シート!I33)</f>
        <v/>
      </c>
      <c r="I12" s="837" t="str">
        <f aca="false">IF(基本情報入力シート!J33="","",基本情報入力シート!J33)</f>
        <v/>
      </c>
      <c r="J12" s="837" t="str">
        <f aca="false">IF(基本情報入力シート!K33="","",基本情報入力シート!K33)</f>
        <v/>
      </c>
      <c r="K12" s="838" t="str">
        <f aca="false">IF(基本情報入力シート!L33="","",基本情報入力シート!L33)</f>
        <v/>
      </c>
      <c r="L12" s="839" t="str">
        <f aca="false">IF(基本情報入力シート!M33="","",基本情報入力シート!M33)</f>
        <v/>
      </c>
      <c r="M12" s="839" t="str">
        <f aca="false">IF(基本情報入力シート!R33="","",基本情報入力シート!R33)</f>
        <v/>
      </c>
      <c r="N12" s="839" t="str">
        <f aca="false">IF(基本情報入力シート!W33="","",基本情報入力シート!W33)</f>
        <v/>
      </c>
      <c r="O12" s="839" t="str">
        <f aca="false">IF(基本情報入力シート!X33="","",基本情報入力シート!X33)</f>
        <v/>
      </c>
      <c r="P12" s="840" t="str">
        <f aca="false">IF(基本情報入力シート!Y33="","",基本情報入力シート!Y33)</f>
        <v/>
      </c>
      <c r="Q12" s="841" t="str">
        <f aca="false">IF(基本情報入力シート!Z33="","",基本情報入力シート!Z33)</f>
        <v/>
      </c>
      <c r="R12" s="842" t="str">
        <f aca="false">IF(基本情報入力シート!AA33="","",基本情報入力シート!AA33)</f>
        <v/>
      </c>
      <c r="S12" s="843"/>
      <c r="T12" s="844"/>
      <c r="U12" s="845" t="e">
        <f aca="false">IF(P12="","",VLOOKUP(P12,【参考】数式用!$A$5:$I$38,MATCH(T12,【参考】数式用!$C$4:$G$4,0)+2,0))))</f>
        <v>#N/A</v>
      </c>
      <c r="V12" s="846" t="s">
        <v>101</v>
      </c>
      <c r="W12" s="847"/>
      <c r="X12" s="848" t="s">
        <v>132</v>
      </c>
      <c r="Y12" s="847"/>
      <c r="Z12" s="848" t="s">
        <v>354</v>
      </c>
      <c r="AA12" s="847"/>
      <c r="AB12" s="848" t="s">
        <v>132</v>
      </c>
      <c r="AC12" s="847"/>
      <c r="AD12" s="848" t="s">
        <v>133</v>
      </c>
      <c r="AE12" s="849" t="s">
        <v>169</v>
      </c>
      <c r="AF12" s="850" t="str">
        <f aca="false">IF(W12&gt;=1,(AA12*12+AC12)-(W12*12+Y12)+1,"")</f>
        <v/>
      </c>
      <c r="AG12" s="848" t="s">
        <v>355</v>
      </c>
      <c r="AH12" s="851" t="str">
        <f aca="false">IFERROR(ROUNDDOWN(ROUND(Q12*R12,0)*U12,0)*AF12,"")</f>
        <v/>
      </c>
    </row>
    <row r="13" customFormat="false" ht="36" hidden="false" customHeight="true" outlineLevel="0" collapsed="false">
      <c r="A13" s="835" t="n">
        <f aca="false">A12+1</f>
        <v>2</v>
      </c>
      <c r="B13" s="836" t="str">
        <f aca="false">IF(基本情報入力シート!C34="","",基本情報入力シート!C34)</f>
        <v/>
      </c>
      <c r="C13" s="837" t="str">
        <f aca="false">IF(基本情報入力シート!D34="","",基本情報入力シート!D34)</f>
        <v/>
      </c>
      <c r="D13" s="837" t="str">
        <f aca="false">IF(基本情報入力シート!E34="","",基本情報入力シート!E34)</f>
        <v/>
      </c>
      <c r="E13" s="837" t="str">
        <f aca="false">IF(基本情報入力シート!F34="","",基本情報入力シート!F34)</f>
        <v/>
      </c>
      <c r="F13" s="837" t="str">
        <f aca="false">IF(基本情報入力シート!G34="","",基本情報入力シート!G34)</f>
        <v/>
      </c>
      <c r="G13" s="837" t="str">
        <f aca="false">IF(基本情報入力シート!H34="","",基本情報入力シート!H34)</f>
        <v/>
      </c>
      <c r="H13" s="837" t="str">
        <f aca="false">IF(基本情報入力シート!I34="","",基本情報入力シート!I34)</f>
        <v/>
      </c>
      <c r="I13" s="837" t="str">
        <f aca="false">IF(基本情報入力シート!J34="","",基本情報入力シート!J34)</f>
        <v/>
      </c>
      <c r="J13" s="837" t="str">
        <f aca="false">IF(基本情報入力シート!K34="","",基本情報入力シート!K34)</f>
        <v/>
      </c>
      <c r="K13" s="838" t="str">
        <f aca="false">IF(基本情報入力シート!L34="","",基本情報入力シート!L34)</f>
        <v/>
      </c>
      <c r="L13" s="839" t="str">
        <f aca="false">IF(基本情報入力シート!M34="","",基本情報入力シート!M34)</f>
        <v/>
      </c>
      <c r="M13" s="839" t="str">
        <f aca="false">IF(基本情報入力シート!R34="","",基本情報入力シート!R34)</f>
        <v/>
      </c>
      <c r="N13" s="839" t="str">
        <f aca="false">IF(基本情報入力シート!W34="","",基本情報入力シート!W34)</f>
        <v/>
      </c>
      <c r="O13" s="839" t="str">
        <f aca="false">IF(基本情報入力シート!X34="","",基本情報入力シート!X34)</f>
        <v/>
      </c>
      <c r="P13" s="840" t="str">
        <f aca="false">IF(基本情報入力シート!Y34="","",基本情報入力シート!Y34)</f>
        <v/>
      </c>
      <c r="Q13" s="841" t="str">
        <f aca="false">IF(基本情報入力シート!Z34="","",基本情報入力シート!Z34)</f>
        <v/>
      </c>
      <c r="R13" s="842" t="str">
        <f aca="false">IF(基本情報入力シート!AA34="","",基本情報入力シート!AA34)</f>
        <v/>
      </c>
      <c r="S13" s="843"/>
      <c r="T13" s="844"/>
      <c r="U13" s="845" t="e">
        <f aca="false">IF(P13="","",VLOOKUP(P13,【参考】数式用!$A$5:$I$38,MATCH(T13,【参考】数式用!$C$4:$G$4,0)+2,0))))</f>
        <v>#N/A</v>
      </c>
      <c r="V13" s="846" t="s">
        <v>101</v>
      </c>
      <c r="W13" s="847"/>
      <c r="X13" s="848" t="s">
        <v>132</v>
      </c>
      <c r="Y13" s="847"/>
      <c r="Z13" s="848" t="s">
        <v>354</v>
      </c>
      <c r="AA13" s="847"/>
      <c r="AB13" s="848" t="s">
        <v>132</v>
      </c>
      <c r="AC13" s="847"/>
      <c r="AD13" s="848" t="s">
        <v>133</v>
      </c>
      <c r="AE13" s="849" t="s">
        <v>169</v>
      </c>
      <c r="AF13" s="850" t="str">
        <f aca="false">IF(W13&gt;=1,(AA13*12+AC13)-(W13*12+Y13)+1,"")</f>
        <v/>
      </c>
      <c r="AG13" s="848" t="s">
        <v>355</v>
      </c>
      <c r="AH13" s="851" t="str">
        <f aca="false">IFERROR(ROUNDDOWN(ROUND(Q13*R13,0)*U13,0)*AF13,"")</f>
        <v/>
      </c>
    </row>
    <row r="14" customFormat="false" ht="36" hidden="false" customHeight="true" outlineLevel="0" collapsed="false">
      <c r="A14" s="835" t="n">
        <f aca="false">A13+1</f>
        <v>3</v>
      </c>
      <c r="B14" s="836" t="str">
        <f aca="false">IF(基本情報入力シート!C35="","",基本情報入力シート!C35)</f>
        <v/>
      </c>
      <c r="C14" s="837" t="str">
        <f aca="false">IF(基本情報入力シート!D35="","",基本情報入力シート!D35)</f>
        <v/>
      </c>
      <c r="D14" s="837" t="str">
        <f aca="false">IF(基本情報入力シート!E35="","",基本情報入力シート!E35)</f>
        <v/>
      </c>
      <c r="E14" s="837" t="str">
        <f aca="false">IF(基本情報入力シート!F35="","",基本情報入力シート!F35)</f>
        <v/>
      </c>
      <c r="F14" s="837" t="str">
        <f aca="false">IF(基本情報入力シート!G35="","",基本情報入力シート!G35)</f>
        <v/>
      </c>
      <c r="G14" s="837" t="str">
        <f aca="false">IF(基本情報入力シート!H35="","",基本情報入力シート!H35)</f>
        <v/>
      </c>
      <c r="H14" s="837" t="str">
        <f aca="false">IF(基本情報入力シート!I35="","",基本情報入力シート!I35)</f>
        <v/>
      </c>
      <c r="I14" s="837" t="str">
        <f aca="false">IF(基本情報入力シート!J35="","",基本情報入力シート!J35)</f>
        <v/>
      </c>
      <c r="J14" s="837" t="str">
        <f aca="false">IF(基本情報入力シート!K35="","",基本情報入力シート!K35)</f>
        <v/>
      </c>
      <c r="K14" s="838" t="str">
        <f aca="false">IF(基本情報入力シート!L35="","",基本情報入力シート!L35)</f>
        <v/>
      </c>
      <c r="L14" s="839" t="str">
        <f aca="false">IF(基本情報入力シート!M35="","",基本情報入力シート!M35)</f>
        <v/>
      </c>
      <c r="M14" s="839" t="str">
        <f aca="false">IF(基本情報入力シート!R35="","",基本情報入力シート!R35)</f>
        <v/>
      </c>
      <c r="N14" s="839" t="str">
        <f aca="false">IF(基本情報入力シート!W35="","",基本情報入力シート!W35)</f>
        <v/>
      </c>
      <c r="O14" s="839" t="str">
        <f aca="false">IF(基本情報入力シート!X35="","",基本情報入力シート!X35)</f>
        <v/>
      </c>
      <c r="P14" s="840" t="str">
        <f aca="false">IF(基本情報入力シート!Y35="","",基本情報入力シート!Y35)</f>
        <v/>
      </c>
      <c r="Q14" s="841" t="str">
        <f aca="false">IF(基本情報入力シート!Z35="","",基本情報入力シート!Z35)</f>
        <v/>
      </c>
      <c r="R14" s="842" t="str">
        <f aca="false">IF(基本情報入力シート!AA35="","",基本情報入力シート!AA35)</f>
        <v/>
      </c>
      <c r="S14" s="843"/>
      <c r="T14" s="844"/>
      <c r="U14" s="845" t="e">
        <f aca="false">IF(P14="","",VLOOKUP(P14,【参考】数式用!$A$5:$I$38,MATCH(T14,【参考】数式用!$C$4:$G$4,0)+2,0))))</f>
        <v>#N/A</v>
      </c>
      <c r="V14" s="846" t="s">
        <v>101</v>
      </c>
      <c r="W14" s="847"/>
      <c r="X14" s="848" t="s">
        <v>132</v>
      </c>
      <c r="Y14" s="847"/>
      <c r="Z14" s="848" t="s">
        <v>354</v>
      </c>
      <c r="AA14" s="847"/>
      <c r="AB14" s="848" t="s">
        <v>132</v>
      </c>
      <c r="AC14" s="847"/>
      <c r="AD14" s="848" t="s">
        <v>133</v>
      </c>
      <c r="AE14" s="849" t="s">
        <v>169</v>
      </c>
      <c r="AF14" s="850" t="str">
        <f aca="false">IF(W14&gt;=1,(AA14*12+AC14)-(W14*12+Y14)+1,"")</f>
        <v/>
      </c>
      <c r="AG14" s="848" t="s">
        <v>355</v>
      </c>
      <c r="AH14" s="851" t="str">
        <f aca="false">IFERROR(ROUNDDOWN(ROUND(Q14*R14,0)*U14,0)*AF14,"")</f>
        <v/>
      </c>
    </row>
    <row r="15" customFormat="false" ht="36" hidden="false" customHeight="true" outlineLevel="0" collapsed="false">
      <c r="A15" s="835" t="n">
        <f aca="false">A14+1</f>
        <v>4</v>
      </c>
      <c r="B15" s="836" t="str">
        <f aca="false">IF(基本情報入力シート!C36="","",基本情報入力シート!C36)</f>
        <v/>
      </c>
      <c r="C15" s="837" t="str">
        <f aca="false">IF(基本情報入力シート!D36="","",基本情報入力シート!D36)</f>
        <v/>
      </c>
      <c r="D15" s="837" t="str">
        <f aca="false">IF(基本情報入力シート!E36="","",基本情報入力シート!E36)</f>
        <v/>
      </c>
      <c r="E15" s="837" t="str">
        <f aca="false">IF(基本情報入力シート!F36="","",基本情報入力シート!F36)</f>
        <v/>
      </c>
      <c r="F15" s="837" t="str">
        <f aca="false">IF(基本情報入力シート!G36="","",基本情報入力シート!G36)</f>
        <v/>
      </c>
      <c r="G15" s="837" t="str">
        <f aca="false">IF(基本情報入力シート!H36="","",基本情報入力シート!H36)</f>
        <v/>
      </c>
      <c r="H15" s="837" t="str">
        <f aca="false">IF(基本情報入力シート!I36="","",基本情報入力シート!I36)</f>
        <v/>
      </c>
      <c r="I15" s="837" t="str">
        <f aca="false">IF(基本情報入力シート!J36="","",基本情報入力シート!J36)</f>
        <v/>
      </c>
      <c r="J15" s="837" t="str">
        <f aca="false">IF(基本情報入力シート!K36="","",基本情報入力シート!K36)</f>
        <v/>
      </c>
      <c r="K15" s="838" t="str">
        <f aca="false">IF(基本情報入力シート!L36="","",基本情報入力シート!L36)</f>
        <v/>
      </c>
      <c r="L15" s="839" t="str">
        <f aca="false">IF(基本情報入力シート!M36="","",基本情報入力シート!M36)</f>
        <v/>
      </c>
      <c r="M15" s="839" t="str">
        <f aca="false">IF(基本情報入力シート!R36="","",基本情報入力シート!R36)</f>
        <v/>
      </c>
      <c r="N15" s="839" t="str">
        <f aca="false">IF(基本情報入力シート!W36="","",基本情報入力シート!W36)</f>
        <v/>
      </c>
      <c r="O15" s="839" t="str">
        <f aca="false">IF(基本情報入力シート!X36="","",基本情報入力シート!X36)</f>
        <v/>
      </c>
      <c r="P15" s="840" t="str">
        <f aca="false">IF(基本情報入力シート!Y36="","",基本情報入力シート!Y36)</f>
        <v/>
      </c>
      <c r="Q15" s="841" t="str">
        <f aca="false">IF(基本情報入力シート!Z36="","",基本情報入力シート!Z36)</f>
        <v/>
      </c>
      <c r="R15" s="842" t="str">
        <f aca="false">IF(基本情報入力シート!AA36="","",基本情報入力シート!AA36)</f>
        <v/>
      </c>
      <c r="S15" s="843"/>
      <c r="T15" s="844"/>
      <c r="U15" s="845" t="e">
        <f aca="false">IF(P15="","",VLOOKUP(P15,【参考】数式用!$A$5:$I$38,MATCH(T15,【参考】数式用!$C$4:$G$4,0)+2,0))))</f>
        <v>#N/A</v>
      </c>
      <c r="V15" s="846" t="s">
        <v>101</v>
      </c>
      <c r="W15" s="847"/>
      <c r="X15" s="848" t="s">
        <v>132</v>
      </c>
      <c r="Y15" s="847"/>
      <c r="Z15" s="848" t="s">
        <v>354</v>
      </c>
      <c r="AA15" s="847"/>
      <c r="AB15" s="848" t="s">
        <v>132</v>
      </c>
      <c r="AC15" s="847"/>
      <c r="AD15" s="848" t="s">
        <v>133</v>
      </c>
      <c r="AE15" s="849" t="s">
        <v>169</v>
      </c>
      <c r="AF15" s="850" t="str">
        <f aca="false">IF(W15&gt;=1,(AA15*12+AC15)-(W15*12+Y15)+1,"")</f>
        <v/>
      </c>
      <c r="AG15" s="848" t="s">
        <v>355</v>
      </c>
      <c r="AH15" s="851" t="str">
        <f aca="false">IFERROR(ROUNDDOWN(ROUND(Q15*R15,0)*U15,0)*AF15,"")</f>
        <v/>
      </c>
    </row>
    <row r="16" customFormat="false" ht="36" hidden="false" customHeight="true" outlineLevel="0" collapsed="false">
      <c r="A16" s="835" t="n">
        <f aca="false">A15+1</f>
        <v>5</v>
      </c>
      <c r="B16" s="836" t="str">
        <f aca="false">IF(基本情報入力シート!C37="","",基本情報入力シート!C37)</f>
        <v/>
      </c>
      <c r="C16" s="837" t="str">
        <f aca="false">IF(基本情報入力シート!D37="","",基本情報入力シート!D37)</f>
        <v/>
      </c>
      <c r="D16" s="837" t="str">
        <f aca="false">IF(基本情報入力シート!E37="","",基本情報入力シート!E37)</f>
        <v/>
      </c>
      <c r="E16" s="837" t="str">
        <f aca="false">IF(基本情報入力シート!F37="","",基本情報入力シート!F37)</f>
        <v/>
      </c>
      <c r="F16" s="837" t="str">
        <f aca="false">IF(基本情報入力シート!G37="","",基本情報入力シート!G37)</f>
        <v/>
      </c>
      <c r="G16" s="837" t="str">
        <f aca="false">IF(基本情報入力シート!H37="","",基本情報入力シート!H37)</f>
        <v/>
      </c>
      <c r="H16" s="837" t="str">
        <f aca="false">IF(基本情報入力シート!I37="","",基本情報入力シート!I37)</f>
        <v/>
      </c>
      <c r="I16" s="837" t="str">
        <f aca="false">IF(基本情報入力シート!J37="","",基本情報入力シート!J37)</f>
        <v/>
      </c>
      <c r="J16" s="837" t="str">
        <f aca="false">IF(基本情報入力シート!K37="","",基本情報入力シート!K37)</f>
        <v/>
      </c>
      <c r="K16" s="838" t="str">
        <f aca="false">IF(基本情報入力シート!L37="","",基本情報入力シート!L37)</f>
        <v/>
      </c>
      <c r="L16" s="839" t="str">
        <f aca="false">IF(基本情報入力シート!M37="","",基本情報入力シート!M37)</f>
        <v/>
      </c>
      <c r="M16" s="839" t="str">
        <f aca="false">IF(基本情報入力シート!R37="","",基本情報入力シート!R37)</f>
        <v/>
      </c>
      <c r="N16" s="839" t="str">
        <f aca="false">IF(基本情報入力シート!W37="","",基本情報入力シート!W37)</f>
        <v/>
      </c>
      <c r="O16" s="839" t="str">
        <f aca="false">IF(基本情報入力シート!X37="","",基本情報入力シート!X37)</f>
        <v/>
      </c>
      <c r="P16" s="840" t="str">
        <f aca="false">IF(基本情報入力シート!Y37="","",基本情報入力シート!Y37)</f>
        <v/>
      </c>
      <c r="Q16" s="841" t="str">
        <f aca="false">IF(基本情報入力シート!Z37="","",基本情報入力シート!Z37)</f>
        <v/>
      </c>
      <c r="R16" s="842" t="str">
        <f aca="false">IF(基本情報入力シート!AA37="","",基本情報入力シート!AA37)</f>
        <v/>
      </c>
      <c r="S16" s="843"/>
      <c r="T16" s="844"/>
      <c r="U16" s="845" t="e">
        <f aca="false">IF(P16="","",VLOOKUP(P16,【参考】数式用!$A$5:$I$38,MATCH(T16,【参考】数式用!$C$4:$G$4,0)+2,0))))</f>
        <v>#N/A</v>
      </c>
      <c r="V16" s="846" t="s">
        <v>101</v>
      </c>
      <c r="W16" s="847"/>
      <c r="X16" s="848" t="s">
        <v>132</v>
      </c>
      <c r="Y16" s="847"/>
      <c r="Z16" s="848" t="s">
        <v>354</v>
      </c>
      <c r="AA16" s="847"/>
      <c r="AB16" s="848" t="s">
        <v>132</v>
      </c>
      <c r="AC16" s="847"/>
      <c r="AD16" s="848" t="s">
        <v>133</v>
      </c>
      <c r="AE16" s="849" t="s">
        <v>169</v>
      </c>
      <c r="AF16" s="850" t="str">
        <f aca="false">IF(W16&gt;=1,(AA16*12+AC16)-(W16*12+Y16)+1,"")</f>
        <v/>
      </c>
      <c r="AG16" s="848" t="s">
        <v>355</v>
      </c>
      <c r="AH16" s="851" t="str">
        <f aca="false">IFERROR(ROUNDDOWN(ROUND(Q16*R16,0)*U16,0)*AF16,"")</f>
        <v/>
      </c>
    </row>
    <row r="17" customFormat="false" ht="36" hidden="false" customHeight="true" outlineLevel="0" collapsed="false">
      <c r="A17" s="835" t="n">
        <f aca="false">A16+1</f>
        <v>6</v>
      </c>
      <c r="B17" s="836" t="str">
        <f aca="false">IF(基本情報入力シート!C38="","",基本情報入力シート!C38)</f>
        <v/>
      </c>
      <c r="C17" s="837" t="str">
        <f aca="false">IF(基本情報入力シート!D38="","",基本情報入力シート!D38)</f>
        <v/>
      </c>
      <c r="D17" s="837" t="str">
        <f aca="false">IF(基本情報入力シート!E38="","",基本情報入力シート!E38)</f>
        <v/>
      </c>
      <c r="E17" s="837" t="str">
        <f aca="false">IF(基本情報入力シート!F38="","",基本情報入力シート!F38)</f>
        <v/>
      </c>
      <c r="F17" s="837" t="str">
        <f aca="false">IF(基本情報入力シート!G38="","",基本情報入力シート!G38)</f>
        <v/>
      </c>
      <c r="G17" s="837" t="str">
        <f aca="false">IF(基本情報入力シート!H38="","",基本情報入力シート!H38)</f>
        <v/>
      </c>
      <c r="H17" s="837" t="str">
        <f aca="false">IF(基本情報入力シート!I38="","",基本情報入力シート!I38)</f>
        <v/>
      </c>
      <c r="I17" s="837" t="str">
        <f aca="false">IF(基本情報入力シート!J38="","",基本情報入力シート!J38)</f>
        <v/>
      </c>
      <c r="J17" s="837" t="str">
        <f aca="false">IF(基本情報入力シート!K38="","",基本情報入力シート!K38)</f>
        <v/>
      </c>
      <c r="K17" s="838" t="str">
        <f aca="false">IF(基本情報入力シート!L38="","",基本情報入力シート!L38)</f>
        <v/>
      </c>
      <c r="L17" s="839" t="str">
        <f aca="false">IF(基本情報入力シート!M38="","",基本情報入力シート!M38)</f>
        <v/>
      </c>
      <c r="M17" s="839" t="str">
        <f aca="false">IF(基本情報入力シート!R38="","",基本情報入力シート!R38)</f>
        <v/>
      </c>
      <c r="N17" s="839" t="str">
        <f aca="false">IF(基本情報入力シート!W38="","",基本情報入力シート!W38)</f>
        <v/>
      </c>
      <c r="O17" s="839" t="str">
        <f aca="false">IF(基本情報入力シート!X38="","",基本情報入力シート!X38)</f>
        <v/>
      </c>
      <c r="P17" s="840" t="str">
        <f aca="false">IF(基本情報入力シート!Y38="","",基本情報入力シート!Y38)</f>
        <v/>
      </c>
      <c r="Q17" s="841" t="str">
        <f aca="false">IF(基本情報入力シート!Z38="","",基本情報入力シート!Z38)</f>
        <v/>
      </c>
      <c r="R17" s="842" t="str">
        <f aca="false">IF(基本情報入力シート!AA38="","",基本情報入力シート!AA38)</f>
        <v/>
      </c>
      <c r="S17" s="843"/>
      <c r="T17" s="844"/>
      <c r="U17" s="845" t="e">
        <f aca="false">IF(P17="","",VLOOKUP(P17,【参考】数式用!$A$5:$I$38,MATCH(T17,【参考】数式用!$C$4:$G$4,0)+2,0))))</f>
        <v>#N/A</v>
      </c>
      <c r="V17" s="846" t="s">
        <v>101</v>
      </c>
      <c r="W17" s="847"/>
      <c r="X17" s="848" t="s">
        <v>132</v>
      </c>
      <c r="Y17" s="847"/>
      <c r="Z17" s="848" t="s">
        <v>354</v>
      </c>
      <c r="AA17" s="847"/>
      <c r="AB17" s="848" t="s">
        <v>132</v>
      </c>
      <c r="AC17" s="847"/>
      <c r="AD17" s="848" t="s">
        <v>133</v>
      </c>
      <c r="AE17" s="849" t="s">
        <v>169</v>
      </c>
      <c r="AF17" s="850" t="str">
        <f aca="false">IF(W17&gt;=1,(AA17*12+AC17)-(W17*12+Y17)+1,"")</f>
        <v/>
      </c>
      <c r="AG17" s="848" t="s">
        <v>355</v>
      </c>
      <c r="AH17" s="851" t="str">
        <f aca="false">IFERROR(ROUNDDOWN(ROUND(Q17*R17,0)*U17,0)*AF17,"")</f>
        <v/>
      </c>
    </row>
    <row r="18" customFormat="false" ht="36" hidden="false" customHeight="true" outlineLevel="0" collapsed="false">
      <c r="A18" s="835" t="n">
        <f aca="false">A17+1</f>
        <v>7</v>
      </c>
      <c r="B18" s="836" t="str">
        <f aca="false">IF(基本情報入力シート!C39="","",基本情報入力シート!C39)</f>
        <v/>
      </c>
      <c r="C18" s="837" t="str">
        <f aca="false">IF(基本情報入力シート!D39="","",基本情報入力シート!D39)</f>
        <v/>
      </c>
      <c r="D18" s="837" t="str">
        <f aca="false">IF(基本情報入力シート!E39="","",基本情報入力シート!E39)</f>
        <v/>
      </c>
      <c r="E18" s="837" t="str">
        <f aca="false">IF(基本情報入力シート!F39="","",基本情報入力シート!F39)</f>
        <v/>
      </c>
      <c r="F18" s="837" t="str">
        <f aca="false">IF(基本情報入力シート!G39="","",基本情報入力シート!G39)</f>
        <v/>
      </c>
      <c r="G18" s="837" t="str">
        <f aca="false">IF(基本情報入力シート!H39="","",基本情報入力シート!H39)</f>
        <v/>
      </c>
      <c r="H18" s="837" t="str">
        <f aca="false">IF(基本情報入力シート!I39="","",基本情報入力シート!I39)</f>
        <v/>
      </c>
      <c r="I18" s="837" t="str">
        <f aca="false">IF(基本情報入力シート!J39="","",基本情報入力シート!J39)</f>
        <v/>
      </c>
      <c r="J18" s="837" t="str">
        <f aca="false">IF(基本情報入力シート!K39="","",基本情報入力シート!K39)</f>
        <v/>
      </c>
      <c r="K18" s="838" t="str">
        <f aca="false">IF(基本情報入力シート!L39="","",基本情報入力シート!L39)</f>
        <v/>
      </c>
      <c r="L18" s="839" t="str">
        <f aca="false">IF(基本情報入力シート!M39="","",基本情報入力シート!M39)</f>
        <v/>
      </c>
      <c r="M18" s="839" t="str">
        <f aca="false">IF(基本情報入力シート!R39="","",基本情報入力シート!R39)</f>
        <v/>
      </c>
      <c r="N18" s="839" t="str">
        <f aca="false">IF(基本情報入力シート!W39="","",基本情報入力シート!W39)</f>
        <v/>
      </c>
      <c r="O18" s="839" t="str">
        <f aca="false">IF(基本情報入力シート!X39="","",基本情報入力シート!X39)</f>
        <v/>
      </c>
      <c r="P18" s="840" t="str">
        <f aca="false">IF(基本情報入力シート!Y39="","",基本情報入力シート!Y39)</f>
        <v/>
      </c>
      <c r="Q18" s="841" t="str">
        <f aca="false">IF(基本情報入力シート!Z39="","",基本情報入力シート!Z39)</f>
        <v/>
      </c>
      <c r="R18" s="842" t="str">
        <f aca="false">IF(基本情報入力シート!AA39="","",基本情報入力シート!AA39)</f>
        <v/>
      </c>
      <c r="S18" s="843"/>
      <c r="T18" s="844"/>
      <c r="U18" s="845" t="e">
        <f aca="false">IF(P18="","",VLOOKUP(P18,【参考】数式用!$A$5:$I$38,MATCH(T18,【参考】数式用!$C$4:$G$4,0)+2,0))))</f>
        <v>#N/A</v>
      </c>
      <c r="V18" s="846" t="s">
        <v>101</v>
      </c>
      <c r="W18" s="847"/>
      <c r="X18" s="848" t="s">
        <v>132</v>
      </c>
      <c r="Y18" s="847"/>
      <c r="Z18" s="848" t="s">
        <v>354</v>
      </c>
      <c r="AA18" s="847"/>
      <c r="AB18" s="848" t="s">
        <v>132</v>
      </c>
      <c r="AC18" s="847"/>
      <c r="AD18" s="848" t="s">
        <v>133</v>
      </c>
      <c r="AE18" s="849" t="s">
        <v>169</v>
      </c>
      <c r="AF18" s="850" t="str">
        <f aca="false">IF(W18&gt;=1,(AA18*12+AC18)-(W18*12+Y18)+1,"")</f>
        <v/>
      </c>
      <c r="AG18" s="848" t="s">
        <v>355</v>
      </c>
      <c r="AH18" s="851" t="str">
        <f aca="false">IFERROR(ROUNDDOWN(ROUND(Q18*R18,0)*U18,0)*AF18,"")</f>
        <v/>
      </c>
    </row>
    <row r="19" customFormat="false" ht="36" hidden="false" customHeight="true" outlineLevel="0" collapsed="false">
      <c r="A19" s="835" t="n">
        <f aca="false">A18+1</f>
        <v>8</v>
      </c>
      <c r="B19" s="836" t="str">
        <f aca="false">IF(基本情報入力シート!C40="","",基本情報入力シート!C40)</f>
        <v/>
      </c>
      <c r="C19" s="837" t="str">
        <f aca="false">IF(基本情報入力シート!D40="","",基本情報入力シート!D40)</f>
        <v/>
      </c>
      <c r="D19" s="837" t="str">
        <f aca="false">IF(基本情報入力シート!E40="","",基本情報入力シート!E40)</f>
        <v/>
      </c>
      <c r="E19" s="837" t="str">
        <f aca="false">IF(基本情報入力シート!F40="","",基本情報入力シート!F40)</f>
        <v/>
      </c>
      <c r="F19" s="837" t="str">
        <f aca="false">IF(基本情報入力シート!G40="","",基本情報入力シート!G40)</f>
        <v/>
      </c>
      <c r="G19" s="837" t="str">
        <f aca="false">IF(基本情報入力シート!H40="","",基本情報入力シート!H40)</f>
        <v/>
      </c>
      <c r="H19" s="837" t="str">
        <f aca="false">IF(基本情報入力シート!I40="","",基本情報入力シート!I40)</f>
        <v/>
      </c>
      <c r="I19" s="837" t="str">
        <f aca="false">IF(基本情報入力シート!J40="","",基本情報入力シート!J40)</f>
        <v/>
      </c>
      <c r="J19" s="837" t="str">
        <f aca="false">IF(基本情報入力シート!K40="","",基本情報入力シート!K40)</f>
        <v/>
      </c>
      <c r="K19" s="838" t="str">
        <f aca="false">IF(基本情報入力シート!L40="","",基本情報入力シート!L40)</f>
        <v/>
      </c>
      <c r="L19" s="839" t="str">
        <f aca="false">IF(基本情報入力シート!M40="","",基本情報入力シート!M40)</f>
        <v/>
      </c>
      <c r="M19" s="839" t="str">
        <f aca="false">IF(基本情報入力シート!R40="","",基本情報入力シート!R40)</f>
        <v/>
      </c>
      <c r="N19" s="839" t="str">
        <f aca="false">IF(基本情報入力シート!W40="","",基本情報入力シート!W40)</f>
        <v/>
      </c>
      <c r="O19" s="839" t="str">
        <f aca="false">IF(基本情報入力シート!X40="","",基本情報入力シート!X40)</f>
        <v/>
      </c>
      <c r="P19" s="840" t="str">
        <f aca="false">IF(基本情報入力シート!Y40="","",基本情報入力シート!Y40)</f>
        <v/>
      </c>
      <c r="Q19" s="841" t="str">
        <f aca="false">IF(基本情報入力シート!Z40="","",基本情報入力シート!Z40)</f>
        <v/>
      </c>
      <c r="R19" s="842" t="str">
        <f aca="false">IF(基本情報入力シート!AA40="","",基本情報入力シート!AA40)</f>
        <v/>
      </c>
      <c r="S19" s="843"/>
      <c r="T19" s="844"/>
      <c r="U19" s="845" t="e">
        <f aca="false">IF(P19="","",VLOOKUP(P19,【参考】数式用!$A$5:$I$38,MATCH(T19,【参考】数式用!$C$4:$G$4,0)+2,0))))</f>
        <v>#N/A</v>
      </c>
      <c r="V19" s="846" t="s">
        <v>101</v>
      </c>
      <c r="W19" s="847"/>
      <c r="X19" s="848" t="s">
        <v>132</v>
      </c>
      <c r="Y19" s="847"/>
      <c r="Z19" s="848" t="s">
        <v>354</v>
      </c>
      <c r="AA19" s="847"/>
      <c r="AB19" s="848" t="s">
        <v>132</v>
      </c>
      <c r="AC19" s="847"/>
      <c r="AD19" s="848" t="s">
        <v>133</v>
      </c>
      <c r="AE19" s="849" t="s">
        <v>169</v>
      </c>
      <c r="AF19" s="850" t="str">
        <f aca="false">IF(W19&gt;=1,(AA19*12+AC19)-(W19*12+Y19)+1,"")</f>
        <v/>
      </c>
      <c r="AG19" s="848" t="s">
        <v>355</v>
      </c>
      <c r="AH19" s="851" t="str">
        <f aca="false">IFERROR(ROUNDDOWN(ROUND(Q19*R19,0)*U19,0)*AF19,"")</f>
        <v/>
      </c>
    </row>
    <row r="20" customFormat="false" ht="36" hidden="false" customHeight="true" outlineLevel="0" collapsed="false">
      <c r="A20" s="835" t="n">
        <f aca="false">A19+1</f>
        <v>9</v>
      </c>
      <c r="B20" s="836" t="str">
        <f aca="false">IF(基本情報入力シート!C41="","",基本情報入力シート!C41)</f>
        <v/>
      </c>
      <c r="C20" s="837" t="str">
        <f aca="false">IF(基本情報入力シート!D41="","",基本情報入力シート!D41)</f>
        <v/>
      </c>
      <c r="D20" s="837" t="str">
        <f aca="false">IF(基本情報入力シート!E41="","",基本情報入力シート!E41)</f>
        <v/>
      </c>
      <c r="E20" s="837" t="str">
        <f aca="false">IF(基本情報入力シート!F41="","",基本情報入力シート!F41)</f>
        <v/>
      </c>
      <c r="F20" s="837" t="str">
        <f aca="false">IF(基本情報入力シート!G41="","",基本情報入力シート!G41)</f>
        <v/>
      </c>
      <c r="G20" s="837" t="str">
        <f aca="false">IF(基本情報入力シート!H41="","",基本情報入力シート!H41)</f>
        <v/>
      </c>
      <c r="H20" s="837" t="str">
        <f aca="false">IF(基本情報入力シート!I41="","",基本情報入力シート!I41)</f>
        <v/>
      </c>
      <c r="I20" s="837" t="str">
        <f aca="false">IF(基本情報入力シート!J41="","",基本情報入力シート!J41)</f>
        <v/>
      </c>
      <c r="J20" s="837" t="str">
        <f aca="false">IF(基本情報入力シート!K41="","",基本情報入力シート!K41)</f>
        <v/>
      </c>
      <c r="K20" s="838" t="str">
        <f aca="false">IF(基本情報入力シート!L41="","",基本情報入力シート!L41)</f>
        <v/>
      </c>
      <c r="L20" s="839" t="str">
        <f aca="false">IF(基本情報入力シート!M41="","",基本情報入力シート!M41)</f>
        <v/>
      </c>
      <c r="M20" s="839" t="str">
        <f aca="false">IF(基本情報入力シート!R41="","",基本情報入力シート!R41)</f>
        <v/>
      </c>
      <c r="N20" s="839" t="str">
        <f aca="false">IF(基本情報入力シート!W41="","",基本情報入力シート!W41)</f>
        <v/>
      </c>
      <c r="O20" s="839" t="str">
        <f aca="false">IF(基本情報入力シート!X41="","",基本情報入力シート!X41)</f>
        <v/>
      </c>
      <c r="P20" s="840" t="str">
        <f aca="false">IF(基本情報入力シート!Y41="","",基本情報入力シート!Y41)</f>
        <v/>
      </c>
      <c r="Q20" s="841" t="str">
        <f aca="false">IF(基本情報入力シート!Z41="","",基本情報入力シート!Z41)</f>
        <v/>
      </c>
      <c r="R20" s="842" t="str">
        <f aca="false">IF(基本情報入力シート!AA41="","",基本情報入力シート!AA41)</f>
        <v/>
      </c>
      <c r="S20" s="843"/>
      <c r="T20" s="844"/>
      <c r="U20" s="845" t="e">
        <f aca="false">IF(P20="","",VLOOKUP(P20,【参考】数式用!$A$5:$I$38,MATCH(T20,【参考】数式用!$C$4:$G$4,0)+2,0))))</f>
        <v>#N/A</v>
      </c>
      <c r="V20" s="846" t="s">
        <v>101</v>
      </c>
      <c r="W20" s="847"/>
      <c r="X20" s="848" t="s">
        <v>132</v>
      </c>
      <c r="Y20" s="847"/>
      <c r="Z20" s="848" t="s">
        <v>354</v>
      </c>
      <c r="AA20" s="847"/>
      <c r="AB20" s="848" t="s">
        <v>132</v>
      </c>
      <c r="AC20" s="847"/>
      <c r="AD20" s="848" t="s">
        <v>133</v>
      </c>
      <c r="AE20" s="849" t="s">
        <v>169</v>
      </c>
      <c r="AF20" s="850" t="str">
        <f aca="false">IF(W20&gt;=1,(AA20*12+AC20)-(W20*12+Y20)+1,"")</f>
        <v/>
      </c>
      <c r="AG20" s="848" t="s">
        <v>355</v>
      </c>
      <c r="AH20" s="851" t="str">
        <f aca="false">IFERROR(ROUNDDOWN(ROUND(Q20*R20,0)*U20,0)*AF20,"")</f>
        <v/>
      </c>
    </row>
    <row r="21" customFormat="false" ht="36" hidden="false" customHeight="true" outlineLevel="0" collapsed="false">
      <c r="A21" s="835" t="n">
        <f aca="false">A20+1</f>
        <v>10</v>
      </c>
      <c r="B21" s="836" t="str">
        <f aca="false">IF(基本情報入力シート!C42="","",基本情報入力シート!C42)</f>
        <v/>
      </c>
      <c r="C21" s="837" t="str">
        <f aca="false">IF(基本情報入力シート!D42="","",基本情報入力シート!D42)</f>
        <v/>
      </c>
      <c r="D21" s="837" t="str">
        <f aca="false">IF(基本情報入力シート!E42="","",基本情報入力シート!E42)</f>
        <v/>
      </c>
      <c r="E21" s="837" t="str">
        <f aca="false">IF(基本情報入力シート!F42="","",基本情報入力シート!F42)</f>
        <v/>
      </c>
      <c r="F21" s="837" t="str">
        <f aca="false">IF(基本情報入力シート!G42="","",基本情報入力シート!G42)</f>
        <v/>
      </c>
      <c r="G21" s="837" t="str">
        <f aca="false">IF(基本情報入力シート!H42="","",基本情報入力シート!H42)</f>
        <v/>
      </c>
      <c r="H21" s="837" t="str">
        <f aca="false">IF(基本情報入力シート!I42="","",基本情報入力シート!I42)</f>
        <v/>
      </c>
      <c r="I21" s="837" t="str">
        <f aca="false">IF(基本情報入力シート!J42="","",基本情報入力シート!J42)</f>
        <v/>
      </c>
      <c r="J21" s="837" t="str">
        <f aca="false">IF(基本情報入力シート!K42="","",基本情報入力シート!K42)</f>
        <v/>
      </c>
      <c r="K21" s="838" t="str">
        <f aca="false">IF(基本情報入力シート!L42="","",基本情報入力シート!L42)</f>
        <v/>
      </c>
      <c r="L21" s="839" t="str">
        <f aca="false">IF(基本情報入力シート!M42="","",基本情報入力シート!M42)</f>
        <v/>
      </c>
      <c r="M21" s="839" t="str">
        <f aca="false">IF(基本情報入力シート!R42="","",基本情報入力シート!R42)</f>
        <v/>
      </c>
      <c r="N21" s="839" t="str">
        <f aca="false">IF(基本情報入力シート!W42="","",基本情報入力シート!W42)</f>
        <v/>
      </c>
      <c r="O21" s="839" t="str">
        <f aca="false">IF(基本情報入力シート!X42="","",基本情報入力シート!X42)</f>
        <v/>
      </c>
      <c r="P21" s="840" t="str">
        <f aca="false">IF(基本情報入力シート!Y42="","",基本情報入力シート!Y42)</f>
        <v/>
      </c>
      <c r="Q21" s="841" t="str">
        <f aca="false">IF(基本情報入力シート!Z42="","",基本情報入力シート!Z42)</f>
        <v/>
      </c>
      <c r="R21" s="842" t="str">
        <f aca="false">IF(基本情報入力シート!AA42="","",基本情報入力シート!AA42)</f>
        <v/>
      </c>
      <c r="S21" s="843"/>
      <c r="T21" s="844"/>
      <c r="U21" s="845" t="e">
        <f aca="false">IF(P21="","",VLOOKUP(P21,【参考】数式用!$A$5:$I$38,MATCH(T21,【参考】数式用!$C$4:$G$4,0)+2,0))))</f>
        <v>#N/A</v>
      </c>
      <c r="V21" s="846" t="s">
        <v>101</v>
      </c>
      <c r="W21" s="847"/>
      <c r="X21" s="848" t="s">
        <v>132</v>
      </c>
      <c r="Y21" s="847"/>
      <c r="Z21" s="848" t="s">
        <v>354</v>
      </c>
      <c r="AA21" s="847"/>
      <c r="AB21" s="848" t="s">
        <v>132</v>
      </c>
      <c r="AC21" s="847"/>
      <c r="AD21" s="848" t="s">
        <v>133</v>
      </c>
      <c r="AE21" s="849" t="s">
        <v>169</v>
      </c>
      <c r="AF21" s="850" t="str">
        <f aca="false">IF(W21&gt;=1,(AA21*12+AC21)-(W21*12+Y21)+1,"")</f>
        <v/>
      </c>
      <c r="AG21" s="848" t="s">
        <v>355</v>
      </c>
      <c r="AH21" s="851" t="str">
        <f aca="false">IFERROR(ROUNDDOWN(ROUND(Q21*R21,0)*U21,0)*AF21,"")</f>
        <v/>
      </c>
    </row>
    <row r="22" customFormat="false" ht="36" hidden="false" customHeight="true" outlineLevel="0" collapsed="false">
      <c r="A22" s="835" t="n">
        <f aca="false">A21+1</f>
        <v>11</v>
      </c>
      <c r="B22" s="836" t="str">
        <f aca="false">IF(基本情報入力シート!C43="","",基本情報入力シート!C43)</f>
        <v/>
      </c>
      <c r="C22" s="837" t="str">
        <f aca="false">IF(基本情報入力シート!D43="","",基本情報入力シート!D43)</f>
        <v/>
      </c>
      <c r="D22" s="837" t="str">
        <f aca="false">IF(基本情報入力シート!E43="","",基本情報入力シート!E43)</f>
        <v/>
      </c>
      <c r="E22" s="837" t="str">
        <f aca="false">IF(基本情報入力シート!F43="","",基本情報入力シート!F43)</f>
        <v/>
      </c>
      <c r="F22" s="837" t="str">
        <f aca="false">IF(基本情報入力シート!G43="","",基本情報入力シート!G43)</f>
        <v/>
      </c>
      <c r="G22" s="837" t="str">
        <f aca="false">IF(基本情報入力シート!H43="","",基本情報入力シート!H43)</f>
        <v/>
      </c>
      <c r="H22" s="837" t="str">
        <f aca="false">IF(基本情報入力シート!I43="","",基本情報入力シート!I43)</f>
        <v/>
      </c>
      <c r="I22" s="837" t="str">
        <f aca="false">IF(基本情報入力シート!J43="","",基本情報入力シート!J43)</f>
        <v/>
      </c>
      <c r="J22" s="837" t="str">
        <f aca="false">IF(基本情報入力シート!K43="","",基本情報入力シート!K43)</f>
        <v/>
      </c>
      <c r="K22" s="838" t="str">
        <f aca="false">IF(基本情報入力シート!L43="","",基本情報入力シート!L43)</f>
        <v/>
      </c>
      <c r="L22" s="839" t="str">
        <f aca="false">IF(基本情報入力シート!M43="","",基本情報入力シート!M43)</f>
        <v/>
      </c>
      <c r="M22" s="839" t="str">
        <f aca="false">IF(基本情報入力シート!R43="","",基本情報入力シート!R43)</f>
        <v/>
      </c>
      <c r="N22" s="839" t="str">
        <f aca="false">IF(基本情報入力シート!W43="","",基本情報入力シート!W43)</f>
        <v/>
      </c>
      <c r="O22" s="839" t="str">
        <f aca="false">IF(基本情報入力シート!X43="","",基本情報入力シート!X43)</f>
        <v/>
      </c>
      <c r="P22" s="840" t="str">
        <f aca="false">IF(基本情報入力シート!Y43="","",基本情報入力シート!Y43)</f>
        <v/>
      </c>
      <c r="Q22" s="841" t="str">
        <f aca="false">IF(基本情報入力シート!Z43="","",基本情報入力シート!Z43)</f>
        <v/>
      </c>
      <c r="R22" s="842" t="str">
        <f aca="false">IF(基本情報入力シート!AA43="","",基本情報入力シート!AA43)</f>
        <v/>
      </c>
      <c r="S22" s="843"/>
      <c r="T22" s="844"/>
      <c r="U22" s="845" t="e">
        <f aca="false">IF(P22="","",VLOOKUP(P22,【参考】数式用!$A$5:$I$38,MATCH(T22,【参考】数式用!$C$4:$G$4,0)+2,0))))</f>
        <v>#N/A</v>
      </c>
      <c r="V22" s="846" t="s">
        <v>101</v>
      </c>
      <c r="W22" s="847"/>
      <c r="X22" s="848" t="s">
        <v>132</v>
      </c>
      <c r="Y22" s="847"/>
      <c r="Z22" s="848" t="s">
        <v>354</v>
      </c>
      <c r="AA22" s="847"/>
      <c r="AB22" s="848" t="s">
        <v>132</v>
      </c>
      <c r="AC22" s="847"/>
      <c r="AD22" s="848" t="s">
        <v>133</v>
      </c>
      <c r="AE22" s="849" t="s">
        <v>169</v>
      </c>
      <c r="AF22" s="850" t="str">
        <f aca="false">IF(W22&gt;=1,(AA22*12+AC22)-(W22*12+Y22)+1,"")</f>
        <v/>
      </c>
      <c r="AG22" s="848" t="s">
        <v>355</v>
      </c>
      <c r="AH22" s="851" t="str">
        <f aca="false">IFERROR(ROUNDDOWN(ROUND(Q22*R22,0)*U22,0)*AF22,"")</f>
        <v/>
      </c>
    </row>
    <row r="23" customFormat="false" ht="36" hidden="false" customHeight="true" outlineLevel="0" collapsed="false">
      <c r="A23" s="835" t="n">
        <f aca="false">A22+1</f>
        <v>12</v>
      </c>
      <c r="B23" s="836" t="str">
        <f aca="false">IF(基本情報入力シート!C44="","",基本情報入力シート!C44)</f>
        <v/>
      </c>
      <c r="C23" s="837" t="str">
        <f aca="false">IF(基本情報入力シート!D44="","",基本情報入力シート!D44)</f>
        <v/>
      </c>
      <c r="D23" s="837" t="str">
        <f aca="false">IF(基本情報入力シート!E44="","",基本情報入力シート!E44)</f>
        <v/>
      </c>
      <c r="E23" s="837" t="str">
        <f aca="false">IF(基本情報入力シート!F44="","",基本情報入力シート!F44)</f>
        <v/>
      </c>
      <c r="F23" s="837" t="str">
        <f aca="false">IF(基本情報入力シート!G44="","",基本情報入力シート!G44)</f>
        <v/>
      </c>
      <c r="G23" s="837" t="str">
        <f aca="false">IF(基本情報入力シート!H44="","",基本情報入力シート!H44)</f>
        <v/>
      </c>
      <c r="H23" s="837" t="str">
        <f aca="false">IF(基本情報入力シート!I44="","",基本情報入力シート!I44)</f>
        <v/>
      </c>
      <c r="I23" s="837" t="str">
        <f aca="false">IF(基本情報入力シート!J44="","",基本情報入力シート!J44)</f>
        <v/>
      </c>
      <c r="J23" s="837" t="str">
        <f aca="false">IF(基本情報入力シート!K44="","",基本情報入力シート!K44)</f>
        <v/>
      </c>
      <c r="K23" s="838" t="str">
        <f aca="false">IF(基本情報入力シート!L44="","",基本情報入力シート!L44)</f>
        <v/>
      </c>
      <c r="L23" s="839" t="str">
        <f aca="false">IF(基本情報入力シート!M44="","",基本情報入力シート!M44)</f>
        <v/>
      </c>
      <c r="M23" s="839" t="str">
        <f aca="false">IF(基本情報入力シート!R44="","",基本情報入力シート!R44)</f>
        <v/>
      </c>
      <c r="N23" s="839" t="str">
        <f aca="false">IF(基本情報入力シート!W44="","",基本情報入力シート!W44)</f>
        <v/>
      </c>
      <c r="O23" s="839" t="str">
        <f aca="false">IF(基本情報入力シート!X44="","",基本情報入力シート!X44)</f>
        <v/>
      </c>
      <c r="P23" s="840" t="str">
        <f aca="false">IF(基本情報入力シート!Y44="","",基本情報入力シート!Y44)</f>
        <v/>
      </c>
      <c r="Q23" s="841" t="str">
        <f aca="false">IF(基本情報入力シート!Z44="","",基本情報入力シート!Z44)</f>
        <v/>
      </c>
      <c r="R23" s="842" t="str">
        <f aca="false">IF(基本情報入力シート!AA44="","",基本情報入力シート!AA44)</f>
        <v/>
      </c>
      <c r="S23" s="843"/>
      <c r="T23" s="844"/>
      <c r="U23" s="845" t="e">
        <f aca="false">IF(P23="","",VLOOKUP(P23,【参考】数式用!$A$5:$I$38,MATCH(T23,【参考】数式用!$C$4:$G$4,0)+2,0))))</f>
        <v>#N/A</v>
      </c>
      <c r="V23" s="846" t="s">
        <v>101</v>
      </c>
      <c r="W23" s="847"/>
      <c r="X23" s="848" t="s">
        <v>132</v>
      </c>
      <c r="Y23" s="847"/>
      <c r="Z23" s="848" t="s">
        <v>354</v>
      </c>
      <c r="AA23" s="847"/>
      <c r="AB23" s="848" t="s">
        <v>132</v>
      </c>
      <c r="AC23" s="847"/>
      <c r="AD23" s="848" t="s">
        <v>133</v>
      </c>
      <c r="AE23" s="849" t="s">
        <v>169</v>
      </c>
      <c r="AF23" s="850" t="str">
        <f aca="false">IF(W23&gt;=1,(AA23*12+AC23)-(W23*12+Y23)+1,"")</f>
        <v/>
      </c>
      <c r="AG23" s="848" t="s">
        <v>355</v>
      </c>
      <c r="AH23" s="851" t="str">
        <f aca="false">IFERROR(ROUNDDOWN(ROUND(Q23*R23,0)*U23,0)*AF23,"")</f>
        <v/>
      </c>
    </row>
    <row r="24" customFormat="false" ht="36" hidden="false" customHeight="true" outlineLevel="0" collapsed="false">
      <c r="A24" s="835" t="n">
        <f aca="false">A23+1</f>
        <v>13</v>
      </c>
      <c r="B24" s="836" t="str">
        <f aca="false">IF(基本情報入力シート!C45="","",基本情報入力シート!C45)</f>
        <v/>
      </c>
      <c r="C24" s="837" t="str">
        <f aca="false">IF(基本情報入力シート!D45="","",基本情報入力シート!D45)</f>
        <v/>
      </c>
      <c r="D24" s="837" t="str">
        <f aca="false">IF(基本情報入力シート!E45="","",基本情報入力シート!E45)</f>
        <v/>
      </c>
      <c r="E24" s="837" t="str">
        <f aca="false">IF(基本情報入力シート!F45="","",基本情報入力シート!F45)</f>
        <v/>
      </c>
      <c r="F24" s="837" t="str">
        <f aca="false">IF(基本情報入力シート!G45="","",基本情報入力シート!G45)</f>
        <v/>
      </c>
      <c r="G24" s="837" t="str">
        <f aca="false">IF(基本情報入力シート!H45="","",基本情報入力シート!H45)</f>
        <v/>
      </c>
      <c r="H24" s="837" t="str">
        <f aca="false">IF(基本情報入力シート!I45="","",基本情報入力シート!I45)</f>
        <v/>
      </c>
      <c r="I24" s="837" t="str">
        <f aca="false">IF(基本情報入力シート!J45="","",基本情報入力シート!J45)</f>
        <v/>
      </c>
      <c r="J24" s="837" t="str">
        <f aca="false">IF(基本情報入力シート!K45="","",基本情報入力シート!K45)</f>
        <v/>
      </c>
      <c r="K24" s="838" t="str">
        <f aca="false">IF(基本情報入力シート!L45="","",基本情報入力シート!L45)</f>
        <v/>
      </c>
      <c r="L24" s="839" t="str">
        <f aca="false">IF(基本情報入力シート!M45="","",基本情報入力シート!M45)</f>
        <v/>
      </c>
      <c r="M24" s="839" t="str">
        <f aca="false">IF(基本情報入力シート!R45="","",基本情報入力シート!R45)</f>
        <v/>
      </c>
      <c r="N24" s="839" t="str">
        <f aca="false">IF(基本情報入力シート!W45="","",基本情報入力シート!W45)</f>
        <v/>
      </c>
      <c r="O24" s="839" t="str">
        <f aca="false">IF(基本情報入力シート!X45="","",基本情報入力シート!X45)</f>
        <v/>
      </c>
      <c r="P24" s="840" t="str">
        <f aca="false">IF(基本情報入力シート!Y45="","",基本情報入力シート!Y45)</f>
        <v/>
      </c>
      <c r="Q24" s="841" t="str">
        <f aca="false">IF(基本情報入力シート!Z45="","",基本情報入力シート!Z45)</f>
        <v/>
      </c>
      <c r="R24" s="842" t="str">
        <f aca="false">IF(基本情報入力シート!AA45="","",基本情報入力シート!AA45)</f>
        <v/>
      </c>
      <c r="S24" s="843"/>
      <c r="T24" s="844"/>
      <c r="U24" s="845" t="e">
        <f aca="false">IF(P24="","",VLOOKUP(P24,【参考】数式用!$A$5:$I$38,MATCH(T24,【参考】数式用!$C$4:$G$4,0)+2,0))))</f>
        <v>#N/A</v>
      </c>
      <c r="V24" s="846" t="s">
        <v>101</v>
      </c>
      <c r="W24" s="847"/>
      <c r="X24" s="848" t="s">
        <v>132</v>
      </c>
      <c r="Y24" s="847"/>
      <c r="Z24" s="848" t="s">
        <v>354</v>
      </c>
      <c r="AA24" s="847"/>
      <c r="AB24" s="848" t="s">
        <v>132</v>
      </c>
      <c r="AC24" s="847"/>
      <c r="AD24" s="848" t="s">
        <v>133</v>
      </c>
      <c r="AE24" s="849" t="s">
        <v>169</v>
      </c>
      <c r="AF24" s="850" t="str">
        <f aca="false">IF(W24&gt;=1,(AA24*12+AC24)-(W24*12+Y24)+1,"")</f>
        <v/>
      </c>
      <c r="AG24" s="848" t="s">
        <v>355</v>
      </c>
      <c r="AH24" s="851" t="str">
        <f aca="false">IFERROR(ROUNDDOWN(ROUND(Q24*R24,0)*U24,0)*AF24,"")</f>
        <v/>
      </c>
    </row>
    <row r="25" customFormat="false" ht="36" hidden="false" customHeight="true" outlineLevel="0" collapsed="false">
      <c r="A25" s="835" t="n">
        <f aca="false">A24+1</f>
        <v>14</v>
      </c>
      <c r="B25" s="836" t="str">
        <f aca="false">IF(基本情報入力シート!C46="","",基本情報入力シート!C46)</f>
        <v/>
      </c>
      <c r="C25" s="837" t="str">
        <f aca="false">IF(基本情報入力シート!D46="","",基本情報入力シート!D46)</f>
        <v/>
      </c>
      <c r="D25" s="837" t="str">
        <f aca="false">IF(基本情報入力シート!E46="","",基本情報入力シート!E46)</f>
        <v/>
      </c>
      <c r="E25" s="837" t="str">
        <f aca="false">IF(基本情報入力シート!F46="","",基本情報入力シート!F46)</f>
        <v/>
      </c>
      <c r="F25" s="837" t="str">
        <f aca="false">IF(基本情報入力シート!G46="","",基本情報入力シート!G46)</f>
        <v/>
      </c>
      <c r="G25" s="837" t="str">
        <f aca="false">IF(基本情報入力シート!H46="","",基本情報入力シート!H46)</f>
        <v/>
      </c>
      <c r="H25" s="837" t="str">
        <f aca="false">IF(基本情報入力シート!I46="","",基本情報入力シート!I46)</f>
        <v/>
      </c>
      <c r="I25" s="837" t="str">
        <f aca="false">IF(基本情報入力シート!J46="","",基本情報入力シート!J46)</f>
        <v/>
      </c>
      <c r="J25" s="837" t="str">
        <f aca="false">IF(基本情報入力シート!K46="","",基本情報入力シート!K46)</f>
        <v/>
      </c>
      <c r="K25" s="838" t="str">
        <f aca="false">IF(基本情報入力シート!L46="","",基本情報入力シート!L46)</f>
        <v/>
      </c>
      <c r="L25" s="839" t="str">
        <f aca="false">IF(基本情報入力シート!M46="","",基本情報入力シート!M46)</f>
        <v/>
      </c>
      <c r="M25" s="839" t="str">
        <f aca="false">IF(基本情報入力シート!R46="","",基本情報入力シート!R46)</f>
        <v/>
      </c>
      <c r="N25" s="839" t="str">
        <f aca="false">IF(基本情報入力シート!W46="","",基本情報入力シート!W46)</f>
        <v/>
      </c>
      <c r="O25" s="839" t="str">
        <f aca="false">IF(基本情報入力シート!X46="","",基本情報入力シート!X46)</f>
        <v/>
      </c>
      <c r="P25" s="840" t="str">
        <f aca="false">IF(基本情報入力シート!Y46="","",基本情報入力シート!Y46)</f>
        <v/>
      </c>
      <c r="Q25" s="841" t="str">
        <f aca="false">IF(基本情報入力シート!Z46="","",基本情報入力シート!Z46)</f>
        <v/>
      </c>
      <c r="R25" s="842" t="str">
        <f aca="false">IF(基本情報入力シート!AA46="","",基本情報入力シート!AA46)</f>
        <v/>
      </c>
      <c r="S25" s="843"/>
      <c r="T25" s="844"/>
      <c r="U25" s="845" t="e">
        <f aca="false">IF(P25="","",VLOOKUP(P25,【参考】数式用!$A$5:$I$38,MATCH(T25,【参考】数式用!$C$4:$G$4,0)+2,0))))</f>
        <v>#N/A</v>
      </c>
      <c r="V25" s="846" t="s">
        <v>101</v>
      </c>
      <c r="W25" s="847"/>
      <c r="X25" s="848" t="s">
        <v>132</v>
      </c>
      <c r="Y25" s="847"/>
      <c r="Z25" s="848" t="s">
        <v>354</v>
      </c>
      <c r="AA25" s="847"/>
      <c r="AB25" s="848" t="s">
        <v>132</v>
      </c>
      <c r="AC25" s="847"/>
      <c r="AD25" s="848" t="s">
        <v>133</v>
      </c>
      <c r="AE25" s="849" t="s">
        <v>169</v>
      </c>
      <c r="AF25" s="850" t="str">
        <f aca="false">IF(W25&gt;=1,(AA25*12+AC25)-(W25*12+Y25)+1,"")</f>
        <v/>
      </c>
      <c r="AG25" s="848" t="s">
        <v>355</v>
      </c>
      <c r="AH25" s="851" t="str">
        <f aca="false">IFERROR(ROUNDDOWN(ROUND(Q25*R25,0)*U25,0)*AF25,"")</f>
        <v/>
      </c>
    </row>
    <row r="26" customFormat="false" ht="36" hidden="false" customHeight="true" outlineLevel="0" collapsed="false">
      <c r="A26" s="835" t="n">
        <f aca="false">A25+1</f>
        <v>15</v>
      </c>
      <c r="B26" s="836" t="str">
        <f aca="false">IF(基本情報入力シート!C47="","",基本情報入力シート!C47)</f>
        <v/>
      </c>
      <c r="C26" s="837" t="str">
        <f aca="false">IF(基本情報入力シート!D47="","",基本情報入力シート!D47)</f>
        <v/>
      </c>
      <c r="D26" s="837" t="str">
        <f aca="false">IF(基本情報入力シート!E47="","",基本情報入力シート!E47)</f>
        <v/>
      </c>
      <c r="E26" s="837" t="str">
        <f aca="false">IF(基本情報入力シート!F47="","",基本情報入力シート!F47)</f>
        <v/>
      </c>
      <c r="F26" s="837" t="str">
        <f aca="false">IF(基本情報入力シート!G47="","",基本情報入力シート!G47)</f>
        <v/>
      </c>
      <c r="G26" s="837" t="str">
        <f aca="false">IF(基本情報入力シート!H47="","",基本情報入力シート!H47)</f>
        <v/>
      </c>
      <c r="H26" s="837" t="str">
        <f aca="false">IF(基本情報入力シート!I47="","",基本情報入力シート!I47)</f>
        <v/>
      </c>
      <c r="I26" s="837" t="str">
        <f aca="false">IF(基本情報入力シート!J47="","",基本情報入力シート!J47)</f>
        <v/>
      </c>
      <c r="J26" s="837" t="str">
        <f aca="false">IF(基本情報入力シート!K47="","",基本情報入力シート!K47)</f>
        <v/>
      </c>
      <c r="K26" s="838" t="str">
        <f aca="false">IF(基本情報入力シート!L47="","",基本情報入力シート!L47)</f>
        <v/>
      </c>
      <c r="L26" s="839" t="str">
        <f aca="false">IF(基本情報入力シート!M47="","",基本情報入力シート!M47)</f>
        <v/>
      </c>
      <c r="M26" s="839" t="str">
        <f aca="false">IF(基本情報入力シート!R47="","",基本情報入力シート!R47)</f>
        <v/>
      </c>
      <c r="N26" s="839" t="str">
        <f aca="false">IF(基本情報入力シート!W47="","",基本情報入力シート!W47)</f>
        <v/>
      </c>
      <c r="O26" s="839" t="str">
        <f aca="false">IF(基本情報入力シート!X47="","",基本情報入力シート!X47)</f>
        <v/>
      </c>
      <c r="P26" s="840" t="str">
        <f aca="false">IF(基本情報入力シート!Y47="","",基本情報入力シート!Y47)</f>
        <v/>
      </c>
      <c r="Q26" s="841" t="str">
        <f aca="false">IF(基本情報入力シート!Z47="","",基本情報入力シート!Z47)</f>
        <v/>
      </c>
      <c r="R26" s="842" t="str">
        <f aca="false">IF(基本情報入力シート!AA47="","",基本情報入力シート!AA47)</f>
        <v/>
      </c>
      <c r="S26" s="843"/>
      <c r="T26" s="844"/>
      <c r="U26" s="845" t="e">
        <f aca="false">IF(P26="","",VLOOKUP(P26,【参考】数式用!$A$5:$I$38,MATCH(T26,【参考】数式用!$C$4:$G$4,0)+2,0))))</f>
        <v>#N/A</v>
      </c>
      <c r="V26" s="846" t="s">
        <v>101</v>
      </c>
      <c r="W26" s="847"/>
      <c r="X26" s="848" t="s">
        <v>132</v>
      </c>
      <c r="Y26" s="847"/>
      <c r="Z26" s="848" t="s">
        <v>354</v>
      </c>
      <c r="AA26" s="847"/>
      <c r="AB26" s="848" t="s">
        <v>132</v>
      </c>
      <c r="AC26" s="847"/>
      <c r="AD26" s="848" t="s">
        <v>133</v>
      </c>
      <c r="AE26" s="849" t="s">
        <v>169</v>
      </c>
      <c r="AF26" s="850" t="str">
        <f aca="false">IF(W26&gt;=1,(AA26*12+AC26)-(W26*12+Y26)+1,"")</f>
        <v/>
      </c>
      <c r="AG26" s="848" t="s">
        <v>355</v>
      </c>
      <c r="AH26" s="851" t="str">
        <f aca="false">IFERROR(ROUNDDOWN(ROUND(Q26*R26,0)*U26,0)*AF26,"")</f>
        <v/>
      </c>
    </row>
    <row r="27" customFormat="false" ht="36" hidden="false" customHeight="true" outlineLevel="0" collapsed="false">
      <c r="A27" s="835" t="n">
        <f aca="false">A26+1</f>
        <v>16</v>
      </c>
      <c r="B27" s="836" t="str">
        <f aca="false">IF(基本情報入力シート!C48="","",基本情報入力シート!C48)</f>
        <v/>
      </c>
      <c r="C27" s="837" t="str">
        <f aca="false">IF(基本情報入力シート!D48="","",基本情報入力シート!D48)</f>
        <v/>
      </c>
      <c r="D27" s="837" t="str">
        <f aca="false">IF(基本情報入力シート!E48="","",基本情報入力シート!E48)</f>
        <v/>
      </c>
      <c r="E27" s="837" t="str">
        <f aca="false">IF(基本情報入力シート!F48="","",基本情報入力シート!F48)</f>
        <v/>
      </c>
      <c r="F27" s="837" t="str">
        <f aca="false">IF(基本情報入力シート!G48="","",基本情報入力シート!G48)</f>
        <v/>
      </c>
      <c r="G27" s="837" t="str">
        <f aca="false">IF(基本情報入力シート!H48="","",基本情報入力シート!H48)</f>
        <v/>
      </c>
      <c r="H27" s="837" t="str">
        <f aca="false">IF(基本情報入力シート!I48="","",基本情報入力シート!I48)</f>
        <v/>
      </c>
      <c r="I27" s="837" t="str">
        <f aca="false">IF(基本情報入力シート!J48="","",基本情報入力シート!J48)</f>
        <v/>
      </c>
      <c r="J27" s="837" t="str">
        <f aca="false">IF(基本情報入力シート!K48="","",基本情報入力シート!K48)</f>
        <v/>
      </c>
      <c r="K27" s="838" t="str">
        <f aca="false">IF(基本情報入力シート!L48="","",基本情報入力シート!L48)</f>
        <v/>
      </c>
      <c r="L27" s="839" t="str">
        <f aca="false">IF(基本情報入力シート!M48="","",基本情報入力シート!M48)</f>
        <v/>
      </c>
      <c r="M27" s="839" t="str">
        <f aca="false">IF(基本情報入力シート!R48="","",基本情報入力シート!R48)</f>
        <v/>
      </c>
      <c r="N27" s="839" t="str">
        <f aca="false">IF(基本情報入力シート!W48="","",基本情報入力シート!W48)</f>
        <v/>
      </c>
      <c r="O27" s="839" t="str">
        <f aca="false">IF(基本情報入力シート!X48="","",基本情報入力シート!X48)</f>
        <v/>
      </c>
      <c r="P27" s="840" t="str">
        <f aca="false">IF(基本情報入力シート!Y48="","",基本情報入力シート!Y48)</f>
        <v/>
      </c>
      <c r="Q27" s="841" t="str">
        <f aca="false">IF(基本情報入力シート!Z48="","",基本情報入力シート!Z48)</f>
        <v/>
      </c>
      <c r="R27" s="842" t="str">
        <f aca="false">IF(基本情報入力シート!AA48="","",基本情報入力シート!AA48)</f>
        <v/>
      </c>
      <c r="S27" s="843"/>
      <c r="T27" s="844"/>
      <c r="U27" s="845" t="e">
        <f aca="false">IF(P27="","",VLOOKUP(P27,【参考】数式用!$A$5:$I$38,MATCH(T27,【参考】数式用!$C$4:$G$4,0)+2,0))))</f>
        <v>#N/A</v>
      </c>
      <c r="V27" s="846" t="s">
        <v>101</v>
      </c>
      <c r="W27" s="847"/>
      <c r="X27" s="848" t="s">
        <v>132</v>
      </c>
      <c r="Y27" s="847"/>
      <c r="Z27" s="848" t="s">
        <v>354</v>
      </c>
      <c r="AA27" s="847"/>
      <c r="AB27" s="848" t="s">
        <v>132</v>
      </c>
      <c r="AC27" s="847"/>
      <c r="AD27" s="848" t="s">
        <v>133</v>
      </c>
      <c r="AE27" s="849" t="s">
        <v>169</v>
      </c>
      <c r="AF27" s="850" t="str">
        <f aca="false">IF(W27&gt;=1,(AA27*12+AC27)-(W27*12+Y27)+1,"")</f>
        <v/>
      </c>
      <c r="AG27" s="848" t="s">
        <v>355</v>
      </c>
      <c r="AH27" s="851" t="str">
        <f aca="false">IFERROR(ROUNDDOWN(ROUND(Q27*R27,0)*U27,0)*AF27,"")</f>
        <v/>
      </c>
    </row>
    <row r="28" customFormat="false" ht="36" hidden="false" customHeight="true" outlineLevel="0" collapsed="false">
      <c r="A28" s="835" t="n">
        <f aca="false">A27+1</f>
        <v>17</v>
      </c>
      <c r="B28" s="836" t="str">
        <f aca="false">IF(基本情報入力シート!C49="","",基本情報入力シート!C49)</f>
        <v/>
      </c>
      <c r="C28" s="837" t="str">
        <f aca="false">IF(基本情報入力シート!D49="","",基本情報入力シート!D49)</f>
        <v/>
      </c>
      <c r="D28" s="837" t="str">
        <f aca="false">IF(基本情報入力シート!E49="","",基本情報入力シート!E49)</f>
        <v/>
      </c>
      <c r="E28" s="837" t="str">
        <f aca="false">IF(基本情報入力シート!F49="","",基本情報入力シート!F49)</f>
        <v/>
      </c>
      <c r="F28" s="837" t="str">
        <f aca="false">IF(基本情報入力シート!G49="","",基本情報入力シート!G49)</f>
        <v/>
      </c>
      <c r="G28" s="837" t="str">
        <f aca="false">IF(基本情報入力シート!H49="","",基本情報入力シート!H49)</f>
        <v/>
      </c>
      <c r="H28" s="837" t="str">
        <f aca="false">IF(基本情報入力シート!I49="","",基本情報入力シート!I49)</f>
        <v/>
      </c>
      <c r="I28" s="837" t="str">
        <f aca="false">IF(基本情報入力シート!J49="","",基本情報入力シート!J49)</f>
        <v/>
      </c>
      <c r="J28" s="837" t="str">
        <f aca="false">IF(基本情報入力シート!K49="","",基本情報入力シート!K49)</f>
        <v/>
      </c>
      <c r="K28" s="838" t="str">
        <f aca="false">IF(基本情報入力シート!L49="","",基本情報入力シート!L49)</f>
        <v/>
      </c>
      <c r="L28" s="839" t="str">
        <f aca="false">IF(基本情報入力シート!M49="","",基本情報入力シート!M49)</f>
        <v/>
      </c>
      <c r="M28" s="839" t="str">
        <f aca="false">IF(基本情報入力シート!R49="","",基本情報入力シート!R49)</f>
        <v/>
      </c>
      <c r="N28" s="839" t="str">
        <f aca="false">IF(基本情報入力シート!W49="","",基本情報入力シート!W49)</f>
        <v/>
      </c>
      <c r="O28" s="839" t="str">
        <f aca="false">IF(基本情報入力シート!X49="","",基本情報入力シート!X49)</f>
        <v/>
      </c>
      <c r="P28" s="840" t="str">
        <f aca="false">IF(基本情報入力シート!Y49="","",基本情報入力シート!Y49)</f>
        <v/>
      </c>
      <c r="Q28" s="841" t="str">
        <f aca="false">IF(基本情報入力シート!Z49="","",基本情報入力シート!Z49)</f>
        <v/>
      </c>
      <c r="R28" s="842" t="str">
        <f aca="false">IF(基本情報入力シート!AA49="","",基本情報入力シート!AA49)</f>
        <v/>
      </c>
      <c r="S28" s="843"/>
      <c r="T28" s="844"/>
      <c r="U28" s="845" t="e">
        <f aca="false">IF(P28="","",VLOOKUP(P28,【参考】数式用!$A$5:$I$38,MATCH(T28,【参考】数式用!$C$4:$G$4,0)+2,0))))</f>
        <v>#N/A</v>
      </c>
      <c r="V28" s="846" t="s">
        <v>101</v>
      </c>
      <c r="W28" s="847"/>
      <c r="X28" s="848" t="s">
        <v>132</v>
      </c>
      <c r="Y28" s="847"/>
      <c r="Z28" s="848" t="s">
        <v>354</v>
      </c>
      <c r="AA28" s="847"/>
      <c r="AB28" s="848" t="s">
        <v>132</v>
      </c>
      <c r="AC28" s="847"/>
      <c r="AD28" s="848" t="s">
        <v>133</v>
      </c>
      <c r="AE28" s="849" t="s">
        <v>169</v>
      </c>
      <c r="AF28" s="850" t="str">
        <f aca="false">IF(W28&gt;=1,(AA28*12+AC28)-(W28*12+Y28)+1,"")</f>
        <v/>
      </c>
      <c r="AG28" s="848" t="s">
        <v>355</v>
      </c>
      <c r="AH28" s="851" t="str">
        <f aca="false">IFERROR(ROUNDDOWN(ROUND(Q28*R28,0)*U28,0)*AF28,"")</f>
        <v/>
      </c>
    </row>
    <row r="29" customFormat="false" ht="36" hidden="false" customHeight="true" outlineLevel="0" collapsed="false">
      <c r="A29" s="835" t="n">
        <f aca="false">A28+1</f>
        <v>18</v>
      </c>
      <c r="B29" s="836" t="str">
        <f aca="false">IF(基本情報入力シート!C50="","",基本情報入力シート!C50)</f>
        <v/>
      </c>
      <c r="C29" s="837" t="str">
        <f aca="false">IF(基本情報入力シート!D50="","",基本情報入力シート!D50)</f>
        <v/>
      </c>
      <c r="D29" s="837" t="str">
        <f aca="false">IF(基本情報入力シート!E50="","",基本情報入力シート!E50)</f>
        <v/>
      </c>
      <c r="E29" s="837" t="str">
        <f aca="false">IF(基本情報入力シート!F50="","",基本情報入力シート!F50)</f>
        <v/>
      </c>
      <c r="F29" s="837" t="str">
        <f aca="false">IF(基本情報入力シート!G50="","",基本情報入力シート!G50)</f>
        <v/>
      </c>
      <c r="G29" s="837" t="str">
        <f aca="false">IF(基本情報入力シート!H50="","",基本情報入力シート!H50)</f>
        <v/>
      </c>
      <c r="H29" s="837" t="str">
        <f aca="false">IF(基本情報入力シート!I50="","",基本情報入力シート!I50)</f>
        <v/>
      </c>
      <c r="I29" s="837" t="str">
        <f aca="false">IF(基本情報入力シート!J50="","",基本情報入力シート!J50)</f>
        <v/>
      </c>
      <c r="J29" s="837" t="str">
        <f aca="false">IF(基本情報入力シート!K50="","",基本情報入力シート!K50)</f>
        <v/>
      </c>
      <c r="K29" s="838" t="str">
        <f aca="false">IF(基本情報入力シート!L50="","",基本情報入力シート!L50)</f>
        <v/>
      </c>
      <c r="L29" s="839" t="str">
        <f aca="false">IF(基本情報入力シート!M50="","",基本情報入力シート!M50)</f>
        <v/>
      </c>
      <c r="M29" s="839" t="str">
        <f aca="false">IF(基本情報入力シート!R50="","",基本情報入力シート!R50)</f>
        <v/>
      </c>
      <c r="N29" s="839" t="str">
        <f aca="false">IF(基本情報入力シート!W50="","",基本情報入力シート!W50)</f>
        <v/>
      </c>
      <c r="O29" s="839" t="str">
        <f aca="false">IF(基本情報入力シート!X50="","",基本情報入力シート!X50)</f>
        <v/>
      </c>
      <c r="P29" s="840" t="str">
        <f aca="false">IF(基本情報入力シート!Y50="","",基本情報入力シート!Y50)</f>
        <v/>
      </c>
      <c r="Q29" s="841" t="str">
        <f aca="false">IF(基本情報入力シート!Z50="","",基本情報入力シート!Z50)</f>
        <v/>
      </c>
      <c r="R29" s="842" t="str">
        <f aca="false">IF(基本情報入力シート!AA50="","",基本情報入力シート!AA50)</f>
        <v/>
      </c>
      <c r="S29" s="843"/>
      <c r="T29" s="844"/>
      <c r="U29" s="845" t="e">
        <f aca="false">IF(P29="","",VLOOKUP(P29,【参考】数式用!$A$5:$I$38,MATCH(T29,【参考】数式用!$C$4:$G$4,0)+2,0))))</f>
        <v>#N/A</v>
      </c>
      <c r="V29" s="846" t="s">
        <v>101</v>
      </c>
      <c r="W29" s="847"/>
      <c r="X29" s="848" t="s">
        <v>132</v>
      </c>
      <c r="Y29" s="847"/>
      <c r="Z29" s="848" t="s">
        <v>354</v>
      </c>
      <c r="AA29" s="847"/>
      <c r="AB29" s="848" t="s">
        <v>132</v>
      </c>
      <c r="AC29" s="847"/>
      <c r="AD29" s="848" t="s">
        <v>133</v>
      </c>
      <c r="AE29" s="849" t="s">
        <v>169</v>
      </c>
      <c r="AF29" s="850" t="str">
        <f aca="false">IF(W29&gt;=1,(AA29*12+AC29)-(W29*12+Y29)+1,"")</f>
        <v/>
      </c>
      <c r="AG29" s="848" t="s">
        <v>355</v>
      </c>
      <c r="AH29" s="851" t="str">
        <f aca="false">IFERROR(ROUNDDOWN(ROUND(Q29*R29,0)*U29,0)*AF29,"")</f>
        <v/>
      </c>
    </row>
    <row r="30" customFormat="false" ht="36" hidden="false" customHeight="true" outlineLevel="0" collapsed="false">
      <c r="A30" s="835" t="n">
        <f aca="false">A29+1</f>
        <v>19</v>
      </c>
      <c r="B30" s="836" t="str">
        <f aca="false">IF(基本情報入力シート!C51="","",基本情報入力シート!C51)</f>
        <v/>
      </c>
      <c r="C30" s="837" t="str">
        <f aca="false">IF(基本情報入力シート!D51="","",基本情報入力シート!D51)</f>
        <v/>
      </c>
      <c r="D30" s="837" t="str">
        <f aca="false">IF(基本情報入力シート!E51="","",基本情報入力シート!E51)</f>
        <v/>
      </c>
      <c r="E30" s="837" t="str">
        <f aca="false">IF(基本情報入力シート!F51="","",基本情報入力シート!F51)</f>
        <v/>
      </c>
      <c r="F30" s="837" t="str">
        <f aca="false">IF(基本情報入力シート!G51="","",基本情報入力シート!G51)</f>
        <v/>
      </c>
      <c r="G30" s="837" t="str">
        <f aca="false">IF(基本情報入力シート!H51="","",基本情報入力シート!H51)</f>
        <v/>
      </c>
      <c r="H30" s="837" t="str">
        <f aca="false">IF(基本情報入力シート!I51="","",基本情報入力シート!I51)</f>
        <v/>
      </c>
      <c r="I30" s="837" t="str">
        <f aca="false">IF(基本情報入力シート!J51="","",基本情報入力シート!J51)</f>
        <v/>
      </c>
      <c r="J30" s="837" t="str">
        <f aca="false">IF(基本情報入力シート!K51="","",基本情報入力シート!K51)</f>
        <v/>
      </c>
      <c r="K30" s="838" t="str">
        <f aca="false">IF(基本情報入力シート!L51="","",基本情報入力シート!L51)</f>
        <v/>
      </c>
      <c r="L30" s="839" t="str">
        <f aca="false">IF(基本情報入力シート!M51="","",基本情報入力シート!M51)</f>
        <v/>
      </c>
      <c r="M30" s="839" t="str">
        <f aca="false">IF(基本情報入力シート!R51="","",基本情報入力シート!R51)</f>
        <v/>
      </c>
      <c r="N30" s="839" t="str">
        <f aca="false">IF(基本情報入力シート!W51="","",基本情報入力シート!W51)</f>
        <v/>
      </c>
      <c r="O30" s="839" t="str">
        <f aca="false">IF(基本情報入力シート!X51="","",基本情報入力シート!X51)</f>
        <v/>
      </c>
      <c r="P30" s="840" t="str">
        <f aca="false">IF(基本情報入力シート!Y51="","",基本情報入力シート!Y51)</f>
        <v/>
      </c>
      <c r="Q30" s="841" t="str">
        <f aca="false">IF(基本情報入力シート!Z51="","",基本情報入力シート!Z51)</f>
        <v/>
      </c>
      <c r="R30" s="842" t="str">
        <f aca="false">IF(基本情報入力シート!AA51="","",基本情報入力シート!AA51)</f>
        <v/>
      </c>
      <c r="S30" s="843"/>
      <c r="T30" s="844"/>
      <c r="U30" s="845" t="e">
        <f aca="false">IF(P30="","",VLOOKUP(P30,【参考】数式用!$A$5:$I$38,MATCH(T30,【参考】数式用!$C$4:$G$4,0)+2,0))))</f>
        <v>#N/A</v>
      </c>
      <c r="V30" s="846" t="s">
        <v>101</v>
      </c>
      <c r="W30" s="847"/>
      <c r="X30" s="848" t="s">
        <v>132</v>
      </c>
      <c r="Y30" s="847"/>
      <c r="Z30" s="848" t="s">
        <v>354</v>
      </c>
      <c r="AA30" s="847"/>
      <c r="AB30" s="848" t="s">
        <v>132</v>
      </c>
      <c r="AC30" s="847"/>
      <c r="AD30" s="848" t="s">
        <v>133</v>
      </c>
      <c r="AE30" s="849" t="s">
        <v>169</v>
      </c>
      <c r="AF30" s="850" t="str">
        <f aca="false">IF(W30&gt;=1,(AA30*12+AC30)-(W30*12+Y30)+1,"")</f>
        <v/>
      </c>
      <c r="AG30" s="848" t="s">
        <v>355</v>
      </c>
      <c r="AH30" s="851" t="str">
        <f aca="false">IFERROR(ROUNDDOWN(ROUND(Q30*R30,0)*U30,0)*AF30,"")</f>
        <v/>
      </c>
    </row>
    <row r="31" customFormat="false" ht="36" hidden="false" customHeight="true" outlineLevel="0" collapsed="false">
      <c r="A31" s="835" t="n">
        <f aca="false">A30+1</f>
        <v>20</v>
      </c>
      <c r="B31" s="836" t="str">
        <f aca="false">IF(基本情報入力シート!C52="","",基本情報入力シート!C52)</f>
        <v/>
      </c>
      <c r="C31" s="837" t="str">
        <f aca="false">IF(基本情報入力シート!D52="","",基本情報入力シート!D52)</f>
        <v/>
      </c>
      <c r="D31" s="837" t="str">
        <f aca="false">IF(基本情報入力シート!E52="","",基本情報入力シート!E52)</f>
        <v/>
      </c>
      <c r="E31" s="837" t="str">
        <f aca="false">IF(基本情報入力シート!F52="","",基本情報入力シート!F52)</f>
        <v/>
      </c>
      <c r="F31" s="837" t="str">
        <f aca="false">IF(基本情報入力シート!G52="","",基本情報入力シート!G52)</f>
        <v/>
      </c>
      <c r="G31" s="837" t="str">
        <f aca="false">IF(基本情報入力シート!H52="","",基本情報入力シート!H52)</f>
        <v/>
      </c>
      <c r="H31" s="837" t="str">
        <f aca="false">IF(基本情報入力シート!I52="","",基本情報入力シート!I52)</f>
        <v/>
      </c>
      <c r="I31" s="837" t="str">
        <f aca="false">IF(基本情報入力シート!J52="","",基本情報入力シート!J52)</f>
        <v/>
      </c>
      <c r="J31" s="837" t="str">
        <f aca="false">IF(基本情報入力シート!K52="","",基本情報入力シート!K52)</f>
        <v/>
      </c>
      <c r="K31" s="838" t="str">
        <f aca="false">IF(基本情報入力シート!L52="","",基本情報入力シート!L52)</f>
        <v/>
      </c>
      <c r="L31" s="839" t="str">
        <f aca="false">IF(基本情報入力シート!M52="","",基本情報入力シート!M52)</f>
        <v/>
      </c>
      <c r="M31" s="839" t="str">
        <f aca="false">IF(基本情報入力シート!R52="","",基本情報入力シート!R52)</f>
        <v/>
      </c>
      <c r="N31" s="839" t="str">
        <f aca="false">IF(基本情報入力シート!W52="","",基本情報入力シート!W52)</f>
        <v/>
      </c>
      <c r="O31" s="839" t="str">
        <f aca="false">IF(基本情報入力シート!X52="","",基本情報入力シート!X52)</f>
        <v/>
      </c>
      <c r="P31" s="840" t="str">
        <f aca="false">IF(基本情報入力シート!Y52="","",基本情報入力シート!Y52)</f>
        <v/>
      </c>
      <c r="Q31" s="841" t="str">
        <f aca="false">IF(基本情報入力シート!Z52="","",基本情報入力シート!Z52)</f>
        <v/>
      </c>
      <c r="R31" s="842" t="str">
        <f aca="false">IF(基本情報入力シート!AA52="","",基本情報入力シート!AA52)</f>
        <v/>
      </c>
      <c r="S31" s="843"/>
      <c r="T31" s="844"/>
      <c r="U31" s="845" t="e">
        <f aca="false">IF(P31="","",VLOOKUP(P31,【参考】数式用!$A$5:$I$38,MATCH(T31,【参考】数式用!$C$4:$G$4,0)+2,0))))</f>
        <v>#N/A</v>
      </c>
      <c r="V31" s="846" t="s">
        <v>101</v>
      </c>
      <c r="W31" s="847"/>
      <c r="X31" s="848" t="s">
        <v>132</v>
      </c>
      <c r="Y31" s="847"/>
      <c r="Z31" s="848" t="s">
        <v>354</v>
      </c>
      <c r="AA31" s="847"/>
      <c r="AB31" s="848" t="s">
        <v>132</v>
      </c>
      <c r="AC31" s="847"/>
      <c r="AD31" s="848" t="s">
        <v>133</v>
      </c>
      <c r="AE31" s="849" t="s">
        <v>169</v>
      </c>
      <c r="AF31" s="850" t="str">
        <f aca="false">IF(W31&gt;=1,(AA31*12+AC31)-(W31*12+Y31)+1,"")</f>
        <v/>
      </c>
      <c r="AG31" s="848" t="s">
        <v>355</v>
      </c>
      <c r="AH31" s="851" t="str">
        <f aca="false">IFERROR(ROUNDDOWN(ROUND(Q31*R31,0)*U31,0)*AF31,"")</f>
        <v/>
      </c>
    </row>
    <row r="32" customFormat="false" ht="36" hidden="false" customHeight="true" outlineLevel="0" collapsed="false">
      <c r="A32" s="839" t="n">
        <f aca="false">A31+1</f>
        <v>21</v>
      </c>
      <c r="B32" s="836" t="str">
        <f aca="false">IF(基本情報入力シート!C53="","",基本情報入力シート!C53)</f>
        <v/>
      </c>
      <c r="C32" s="837" t="str">
        <f aca="false">IF(基本情報入力シート!D53="","",基本情報入力シート!D53)</f>
        <v/>
      </c>
      <c r="D32" s="837" t="str">
        <f aca="false">IF(基本情報入力シート!E53="","",基本情報入力シート!E53)</f>
        <v/>
      </c>
      <c r="E32" s="837" t="str">
        <f aca="false">IF(基本情報入力シート!F53="","",基本情報入力シート!F53)</f>
        <v/>
      </c>
      <c r="F32" s="837" t="str">
        <f aca="false">IF(基本情報入力シート!G53="","",基本情報入力シート!G53)</f>
        <v/>
      </c>
      <c r="G32" s="837" t="str">
        <f aca="false">IF(基本情報入力シート!H53="","",基本情報入力シート!H53)</f>
        <v/>
      </c>
      <c r="H32" s="837" t="str">
        <f aca="false">IF(基本情報入力シート!I53="","",基本情報入力シート!I53)</f>
        <v/>
      </c>
      <c r="I32" s="837" t="str">
        <f aca="false">IF(基本情報入力シート!J53="","",基本情報入力シート!J53)</f>
        <v/>
      </c>
      <c r="J32" s="837" t="str">
        <f aca="false">IF(基本情報入力シート!K53="","",基本情報入力シート!K53)</f>
        <v/>
      </c>
      <c r="K32" s="838" t="str">
        <f aca="false">IF(基本情報入力シート!L53="","",基本情報入力シート!L53)</f>
        <v/>
      </c>
      <c r="L32" s="839" t="str">
        <f aca="false">IF(基本情報入力シート!M53="","",基本情報入力シート!M53)</f>
        <v/>
      </c>
      <c r="M32" s="839" t="str">
        <f aca="false">IF(基本情報入力シート!R53="","",基本情報入力シート!R53)</f>
        <v/>
      </c>
      <c r="N32" s="839" t="str">
        <f aca="false">IF(基本情報入力シート!W53="","",基本情報入力シート!W53)</f>
        <v/>
      </c>
      <c r="O32" s="839" t="str">
        <f aca="false">IF(基本情報入力シート!X53="","",基本情報入力シート!X53)</f>
        <v/>
      </c>
      <c r="P32" s="840" t="str">
        <f aca="false">IF(基本情報入力シート!Y53="","",基本情報入力シート!Y53)</f>
        <v/>
      </c>
      <c r="Q32" s="841" t="str">
        <f aca="false">IF(基本情報入力シート!Z53="","",基本情報入力シート!Z53)</f>
        <v/>
      </c>
      <c r="R32" s="842" t="str">
        <f aca="false">IF(基本情報入力シート!AA53="","",基本情報入力シート!AA53)</f>
        <v/>
      </c>
      <c r="S32" s="843"/>
      <c r="T32" s="844"/>
      <c r="U32" s="845" t="e">
        <f aca="false">IF(P32="","",VLOOKUP(P32,【参考】数式用!$A$5:$I$38,MATCH(T32,【参考】数式用!$C$4:$G$4,0)+2,0))))</f>
        <v>#N/A</v>
      </c>
      <c r="V32" s="846" t="s">
        <v>101</v>
      </c>
      <c r="W32" s="847"/>
      <c r="X32" s="848" t="s">
        <v>132</v>
      </c>
      <c r="Y32" s="847"/>
      <c r="Z32" s="848" t="s">
        <v>354</v>
      </c>
      <c r="AA32" s="847"/>
      <c r="AB32" s="848" t="s">
        <v>132</v>
      </c>
      <c r="AC32" s="847"/>
      <c r="AD32" s="848" t="s">
        <v>133</v>
      </c>
      <c r="AE32" s="849" t="s">
        <v>169</v>
      </c>
      <c r="AF32" s="850" t="str">
        <f aca="false">IF(W32&gt;=1,(AA32*12+AC32)-(W32*12+Y32)+1,"")</f>
        <v/>
      </c>
      <c r="AG32" s="848" t="s">
        <v>355</v>
      </c>
      <c r="AH32" s="851" t="str">
        <f aca="false">IFERROR(ROUNDDOWN(ROUND(Q32*R32,0)*U32,0)*AF32,"")</f>
        <v/>
      </c>
    </row>
    <row r="33" customFormat="false" ht="36" hidden="false" customHeight="true" outlineLevel="0" collapsed="false">
      <c r="A33" s="839" t="n">
        <f aca="false">A32+1</f>
        <v>22</v>
      </c>
      <c r="B33" s="836" t="str">
        <f aca="false">IF(基本情報入力シート!C54="","",基本情報入力シート!C54)</f>
        <v/>
      </c>
      <c r="C33" s="837" t="str">
        <f aca="false">IF(基本情報入力シート!D54="","",基本情報入力シート!D54)</f>
        <v/>
      </c>
      <c r="D33" s="837" t="str">
        <f aca="false">IF(基本情報入力シート!E54="","",基本情報入力シート!E54)</f>
        <v/>
      </c>
      <c r="E33" s="837" t="str">
        <f aca="false">IF(基本情報入力シート!F54="","",基本情報入力シート!F54)</f>
        <v/>
      </c>
      <c r="F33" s="837" t="str">
        <f aca="false">IF(基本情報入力シート!G54="","",基本情報入力シート!G54)</f>
        <v/>
      </c>
      <c r="G33" s="837" t="str">
        <f aca="false">IF(基本情報入力シート!H54="","",基本情報入力シート!H54)</f>
        <v/>
      </c>
      <c r="H33" s="837" t="str">
        <f aca="false">IF(基本情報入力シート!I54="","",基本情報入力シート!I54)</f>
        <v/>
      </c>
      <c r="I33" s="837" t="str">
        <f aca="false">IF(基本情報入力シート!J54="","",基本情報入力シート!J54)</f>
        <v/>
      </c>
      <c r="J33" s="837" t="str">
        <f aca="false">IF(基本情報入力シート!K54="","",基本情報入力シート!K54)</f>
        <v/>
      </c>
      <c r="K33" s="838" t="str">
        <f aca="false">IF(基本情報入力シート!L54="","",基本情報入力シート!L54)</f>
        <v/>
      </c>
      <c r="L33" s="839" t="str">
        <f aca="false">IF(基本情報入力シート!M54="","",基本情報入力シート!M54)</f>
        <v/>
      </c>
      <c r="M33" s="839" t="str">
        <f aca="false">IF(基本情報入力シート!R54="","",基本情報入力シート!R54)</f>
        <v/>
      </c>
      <c r="N33" s="839" t="str">
        <f aca="false">IF(基本情報入力シート!W54="","",基本情報入力シート!W54)</f>
        <v/>
      </c>
      <c r="O33" s="839" t="str">
        <f aca="false">IF(基本情報入力シート!X54="","",基本情報入力シート!X54)</f>
        <v/>
      </c>
      <c r="P33" s="840" t="str">
        <f aca="false">IF(基本情報入力シート!Y54="","",基本情報入力シート!Y54)</f>
        <v/>
      </c>
      <c r="Q33" s="841" t="str">
        <f aca="false">IF(基本情報入力シート!Z54="","",基本情報入力シート!Z54)</f>
        <v/>
      </c>
      <c r="R33" s="842" t="str">
        <f aca="false">IF(基本情報入力シート!AA54="","",基本情報入力シート!AA54)</f>
        <v/>
      </c>
      <c r="S33" s="843"/>
      <c r="T33" s="844"/>
      <c r="U33" s="845" t="e">
        <f aca="false">IF(P33="","",VLOOKUP(P33,【参考】数式用!$A$5:$I$38,MATCH(T33,【参考】数式用!$C$4:$G$4,0)+2,0))))</f>
        <v>#N/A</v>
      </c>
      <c r="V33" s="846" t="s">
        <v>101</v>
      </c>
      <c r="W33" s="847"/>
      <c r="X33" s="848" t="s">
        <v>132</v>
      </c>
      <c r="Y33" s="847"/>
      <c r="Z33" s="848" t="s">
        <v>354</v>
      </c>
      <c r="AA33" s="847"/>
      <c r="AB33" s="848" t="s">
        <v>132</v>
      </c>
      <c r="AC33" s="847"/>
      <c r="AD33" s="848" t="s">
        <v>133</v>
      </c>
      <c r="AE33" s="849" t="s">
        <v>169</v>
      </c>
      <c r="AF33" s="850" t="str">
        <f aca="false">IF(W33&gt;=1,(AA33*12+AC33)-(W33*12+Y33)+1,"")</f>
        <v/>
      </c>
      <c r="AG33" s="848" t="s">
        <v>355</v>
      </c>
      <c r="AH33" s="851" t="str">
        <f aca="false">IFERROR(ROUNDDOWN(ROUND(Q33*R33,0)*U33,0)*AF33,"")</f>
        <v/>
      </c>
    </row>
    <row r="34" customFormat="false" ht="36" hidden="false" customHeight="true" outlineLevel="0" collapsed="false">
      <c r="A34" s="839" t="n">
        <f aca="false">A33+1</f>
        <v>23</v>
      </c>
      <c r="B34" s="836" t="str">
        <f aca="false">IF(基本情報入力シート!C55="","",基本情報入力シート!C55)</f>
        <v/>
      </c>
      <c r="C34" s="837" t="str">
        <f aca="false">IF(基本情報入力シート!D55="","",基本情報入力シート!D55)</f>
        <v/>
      </c>
      <c r="D34" s="837" t="str">
        <f aca="false">IF(基本情報入力シート!E55="","",基本情報入力シート!E55)</f>
        <v/>
      </c>
      <c r="E34" s="837" t="str">
        <f aca="false">IF(基本情報入力シート!F55="","",基本情報入力シート!F55)</f>
        <v/>
      </c>
      <c r="F34" s="837" t="str">
        <f aca="false">IF(基本情報入力シート!G55="","",基本情報入力シート!G55)</f>
        <v/>
      </c>
      <c r="G34" s="837" t="str">
        <f aca="false">IF(基本情報入力シート!H55="","",基本情報入力シート!H55)</f>
        <v/>
      </c>
      <c r="H34" s="837" t="str">
        <f aca="false">IF(基本情報入力シート!I55="","",基本情報入力シート!I55)</f>
        <v/>
      </c>
      <c r="I34" s="837" t="str">
        <f aca="false">IF(基本情報入力シート!J55="","",基本情報入力シート!J55)</f>
        <v/>
      </c>
      <c r="J34" s="837" t="str">
        <f aca="false">IF(基本情報入力シート!K55="","",基本情報入力シート!K55)</f>
        <v/>
      </c>
      <c r="K34" s="838" t="str">
        <f aca="false">IF(基本情報入力シート!L55="","",基本情報入力シート!L55)</f>
        <v/>
      </c>
      <c r="L34" s="839" t="str">
        <f aca="false">IF(基本情報入力シート!M55="","",基本情報入力シート!M55)</f>
        <v/>
      </c>
      <c r="M34" s="839" t="str">
        <f aca="false">IF(基本情報入力シート!R55="","",基本情報入力シート!R55)</f>
        <v/>
      </c>
      <c r="N34" s="839" t="str">
        <f aca="false">IF(基本情報入力シート!W55="","",基本情報入力シート!W55)</f>
        <v/>
      </c>
      <c r="O34" s="839" t="str">
        <f aca="false">IF(基本情報入力シート!X55="","",基本情報入力シート!X55)</f>
        <v/>
      </c>
      <c r="P34" s="840" t="str">
        <f aca="false">IF(基本情報入力シート!Y55="","",基本情報入力シート!Y55)</f>
        <v/>
      </c>
      <c r="Q34" s="841" t="str">
        <f aca="false">IF(基本情報入力シート!Z55="","",基本情報入力シート!Z55)</f>
        <v/>
      </c>
      <c r="R34" s="842" t="str">
        <f aca="false">IF(基本情報入力シート!AA55="","",基本情報入力シート!AA55)</f>
        <v/>
      </c>
      <c r="S34" s="843"/>
      <c r="T34" s="844"/>
      <c r="U34" s="845" t="e">
        <f aca="false">IF(P34="","",VLOOKUP(P34,【参考】数式用!$A$5:$I$38,MATCH(T34,【参考】数式用!$C$4:$G$4,0)+2,0))))</f>
        <v>#N/A</v>
      </c>
      <c r="V34" s="846" t="s">
        <v>101</v>
      </c>
      <c r="W34" s="847"/>
      <c r="X34" s="848" t="s">
        <v>132</v>
      </c>
      <c r="Y34" s="847"/>
      <c r="Z34" s="848" t="s">
        <v>354</v>
      </c>
      <c r="AA34" s="847"/>
      <c r="AB34" s="848" t="s">
        <v>132</v>
      </c>
      <c r="AC34" s="847"/>
      <c r="AD34" s="848" t="s">
        <v>133</v>
      </c>
      <c r="AE34" s="849" t="s">
        <v>169</v>
      </c>
      <c r="AF34" s="850" t="str">
        <f aca="false">IF(W34&gt;=1,(AA34*12+AC34)-(W34*12+Y34)+1,"")</f>
        <v/>
      </c>
      <c r="AG34" s="848" t="s">
        <v>355</v>
      </c>
      <c r="AH34" s="851" t="str">
        <f aca="false">IFERROR(ROUNDDOWN(ROUND(Q34*R34,0)*U34,0)*AF34,"")</f>
        <v/>
      </c>
    </row>
    <row r="35" customFormat="false" ht="36" hidden="false" customHeight="true" outlineLevel="0" collapsed="false">
      <c r="A35" s="839" t="n">
        <f aca="false">A34+1</f>
        <v>24</v>
      </c>
      <c r="B35" s="836" t="str">
        <f aca="false">IF(基本情報入力シート!C56="","",基本情報入力シート!C56)</f>
        <v/>
      </c>
      <c r="C35" s="837" t="str">
        <f aca="false">IF(基本情報入力シート!D56="","",基本情報入力シート!D56)</f>
        <v/>
      </c>
      <c r="D35" s="837" t="str">
        <f aca="false">IF(基本情報入力シート!E56="","",基本情報入力シート!E56)</f>
        <v/>
      </c>
      <c r="E35" s="837" t="str">
        <f aca="false">IF(基本情報入力シート!F56="","",基本情報入力シート!F56)</f>
        <v/>
      </c>
      <c r="F35" s="837" t="str">
        <f aca="false">IF(基本情報入力シート!G56="","",基本情報入力シート!G56)</f>
        <v/>
      </c>
      <c r="G35" s="837" t="str">
        <f aca="false">IF(基本情報入力シート!H56="","",基本情報入力シート!H56)</f>
        <v/>
      </c>
      <c r="H35" s="837" t="str">
        <f aca="false">IF(基本情報入力シート!I56="","",基本情報入力シート!I56)</f>
        <v/>
      </c>
      <c r="I35" s="837" t="str">
        <f aca="false">IF(基本情報入力シート!J56="","",基本情報入力シート!J56)</f>
        <v/>
      </c>
      <c r="J35" s="837" t="str">
        <f aca="false">IF(基本情報入力シート!K56="","",基本情報入力シート!K56)</f>
        <v/>
      </c>
      <c r="K35" s="838" t="str">
        <f aca="false">IF(基本情報入力シート!L56="","",基本情報入力シート!L56)</f>
        <v/>
      </c>
      <c r="L35" s="839" t="str">
        <f aca="false">IF(基本情報入力シート!M56="","",基本情報入力シート!M56)</f>
        <v/>
      </c>
      <c r="M35" s="839" t="str">
        <f aca="false">IF(基本情報入力シート!R56="","",基本情報入力シート!R56)</f>
        <v/>
      </c>
      <c r="N35" s="839" t="str">
        <f aca="false">IF(基本情報入力シート!W56="","",基本情報入力シート!W56)</f>
        <v/>
      </c>
      <c r="O35" s="839" t="str">
        <f aca="false">IF(基本情報入力シート!X56="","",基本情報入力シート!X56)</f>
        <v/>
      </c>
      <c r="P35" s="840" t="str">
        <f aca="false">IF(基本情報入力シート!Y56="","",基本情報入力シート!Y56)</f>
        <v/>
      </c>
      <c r="Q35" s="841" t="str">
        <f aca="false">IF(基本情報入力シート!Z56="","",基本情報入力シート!Z56)</f>
        <v/>
      </c>
      <c r="R35" s="842" t="str">
        <f aca="false">IF(基本情報入力シート!AA56="","",基本情報入力シート!AA56)</f>
        <v/>
      </c>
      <c r="S35" s="843"/>
      <c r="T35" s="844"/>
      <c r="U35" s="845" t="e">
        <f aca="false">IF(P35="","",VLOOKUP(P35,【参考】数式用!$A$5:$I$38,MATCH(T35,【参考】数式用!$C$4:$G$4,0)+2,0))))</f>
        <v>#N/A</v>
      </c>
      <c r="V35" s="846" t="s">
        <v>101</v>
      </c>
      <c r="W35" s="847"/>
      <c r="X35" s="848" t="s">
        <v>132</v>
      </c>
      <c r="Y35" s="847"/>
      <c r="Z35" s="848" t="s">
        <v>354</v>
      </c>
      <c r="AA35" s="847"/>
      <c r="AB35" s="848" t="s">
        <v>132</v>
      </c>
      <c r="AC35" s="847"/>
      <c r="AD35" s="848" t="s">
        <v>133</v>
      </c>
      <c r="AE35" s="849" t="s">
        <v>169</v>
      </c>
      <c r="AF35" s="850" t="str">
        <f aca="false">IF(W35&gt;=1,(AA35*12+AC35)-(W35*12+Y35)+1,"")</f>
        <v/>
      </c>
      <c r="AG35" s="848" t="s">
        <v>355</v>
      </c>
      <c r="AH35" s="851" t="str">
        <f aca="false">IFERROR(ROUNDDOWN(ROUND(Q35*R35,0)*U35,0)*AF35,"")</f>
        <v/>
      </c>
    </row>
    <row r="36" customFormat="false" ht="36" hidden="false" customHeight="true" outlineLevel="0" collapsed="false">
      <c r="A36" s="839" t="n">
        <f aca="false">A35+1</f>
        <v>25</v>
      </c>
      <c r="B36" s="836" t="str">
        <f aca="false">IF(基本情報入力シート!C57="","",基本情報入力シート!C57)</f>
        <v/>
      </c>
      <c r="C36" s="837" t="str">
        <f aca="false">IF(基本情報入力シート!D57="","",基本情報入力シート!D57)</f>
        <v/>
      </c>
      <c r="D36" s="837" t="str">
        <f aca="false">IF(基本情報入力シート!E57="","",基本情報入力シート!E57)</f>
        <v/>
      </c>
      <c r="E36" s="837" t="str">
        <f aca="false">IF(基本情報入力シート!F57="","",基本情報入力シート!F57)</f>
        <v/>
      </c>
      <c r="F36" s="837" t="str">
        <f aca="false">IF(基本情報入力シート!G57="","",基本情報入力シート!G57)</f>
        <v/>
      </c>
      <c r="G36" s="837" t="str">
        <f aca="false">IF(基本情報入力シート!H57="","",基本情報入力シート!H57)</f>
        <v/>
      </c>
      <c r="H36" s="837" t="str">
        <f aca="false">IF(基本情報入力シート!I57="","",基本情報入力シート!I57)</f>
        <v/>
      </c>
      <c r="I36" s="837" t="str">
        <f aca="false">IF(基本情報入力シート!J57="","",基本情報入力シート!J57)</f>
        <v/>
      </c>
      <c r="J36" s="837" t="str">
        <f aca="false">IF(基本情報入力シート!K57="","",基本情報入力シート!K57)</f>
        <v/>
      </c>
      <c r="K36" s="838" t="str">
        <f aca="false">IF(基本情報入力シート!L57="","",基本情報入力シート!L57)</f>
        <v/>
      </c>
      <c r="L36" s="839" t="str">
        <f aca="false">IF(基本情報入力シート!M57="","",基本情報入力シート!M57)</f>
        <v/>
      </c>
      <c r="M36" s="839" t="str">
        <f aca="false">IF(基本情報入力シート!R57="","",基本情報入力シート!R57)</f>
        <v/>
      </c>
      <c r="N36" s="839" t="str">
        <f aca="false">IF(基本情報入力シート!W57="","",基本情報入力シート!W57)</f>
        <v/>
      </c>
      <c r="O36" s="839" t="str">
        <f aca="false">IF(基本情報入力シート!X57="","",基本情報入力シート!X57)</f>
        <v/>
      </c>
      <c r="P36" s="840" t="str">
        <f aca="false">IF(基本情報入力シート!Y57="","",基本情報入力シート!Y57)</f>
        <v/>
      </c>
      <c r="Q36" s="841" t="str">
        <f aca="false">IF(基本情報入力シート!Z57="","",基本情報入力シート!Z57)</f>
        <v/>
      </c>
      <c r="R36" s="842" t="str">
        <f aca="false">IF(基本情報入力シート!AA57="","",基本情報入力シート!AA57)</f>
        <v/>
      </c>
      <c r="S36" s="843"/>
      <c r="T36" s="844"/>
      <c r="U36" s="845" t="e">
        <f aca="false">IF(P36="","",VLOOKUP(P36,【参考】数式用!$A$5:$I$38,MATCH(T36,【参考】数式用!$C$4:$G$4,0)+2,0))))</f>
        <v>#N/A</v>
      </c>
      <c r="V36" s="846" t="s">
        <v>101</v>
      </c>
      <c r="W36" s="847"/>
      <c r="X36" s="848" t="s">
        <v>132</v>
      </c>
      <c r="Y36" s="847"/>
      <c r="Z36" s="848" t="s">
        <v>354</v>
      </c>
      <c r="AA36" s="847"/>
      <c r="AB36" s="848" t="s">
        <v>132</v>
      </c>
      <c r="AC36" s="847"/>
      <c r="AD36" s="848" t="s">
        <v>133</v>
      </c>
      <c r="AE36" s="849" t="s">
        <v>169</v>
      </c>
      <c r="AF36" s="850" t="str">
        <f aca="false">IF(W36&gt;=1,(AA36*12+AC36)-(W36*12+Y36)+1,"")</f>
        <v/>
      </c>
      <c r="AG36" s="848" t="s">
        <v>355</v>
      </c>
      <c r="AH36" s="851" t="str">
        <f aca="false">IFERROR(ROUNDDOWN(ROUND(Q36*R36,0)*U36,0)*AF36,"")</f>
        <v/>
      </c>
    </row>
    <row r="37" customFormat="false" ht="36" hidden="false" customHeight="true" outlineLevel="0" collapsed="false">
      <c r="A37" s="839" t="n">
        <f aca="false">A36+1</f>
        <v>26</v>
      </c>
      <c r="B37" s="836" t="str">
        <f aca="false">IF(基本情報入力シート!C58="","",基本情報入力シート!C58)</f>
        <v/>
      </c>
      <c r="C37" s="837" t="str">
        <f aca="false">IF(基本情報入力シート!D58="","",基本情報入力シート!D58)</f>
        <v/>
      </c>
      <c r="D37" s="837" t="str">
        <f aca="false">IF(基本情報入力シート!E58="","",基本情報入力シート!E58)</f>
        <v/>
      </c>
      <c r="E37" s="837" t="str">
        <f aca="false">IF(基本情報入力シート!F58="","",基本情報入力シート!F58)</f>
        <v/>
      </c>
      <c r="F37" s="837" t="str">
        <f aca="false">IF(基本情報入力シート!G58="","",基本情報入力シート!G58)</f>
        <v/>
      </c>
      <c r="G37" s="837" t="str">
        <f aca="false">IF(基本情報入力シート!H58="","",基本情報入力シート!H58)</f>
        <v/>
      </c>
      <c r="H37" s="837" t="str">
        <f aca="false">IF(基本情報入力シート!I58="","",基本情報入力シート!I58)</f>
        <v/>
      </c>
      <c r="I37" s="837" t="str">
        <f aca="false">IF(基本情報入力シート!J58="","",基本情報入力シート!J58)</f>
        <v/>
      </c>
      <c r="J37" s="837" t="str">
        <f aca="false">IF(基本情報入力シート!K58="","",基本情報入力シート!K58)</f>
        <v/>
      </c>
      <c r="K37" s="838" t="str">
        <f aca="false">IF(基本情報入力シート!L58="","",基本情報入力シート!L58)</f>
        <v/>
      </c>
      <c r="L37" s="839" t="str">
        <f aca="false">IF(基本情報入力シート!M58="","",基本情報入力シート!M58)</f>
        <v/>
      </c>
      <c r="M37" s="839" t="str">
        <f aca="false">IF(基本情報入力シート!R58="","",基本情報入力シート!R58)</f>
        <v/>
      </c>
      <c r="N37" s="839" t="str">
        <f aca="false">IF(基本情報入力シート!W58="","",基本情報入力シート!W58)</f>
        <v/>
      </c>
      <c r="O37" s="839" t="str">
        <f aca="false">IF(基本情報入力シート!X58="","",基本情報入力シート!X58)</f>
        <v/>
      </c>
      <c r="P37" s="840" t="str">
        <f aca="false">IF(基本情報入力シート!Y58="","",基本情報入力シート!Y58)</f>
        <v/>
      </c>
      <c r="Q37" s="841" t="str">
        <f aca="false">IF(基本情報入力シート!Z58="","",基本情報入力シート!Z58)</f>
        <v/>
      </c>
      <c r="R37" s="842" t="str">
        <f aca="false">IF(基本情報入力シート!AA58="","",基本情報入力シート!AA58)</f>
        <v/>
      </c>
      <c r="S37" s="843"/>
      <c r="T37" s="844"/>
      <c r="U37" s="845" t="e">
        <f aca="false">IF(P37="","",VLOOKUP(P37,【参考】数式用!$A$5:$I$38,MATCH(T37,【参考】数式用!$C$4:$G$4,0)+2,0))))</f>
        <v>#N/A</v>
      </c>
      <c r="V37" s="846" t="s">
        <v>101</v>
      </c>
      <c r="W37" s="847"/>
      <c r="X37" s="848" t="s">
        <v>132</v>
      </c>
      <c r="Y37" s="847"/>
      <c r="Z37" s="848" t="s">
        <v>354</v>
      </c>
      <c r="AA37" s="847"/>
      <c r="AB37" s="848" t="s">
        <v>132</v>
      </c>
      <c r="AC37" s="847"/>
      <c r="AD37" s="848" t="s">
        <v>133</v>
      </c>
      <c r="AE37" s="849" t="s">
        <v>169</v>
      </c>
      <c r="AF37" s="850" t="str">
        <f aca="false">IF(W37&gt;=1,(AA37*12+AC37)-(W37*12+Y37)+1,"")</f>
        <v/>
      </c>
      <c r="AG37" s="848" t="s">
        <v>355</v>
      </c>
      <c r="AH37" s="851" t="str">
        <f aca="false">IFERROR(ROUNDDOWN(ROUND(Q37*R37,0)*U37,0)*AF37,"")</f>
        <v/>
      </c>
    </row>
    <row r="38" customFormat="false" ht="36" hidden="false" customHeight="true" outlineLevel="0" collapsed="false">
      <c r="A38" s="839" t="n">
        <f aca="false">A37+1</f>
        <v>27</v>
      </c>
      <c r="B38" s="836" t="str">
        <f aca="false">IF(基本情報入力シート!C59="","",基本情報入力シート!C59)</f>
        <v/>
      </c>
      <c r="C38" s="837" t="str">
        <f aca="false">IF(基本情報入力シート!D59="","",基本情報入力シート!D59)</f>
        <v/>
      </c>
      <c r="D38" s="837" t="str">
        <f aca="false">IF(基本情報入力シート!E59="","",基本情報入力シート!E59)</f>
        <v/>
      </c>
      <c r="E38" s="837" t="str">
        <f aca="false">IF(基本情報入力シート!F59="","",基本情報入力シート!F59)</f>
        <v/>
      </c>
      <c r="F38" s="837" t="str">
        <f aca="false">IF(基本情報入力シート!G59="","",基本情報入力シート!G59)</f>
        <v/>
      </c>
      <c r="G38" s="837" t="str">
        <f aca="false">IF(基本情報入力シート!H59="","",基本情報入力シート!H59)</f>
        <v/>
      </c>
      <c r="H38" s="837" t="str">
        <f aca="false">IF(基本情報入力シート!I59="","",基本情報入力シート!I59)</f>
        <v/>
      </c>
      <c r="I38" s="837" t="str">
        <f aca="false">IF(基本情報入力シート!J59="","",基本情報入力シート!J59)</f>
        <v/>
      </c>
      <c r="J38" s="837" t="str">
        <f aca="false">IF(基本情報入力シート!K59="","",基本情報入力シート!K59)</f>
        <v/>
      </c>
      <c r="K38" s="838" t="str">
        <f aca="false">IF(基本情報入力シート!L59="","",基本情報入力シート!L59)</f>
        <v/>
      </c>
      <c r="L38" s="839" t="str">
        <f aca="false">IF(基本情報入力シート!M59="","",基本情報入力シート!M59)</f>
        <v/>
      </c>
      <c r="M38" s="839" t="str">
        <f aca="false">IF(基本情報入力シート!R59="","",基本情報入力シート!R59)</f>
        <v/>
      </c>
      <c r="N38" s="839" t="str">
        <f aca="false">IF(基本情報入力シート!W59="","",基本情報入力シート!W59)</f>
        <v/>
      </c>
      <c r="O38" s="839" t="str">
        <f aca="false">IF(基本情報入力シート!X59="","",基本情報入力シート!X59)</f>
        <v/>
      </c>
      <c r="P38" s="840" t="str">
        <f aca="false">IF(基本情報入力シート!Y59="","",基本情報入力シート!Y59)</f>
        <v/>
      </c>
      <c r="Q38" s="841" t="str">
        <f aca="false">IF(基本情報入力シート!Z59="","",基本情報入力シート!Z59)</f>
        <v/>
      </c>
      <c r="R38" s="842" t="str">
        <f aca="false">IF(基本情報入力シート!AA59="","",基本情報入力シート!AA59)</f>
        <v/>
      </c>
      <c r="S38" s="843"/>
      <c r="T38" s="844"/>
      <c r="U38" s="845" t="e">
        <f aca="false">IF(P38="","",VLOOKUP(P38,【参考】数式用!$A$5:$I$38,MATCH(T38,【参考】数式用!$C$4:$G$4,0)+2,0))))</f>
        <v>#N/A</v>
      </c>
      <c r="V38" s="846" t="s">
        <v>101</v>
      </c>
      <c r="W38" s="847"/>
      <c r="X38" s="848" t="s">
        <v>132</v>
      </c>
      <c r="Y38" s="847"/>
      <c r="Z38" s="848" t="s">
        <v>354</v>
      </c>
      <c r="AA38" s="847"/>
      <c r="AB38" s="848" t="s">
        <v>132</v>
      </c>
      <c r="AC38" s="847"/>
      <c r="AD38" s="848" t="s">
        <v>133</v>
      </c>
      <c r="AE38" s="849" t="s">
        <v>169</v>
      </c>
      <c r="AF38" s="850" t="str">
        <f aca="false">IF(W38&gt;=1,(AA38*12+AC38)-(W38*12+Y38)+1,"")</f>
        <v/>
      </c>
      <c r="AG38" s="848" t="s">
        <v>355</v>
      </c>
      <c r="AH38" s="851" t="str">
        <f aca="false">IFERROR(ROUNDDOWN(ROUND(Q38*R38,0)*U38,0)*AF38,"")</f>
        <v/>
      </c>
    </row>
    <row r="39" customFormat="false" ht="36" hidden="false" customHeight="true" outlineLevel="0" collapsed="false">
      <c r="A39" s="839" t="n">
        <f aca="false">A38+1</f>
        <v>28</v>
      </c>
      <c r="B39" s="836" t="str">
        <f aca="false">IF(基本情報入力シート!C60="","",基本情報入力シート!C60)</f>
        <v/>
      </c>
      <c r="C39" s="837" t="str">
        <f aca="false">IF(基本情報入力シート!D60="","",基本情報入力シート!D60)</f>
        <v/>
      </c>
      <c r="D39" s="837" t="str">
        <f aca="false">IF(基本情報入力シート!E60="","",基本情報入力シート!E60)</f>
        <v/>
      </c>
      <c r="E39" s="837" t="str">
        <f aca="false">IF(基本情報入力シート!F60="","",基本情報入力シート!F60)</f>
        <v/>
      </c>
      <c r="F39" s="837" t="str">
        <f aca="false">IF(基本情報入力シート!G60="","",基本情報入力シート!G60)</f>
        <v/>
      </c>
      <c r="G39" s="837" t="str">
        <f aca="false">IF(基本情報入力シート!H60="","",基本情報入力シート!H60)</f>
        <v/>
      </c>
      <c r="H39" s="837" t="str">
        <f aca="false">IF(基本情報入力シート!I60="","",基本情報入力シート!I60)</f>
        <v/>
      </c>
      <c r="I39" s="837" t="str">
        <f aca="false">IF(基本情報入力シート!J60="","",基本情報入力シート!J60)</f>
        <v/>
      </c>
      <c r="J39" s="837" t="str">
        <f aca="false">IF(基本情報入力シート!K60="","",基本情報入力シート!K60)</f>
        <v/>
      </c>
      <c r="K39" s="838" t="str">
        <f aca="false">IF(基本情報入力シート!L60="","",基本情報入力シート!L60)</f>
        <v/>
      </c>
      <c r="L39" s="839" t="str">
        <f aca="false">IF(基本情報入力シート!M60="","",基本情報入力シート!M60)</f>
        <v/>
      </c>
      <c r="M39" s="839" t="str">
        <f aca="false">IF(基本情報入力シート!R60="","",基本情報入力シート!R60)</f>
        <v/>
      </c>
      <c r="N39" s="839" t="str">
        <f aca="false">IF(基本情報入力シート!W60="","",基本情報入力シート!W60)</f>
        <v/>
      </c>
      <c r="O39" s="839" t="str">
        <f aca="false">IF(基本情報入力シート!X60="","",基本情報入力シート!X60)</f>
        <v/>
      </c>
      <c r="P39" s="840" t="str">
        <f aca="false">IF(基本情報入力シート!Y60="","",基本情報入力シート!Y60)</f>
        <v/>
      </c>
      <c r="Q39" s="841" t="str">
        <f aca="false">IF(基本情報入力シート!Z60="","",基本情報入力シート!Z60)</f>
        <v/>
      </c>
      <c r="R39" s="842" t="str">
        <f aca="false">IF(基本情報入力シート!AA60="","",基本情報入力シート!AA60)</f>
        <v/>
      </c>
      <c r="S39" s="843"/>
      <c r="T39" s="844"/>
      <c r="U39" s="845" t="e">
        <f aca="false">IF(P39="","",VLOOKUP(P39,【参考】数式用!$A$5:$I$38,MATCH(T39,【参考】数式用!$C$4:$G$4,0)+2,0))))</f>
        <v>#N/A</v>
      </c>
      <c r="V39" s="846" t="s">
        <v>101</v>
      </c>
      <c r="W39" s="847"/>
      <c r="X39" s="848" t="s">
        <v>132</v>
      </c>
      <c r="Y39" s="847"/>
      <c r="Z39" s="848" t="s">
        <v>354</v>
      </c>
      <c r="AA39" s="847"/>
      <c r="AB39" s="848" t="s">
        <v>132</v>
      </c>
      <c r="AC39" s="847"/>
      <c r="AD39" s="848" t="s">
        <v>133</v>
      </c>
      <c r="AE39" s="849" t="s">
        <v>169</v>
      </c>
      <c r="AF39" s="850" t="str">
        <f aca="false">IF(W39&gt;=1,(AA39*12+AC39)-(W39*12+Y39)+1,"")</f>
        <v/>
      </c>
      <c r="AG39" s="848" t="s">
        <v>355</v>
      </c>
      <c r="AH39" s="851" t="str">
        <f aca="false">IFERROR(ROUNDDOWN(ROUND(Q39*R39,0)*U39,0)*AF39,"")</f>
        <v/>
      </c>
    </row>
    <row r="40" customFormat="false" ht="36" hidden="false" customHeight="true" outlineLevel="0" collapsed="false">
      <c r="A40" s="839" t="n">
        <f aca="false">A39+1</f>
        <v>29</v>
      </c>
      <c r="B40" s="836" t="str">
        <f aca="false">IF(基本情報入力シート!C61="","",基本情報入力シート!C61)</f>
        <v/>
      </c>
      <c r="C40" s="837" t="str">
        <f aca="false">IF(基本情報入力シート!D61="","",基本情報入力シート!D61)</f>
        <v/>
      </c>
      <c r="D40" s="837" t="str">
        <f aca="false">IF(基本情報入力シート!E61="","",基本情報入力シート!E61)</f>
        <v/>
      </c>
      <c r="E40" s="837" t="str">
        <f aca="false">IF(基本情報入力シート!F61="","",基本情報入力シート!F61)</f>
        <v/>
      </c>
      <c r="F40" s="837" t="str">
        <f aca="false">IF(基本情報入力シート!G61="","",基本情報入力シート!G61)</f>
        <v/>
      </c>
      <c r="G40" s="837" t="str">
        <f aca="false">IF(基本情報入力シート!H61="","",基本情報入力シート!H61)</f>
        <v/>
      </c>
      <c r="H40" s="837" t="str">
        <f aca="false">IF(基本情報入力シート!I61="","",基本情報入力シート!I61)</f>
        <v/>
      </c>
      <c r="I40" s="837" t="str">
        <f aca="false">IF(基本情報入力シート!J61="","",基本情報入力シート!J61)</f>
        <v/>
      </c>
      <c r="J40" s="837" t="str">
        <f aca="false">IF(基本情報入力シート!K61="","",基本情報入力シート!K61)</f>
        <v/>
      </c>
      <c r="K40" s="838" t="str">
        <f aca="false">IF(基本情報入力シート!L61="","",基本情報入力シート!L61)</f>
        <v/>
      </c>
      <c r="L40" s="839" t="str">
        <f aca="false">IF(基本情報入力シート!M61="","",基本情報入力シート!M61)</f>
        <v/>
      </c>
      <c r="M40" s="839" t="str">
        <f aca="false">IF(基本情報入力シート!R61="","",基本情報入力シート!R61)</f>
        <v/>
      </c>
      <c r="N40" s="839" t="str">
        <f aca="false">IF(基本情報入力シート!W61="","",基本情報入力シート!W61)</f>
        <v/>
      </c>
      <c r="O40" s="839" t="str">
        <f aca="false">IF(基本情報入力シート!X61="","",基本情報入力シート!X61)</f>
        <v/>
      </c>
      <c r="P40" s="840" t="str">
        <f aca="false">IF(基本情報入力シート!Y61="","",基本情報入力シート!Y61)</f>
        <v/>
      </c>
      <c r="Q40" s="841" t="str">
        <f aca="false">IF(基本情報入力シート!Z61="","",基本情報入力シート!Z61)</f>
        <v/>
      </c>
      <c r="R40" s="842" t="str">
        <f aca="false">IF(基本情報入力シート!AA61="","",基本情報入力シート!AA61)</f>
        <v/>
      </c>
      <c r="S40" s="843"/>
      <c r="T40" s="844"/>
      <c r="U40" s="845" t="e">
        <f aca="false">IF(P40="","",VLOOKUP(P40,【参考】数式用!$A$5:$I$38,MATCH(T40,【参考】数式用!$C$4:$G$4,0)+2,0))))</f>
        <v>#N/A</v>
      </c>
      <c r="V40" s="846" t="s">
        <v>101</v>
      </c>
      <c r="W40" s="847"/>
      <c r="X40" s="848" t="s">
        <v>132</v>
      </c>
      <c r="Y40" s="847"/>
      <c r="Z40" s="848" t="s">
        <v>354</v>
      </c>
      <c r="AA40" s="847"/>
      <c r="AB40" s="848" t="s">
        <v>132</v>
      </c>
      <c r="AC40" s="847"/>
      <c r="AD40" s="848" t="s">
        <v>133</v>
      </c>
      <c r="AE40" s="849" t="s">
        <v>169</v>
      </c>
      <c r="AF40" s="850" t="str">
        <f aca="false">IF(W40&gt;=1,(AA40*12+AC40)-(W40*12+Y40)+1,"")</f>
        <v/>
      </c>
      <c r="AG40" s="848" t="s">
        <v>355</v>
      </c>
      <c r="AH40" s="851" t="str">
        <f aca="false">IFERROR(ROUNDDOWN(ROUND(Q40*R40,0)*U40,0)*AF40,"")</f>
        <v/>
      </c>
    </row>
    <row r="41" customFormat="false" ht="36" hidden="false" customHeight="true" outlineLevel="0" collapsed="false">
      <c r="A41" s="839" t="n">
        <f aca="false">A40+1</f>
        <v>30</v>
      </c>
      <c r="B41" s="836" t="str">
        <f aca="false">IF(基本情報入力シート!C62="","",基本情報入力シート!C62)</f>
        <v/>
      </c>
      <c r="C41" s="837" t="str">
        <f aca="false">IF(基本情報入力シート!D62="","",基本情報入力シート!D62)</f>
        <v/>
      </c>
      <c r="D41" s="837" t="str">
        <f aca="false">IF(基本情報入力シート!E62="","",基本情報入力シート!E62)</f>
        <v/>
      </c>
      <c r="E41" s="837" t="str">
        <f aca="false">IF(基本情報入力シート!F62="","",基本情報入力シート!F62)</f>
        <v/>
      </c>
      <c r="F41" s="837" t="str">
        <f aca="false">IF(基本情報入力シート!G62="","",基本情報入力シート!G62)</f>
        <v/>
      </c>
      <c r="G41" s="837" t="str">
        <f aca="false">IF(基本情報入力シート!H62="","",基本情報入力シート!H62)</f>
        <v/>
      </c>
      <c r="H41" s="837" t="str">
        <f aca="false">IF(基本情報入力シート!I62="","",基本情報入力シート!I62)</f>
        <v/>
      </c>
      <c r="I41" s="837" t="str">
        <f aca="false">IF(基本情報入力シート!J62="","",基本情報入力シート!J62)</f>
        <v/>
      </c>
      <c r="J41" s="837" t="str">
        <f aca="false">IF(基本情報入力シート!K62="","",基本情報入力シート!K62)</f>
        <v/>
      </c>
      <c r="K41" s="838" t="str">
        <f aca="false">IF(基本情報入力シート!L62="","",基本情報入力シート!L62)</f>
        <v/>
      </c>
      <c r="L41" s="839" t="str">
        <f aca="false">IF(基本情報入力シート!M62="","",基本情報入力シート!M62)</f>
        <v/>
      </c>
      <c r="M41" s="839" t="str">
        <f aca="false">IF(基本情報入力シート!R62="","",基本情報入力シート!R62)</f>
        <v/>
      </c>
      <c r="N41" s="839" t="str">
        <f aca="false">IF(基本情報入力シート!W62="","",基本情報入力シート!W62)</f>
        <v/>
      </c>
      <c r="O41" s="839" t="str">
        <f aca="false">IF(基本情報入力シート!X62="","",基本情報入力シート!X62)</f>
        <v/>
      </c>
      <c r="P41" s="840" t="str">
        <f aca="false">IF(基本情報入力シート!Y62="","",基本情報入力シート!Y62)</f>
        <v/>
      </c>
      <c r="Q41" s="841" t="str">
        <f aca="false">IF(基本情報入力シート!Z62="","",基本情報入力シート!Z62)</f>
        <v/>
      </c>
      <c r="R41" s="842" t="str">
        <f aca="false">IF(基本情報入力シート!AA62="","",基本情報入力シート!AA62)</f>
        <v/>
      </c>
      <c r="S41" s="843"/>
      <c r="T41" s="844"/>
      <c r="U41" s="845" t="e">
        <f aca="false">IF(P41="","",VLOOKUP(P41,【参考】数式用!$A$5:$I$38,MATCH(T41,【参考】数式用!$C$4:$G$4,0)+2,0))))</f>
        <v>#N/A</v>
      </c>
      <c r="V41" s="846" t="s">
        <v>101</v>
      </c>
      <c r="W41" s="847"/>
      <c r="X41" s="848" t="s">
        <v>132</v>
      </c>
      <c r="Y41" s="847"/>
      <c r="Z41" s="848" t="s">
        <v>354</v>
      </c>
      <c r="AA41" s="847"/>
      <c r="AB41" s="848" t="s">
        <v>132</v>
      </c>
      <c r="AC41" s="847"/>
      <c r="AD41" s="848" t="s">
        <v>133</v>
      </c>
      <c r="AE41" s="849" t="s">
        <v>169</v>
      </c>
      <c r="AF41" s="850" t="str">
        <f aca="false">IF(W41&gt;=1,(AA41*12+AC41)-(W41*12+Y41)+1,"")</f>
        <v/>
      </c>
      <c r="AG41" s="848" t="s">
        <v>355</v>
      </c>
      <c r="AH41" s="851" t="str">
        <f aca="false">IFERROR(ROUNDDOWN(ROUND(Q41*R41,0)*U41,0)*AF41,"")</f>
        <v/>
      </c>
    </row>
    <row r="42" customFormat="false" ht="36" hidden="false" customHeight="true" outlineLevel="0" collapsed="false">
      <c r="A42" s="839" t="n">
        <f aca="false">A41+1</f>
        <v>31</v>
      </c>
      <c r="B42" s="836" t="str">
        <f aca="false">IF(基本情報入力シート!C63="","",基本情報入力シート!C63)</f>
        <v/>
      </c>
      <c r="C42" s="837" t="str">
        <f aca="false">IF(基本情報入力シート!D63="","",基本情報入力シート!D63)</f>
        <v/>
      </c>
      <c r="D42" s="837" t="str">
        <f aca="false">IF(基本情報入力シート!E63="","",基本情報入力シート!E63)</f>
        <v/>
      </c>
      <c r="E42" s="837" t="str">
        <f aca="false">IF(基本情報入力シート!F63="","",基本情報入力シート!F63)</f>
        <v/>
      </c>
      <c r="F42" s="837" t="str">
        <f aca="false">IF(基本情報入力シート!G63="","",基本情報入力シート!G63)</f>
        <v/>
      </c>
      <c r="G42" s="837" t="str">
        <f aca="false">IF(基本情報入力シート!H63="","",基本情報入力シート!H63)</f>
        <v/>
      </c>
      <c r="H42" s="837" t="str">
        <f aca="false">IF(基本情報入力シート!I63="","",基本情報入力シート!I63)</f>
        <v/>
      </c>
      <c r="I42" s="837" t="str">
        <f aca="false">IF(基本情報入力シート!J63="","",基本情報入力シート!J63)</f>
        <v/>
      </c>
      <c r="J42" s="837" t="str">
        <f aca="false">IF(基本情報入力シート!K63="","",基本情報入力シート!K63)</f>
        <v/>
      </c>
      <c r="K42" s="838" t="str">
        <f aca="false">IF(基本情報入力シート!L63="","",基本情報入力シート!L63)</f>
        <v/>
      </c>
      <c r="L42" s="839" t="str">
        <f aca="false">IF(基本情報入力シート!M63="","",基本情報入力シート!M63)</f>
        <v/>
      </c>
      <c r="M42" s="839" t="str">
        <f aca="false">IF(基本情報入力シート!R63="","",基本情報入力シート!R63)</f>
        <v/>
      </c>
      <c r="N42" s="839" t="str">
        <f aca="false">IF(基本情報入力シート!W63="","",基本情報入力シート!W63)</f>
        <v/>
      </c>
      <c r="O42" s="839" t="str">
        <f aca="false">IF(基本情報入力シート!X63="","",基本情報入力シート!X63)</f>
        <v/>
      </c>
      <c r="P42" s="840" t="str">
        <f aca="false">IF(基本情報入力シート!Y63="","",基本情報入力シート!Y63)</f>
        <v/>
      </c>
      <c r="Q42" s="841" t="str">
        <f aca="false">IF(基本情報入力シート!Z63="","",基本情報入力シート!Z63)</f>
        <v/>
      </c>
      <c r="R42" s="842" t="str">
        <f aca="false">IF(基本情報入力シート!AA63="","",基本情報入力シート!AA63)</f>
        <v/>
      </c>
      <c r="S42" s="843"/>
      <c r="T42" s="844"/>
      <c r="U42" s="845" t="e">
        <f aca="false">IF(P42="","",VLOOKUP(P42,【参考】数式用!$A$5:$I$38,MATCH(T42,【参考】数式用!$C$4:$G$4,0)+2,0))))</f>
        <v>#N/A</v>
      </c>
      <c r="V42" s="846" t="s">
        <v>101</v>
      </c>
      <c r="W42" s="847"/>
      <c r="X42" s="848" t="s">
        <v>132</v>
      </c>
      <c r="Y42" s="847"/>
      <c r="Z42" s="848" t="s">
        <v>354</v>
      </c>
      <c r="AA42" s="847"/>
      <c r="AB42" s="848" t="s">
        <v>132</v>
      </c>
      <c r="AC42" s="847"/>
      <c r="AD42" s="848" t="s">
        <v>133</v>
      </c>
      <c r="AE42" s="849" t="s">
        <v>169</v>
      </c>
      <c r="AF42" s="850" t="str">
        <f aca="false">IF(W42&gt;=1,(AA42*12+AC42)-(W42*12+Y42)+1,"")</f>
        <v/>
      </c>
      <c r="AG42" s="848" t="s">
        <v>355</v>
      </c>
      <c r="AH42" s="851" t="str">
        <f aca="false">IFERROR(ROUNDDOWN(ROUND(Q42*R42,0)*U42,0)*AF42,"")</f>
        <v/>
      </c>
    </row>
    <row r="43" customFormat="false" ht="36" hidden="false" customHeight="true" outlineLevel="0" collapsed="false">
      <c r="A43" s="839" t="n">
        <f aca="false">A42+1</f>
        <v>32</v>
      </c>
      <c r="B43" s="836" t="str">
        <f aca="false">IF(基本情報入力シート!C64="","",基本情報入力シート!C64)</f>
        <v/>
      </c>
      <c r="C43" s="837" t="str">
        <f aca="false">IF(基本情報入力シート!D64="","",基本情報入力シート!D64)</f>
        <v/>
      </c>
      <c r="D43" s="837" t="str">
        <f aca="false">IF(基本情報入力シート!E64="","",基本情報入力シート!E64)</f>
        <v/>
      </c>
      <c r="E43" s="837" t="str">
        <f aca="false">IF(基本情報入力シート!F64="","",基本情報入力シート!F64)</f>
        <v/>
      </c>
      <c r="F43" s="837" t="str">
        <f aca="false">IF(基本情報入力シート!G64="","",基本情報入力シート!G64)</f>
        <v/>
      </c>
      <c r="G43" s="837" t="str">
        <f aca="false">IF(基本情報入力シート!H64="","",基本情報入力シート!H64)</f>
        <v/>
      </c>
      <c r="H43" s="837" t="str">
        <f aca="false">IF(基本情報入力シート!I64="","",基本情報入力シート!I64)</f>
        <v/>
      </c>
      <c r="I43" s="837" t="str">
        <f aca="false">IF(基本情報入力シート!J64="","",基本情報入力シート!J64)</f>
        <v/>
      </c>
      <c r="J43" s="837" t="str">
        <f aca="false">IF(基本情報入力シート!K64="","",基本情報入力シート!K64)</f>
        <v/>
      </c>
      <c r="K43" s="838" t="str">
        <f aca="false">IF(基本情報入力シート!L64="","",基本情報入力シート!L64)</f>
        <v/>
      </c>
      <c r="L43" s="839" t="str">
        <f aca="false">IF(基本情報入力シート!M64="","",基本情報入力シート!M64)</f>
        <v/>
      </c>
      <c r="M43" s="839" t="str">
        <f aca="false">IF(基本情報入力シート!R64="","",基本情報入力シート!R64)</f>
        <v/>
      </c>
      <c r="N43" s="839" t="str">
        <f aca="false">IF(基本情報入力シート!W64="","",基本情報入力シート!W64)</f>
        <v/>
      </c>
      <c r="O43" s="839" t="str">
        <f aca="false">IF(基本情報入力シート!X64="","",基本情報入力シート!X64)</f>
        <v/>
      </c>
      <c r="P43" s="840" t="str">
        <f aca="false">IF(基本情報入力シート!Y64="","",基本情報入力シート!Y64)</f>
        <v/>
      </c>
      <c r="Q43" s="841" t="str">
        <f aca="false">IF(基本情報入力シート!Z64="","",基本情報入力シート!Z64)</f>
        <v/>
      </c>
      <c r="R43" s="842" t="str">
        <f aca="false">IF(基本情報入力シート!AA64="","",基本情報入力シート!AA64)</f>
        <v/>
      </c>
      <c r="S43" s="843"/>
      <c r="T43" s="844"/>
      <c r="U43" s="845" t="e">
        <f aca="false">IF(P43="","",VLOOKUP(P43,【参考】数式用!$A$5:$I$38,MATCH(T43,【参考】数式用!$C$4:$G$4,0)+2,0))))</f>
        <v>#N/A</v>
      </c>
      <c r="V43" s="846" t="s">
        <v>101</v>
      </c>
      <c r="W43" s="847"/>
      <c r="X43" s="848" t="s">
        <v>132</v>
      </c>
      <c r="Y43" s="847"/>
      <c r="Z43" s="848" t="s">
        <v>354</v>
      </c>
      <c r="AA43" s="847"/>
      <c r="AB43" s="848" t="s">
        <v>132</v>
      </c>
      <c r="AC43" s="847"/>
      <c r="AD43" s="848" t="s">
        <v>133</v>
      </c>
      <c r="AE43" s="849" t="s">
        <v>169</v>
      </c>
      <c r="AF43" s="850" t="str">
        <f aca="false">IF(W43&gt;=1,(AA43*12+AC43)-(W43*12+Y43)+1,"")</f>
        <v/>
      </c>
      <c r="AG43" s="848" t="s">
        <v>355</v>
      </c>
      <c r="AH43" s="851" t="str">
        <f aca="false">IFERROR(ROUNDDOWN(ROUND(Q43*R43,0)*U43,0)*AF43,"")</f>
        <v/>
      </c>
    </row>
    <row r="44" customFormat="false" ht="36" hidden="false" customHeight="true" outlineLevel="0" collapsed="false">
      <c r="A44" s="839" t="n">
        <f aca="false">A43+1</f>
        <v>33</v>
      </c>
      <c r="B44" s="836" t="str">
        <f aca="false">IF(基本情報入力シート!C65="","",基本情報入力シート!C65)</f>
        <v/>
      </c>
      <c r="C44" s="837" t="str">
        <f aca="false">IF(基本情報入力シート!D65="","",基本情報入力シート!D65)</f>
        <v/>
      </c>
      <c r="D44" s="837" t="str">
        <f aca="false">IF(基本情報入力シート!E65="","",基本情報入力シート!E65)</f>
        <v/>
      </c>
      <c r="E44" s="837" t="str">
        <f aca="false">IF(基本情報入力シート!F65="","",基本情報入力シート!F65)</f>
        <v/>
      </c>
      <c r="F44" s="837" t="str">
        <f aca="false">IF(基本情報入力シート!G65="","",基本情報入力シート!G65)</f>
        <v/>
      </c>
      <c r="G44" s="837" t="str">
        <f aca="false">IF(基本情報入力シート!H65="","",基本情報入力シート!H65)</f>
        <v/>
      </c>
      <c r="H44" s="837" t="str">
        <f aca="false">IF(基本情報入力シート!I65="","",基本情報入力シート!I65)</f>
        <v/>
      </c>
      <c r="I44" s="837" t="str">
        <f aca="false">IF(基本情報入力シート!J65="","",基本情報入力シート!J65)</f>
        <v/>
      </c>
      <c r="J44" s="837" t="str">
        <f aca="false">IF(基本情報入力シート!K65="","",基本情報入力シート!K65)</f>
        <v/>
      </c>
      <c r="K44" s="838" t="str">
        <f aca="false">IF(基本情報入力シート!L65="","",基本情報入力シート!L65)</f>
        <v/>
      </c>
      <c r="L44" s="839" t="str">
        <f aca="false">IF(基本情報入力シート!M65="","",基本情報入力シート!M65)</f>
        <v/>
      </c>
      <c r="M44" s="839" t="str">
        <f aca="false">IF(基本情報入力シート!R65="","",基本情報入力シート!R65)</f>
        <v/>
      </c>
      <c r="N44" s="839" t="str">
        <f aca="false">IF(基本情報入力シート!W65="","",基本情報入力シート!W65)</f>
        <v/>
      </c>
      <c r="O44" s="839" t="str">
        <f aca="false">IF(基本情報入力シート!X65="","",基本情報入力シート!X65)</f>
        <v/>
      </c>
      <c r="P44" s="840" t="str">
        <f aca="false">IF(基本情報入力シート!Y65="","",基本情報入力シート!Y65)</f>
        <v/>
      </c>
      <c r="Q44" s="841" t="str">
        <f aca="false">IF(基本情報入力シート!Z65="","",基本情報入力シート!Z65)</f>
        <v/>
      </c>
      <c r="R44" s="842" t="str">
        <f aca="false">IF(基本情報入力シート!AA65="","",基本情報入力シート!AA65)</f>
        <v/>
      </c>
      <c r="S44" s="843"/>
      <c r="T44" s="844"/>
      <c r="U44" s="845" t="e">
        <f aca="false">IF(P44="","",VLOOKUP(P44,【参考】数式用!$A$5:$I$38,MATCH(T44,【参考】数式用!$C$4:$G$4,0)+2,0))))</f>
        <v>#N/A</v>
      </c>
      <c r="V44" s="846" t="s">
        <v>101</v>
      </c>
      <c r="W44" s="847"/>
      <c r="X44" s="848" t="s">
        <v>132</v>
      </c>
      <c r="Y44" s="847"/>
      <c r="Z44" s="848" t="s">
        <v>354</v>
      </c>
      <c r="AA44" s="847"/>
      <c r="AB44" s="848" t="s">
        <v>132</v>
      </c>
      <c r="AC44" s="847"/>
      <c r="AD44" s="848" t="s">
        <v>133</v>
      </c>
      <c r="AE44" s="849" t="s">
        <v>169</v>
      </c>
      <c r="AF44" s="850" t="str">
        <f aca="false">IF(W44&gt;=1,(AA44*12+AC44)-(W44*12+Y44)+1,"")</f>
        <v/>
      </c>
      <c r="AG44" s="848" t="s">
        <v>355</v>
      </c>
      <c r="AH44" s="851" t="str">
        <f aca="false">IFERROR(ROUNDDOWN(ROUND(Q44*R44,0)*U44,0)*AF44,"")</f>
        <v/>
      </c>
    </row>
    <row r="45" customFormat="false" ht="36" hidden="false" customHeight="true" outlineLevel="0" collapsed="false">
      <c r="A45" s="839" t="n">
        <f aca="false">A44+1</f>
        <v>34</v>
      </c>
      <c r="B45" s="836" t="str">
        <f aca="false">IF(基本情報入力シート!C66="","",基本情報入力シート!C66)</f>
        <v/>
      </c>
      <c r="C45" s="837" t="str">
        <f aca="false">IF(基本情報入力シート!D66="","",基本情報入力シート!D66)</f>
        <v/>
      </c>
      <c r="D45" s="837" t="str">
        <f aca="false">IF(基本情報入力シート!E66="","",基本情報入力シート!E66)</f>
        <v/>
      </c>
      <c r="E45" s="837" t="str">
        <f aca="false">IF(基本情報入力シート!F66="","",基本情報入力シート!F66)</f>
        <v/>
      </c>
      <c r="F45" s="837" t="str">
        <f aca="false">IF(基本情報入力シート!G66="","",基本情報入力シート!G66)</f>
        <v/>
      </c>
      <c r="G45" s="837" t="str">
        <f aca="false">IF(基本情報入力シート!H66="","",基本情報入力シート!H66)</f>
        <v/>
      </c>
      <c r="H45" s="837" t="str">
        <f aca="false">IF(基本情報入力シート!I66="","",基本情報入力シート!I66)</f>
        <v/>
      </c>
      <c r="I45" s="837" t="str">
        <f aca="false">IF(基本情報入力シート!J66="","",基本情報入力シート!J66)</f>
        <v/>
      </c>
      <c r="J45" s="837" t="str">
        <f aca="false">IF(基本情報入力シート!K66="","",基本情報入力シート!K66)</f>
        <v/>
      </c>
      <c r="K45" s="838" t="str">
        <f aca="false">IF(基本情報入力シート!L66="","",基本情報入力シート!L66)</f>
        <v/>
      </c>
      <c r="L45" s="839" t="str">
        <f aca="false">IF(基本情報入力シート!M66="","",基本情報入力シート!M66)</f>
        <v/>
      </c>
      <c r="M45" s="839" t="str">
        <f aca="false">IF(基本情報入力シート!R66="","",基本情報入力シート!R66)</f>
        <v/>
      </c>
      <c r="N45" s="839" t="str">
        <f aca="false">IF(基本情報入力シート!W66="","",基本情報入力シート!W66)</f>
        <v/>
      </c>
      <c r="O45" s="839" t="str">
        <f aca="false">IF(基本情報入力シート!X66="","",基本情報入力シート!X66)</f>
        <v/>
      </c>
      <c r="P45" s="840" t="str">
        <f aca="false">IF(基本情報入力シート!Y66="","",基本情報入力シート!Y66)</f>
        <v/>
      </c>
      <c r="Q45" s="841" t="str">
        <f aca="false">IF(基本情報入力シート!Z66="","",基本情報入力シート!Z66)</f>
        <v/>
      </c>
      <c r="R45" s="842" t="str">
        <f aca="false">IF(基本情報入力シート!AA66="","",基本情報入力シート!AA66)</f>
        <v/>
      </c>
      <c r="S45" s="843"/>
      <c r="T45" s="844"/>
      <c r="U45" s="845" t="e">
        <f aca="false">IF(P45="","",VLOOKUP(P45,【参考】数式用!$A$5:$I$38,MATCH(T45,【参考】数式用!$C$4:$G$4,0)+2,0))))</f>
        <v>#N/A</v>
      </c>
      <c r="V45" s="846" t="s">
        <v>101</v>
      </c>
      <c r="W45" s="847"/>
      <c r="X45" s="848" t="s">
        <v>132</v>
      </c>
      <c r="Y45" s="847"/>
      <c r="Z45" s="848" t="s">
        <v>354</v>
      </c>
      <c r="AA45" s="847"/>
      <c r="AB45" s="848" t="s">
        <v>132</v>
      </c>
      <c r="AC45" s="847"/>
      <c r="AD45" s="848" t="s">
        <v>133</v>
      </c>
      <c r="AE45" s="849" t="s">
        <v>169</v>
      </c>
      <c r="AF45" s="850" t="str">
        <f aca="false">IF(W45&gt;=1,(AA45*12+AC45)-(W45*12+Y45)+1,"")</f>
        <v/>
      </c>
      <c r="AG45" s="848" t="s">
        <v>355</v>
      </c>
      <c r="AH45" s="851" t="str">
        <f aca="false">IFERROR(ROUNDDOWN(ROUND(Q45*R45,0)*U45,0)*AF45,"")</f>
        <v/>
      </c>
    </row>
    <row r="46" customFormat="false" ht="36" hidden="false" customHeight="true" outlineLevel="0" collapsed="false">
      <c r="A46" s="839" t="n">
        <f aca="false">A45+1</f>
        <v>35</v>
      </c>
      <c r="B46" s="836" t="str">
        <f aca="false">IF(基本情報入力シート!C67="","",基本情報入力シート!C67)</f>
        <v/>
      </c>
      <c r="C46" s="837" t="str">
        <f aca="false">IF(基本情報入力シート!D67="","",基本情報入力シート!D67)</f>
        <v/>
      </c>
      <c r="D46" s="837" t="str">
        <f aca="false">IF(基本情報入力シート!E67="","",基本情報入力シート!E67)</f>
        <v/>
      </c>
      <c r="E46" s="837" t="str">
        <f aca="false">IF(基本情報入力シート!F67="","",基本情報入力シート!F67)</f>
        <v/>
      </c>
      <c r="F46" s="837" t="str">
        <f aca="false">IF(基本情報入力シート!G67="","",基本情報入力シート!G67)</f>
        <v/>
      </c>
      <c r="G46" s="837" t="str">
        <f aca="false">IF(基本情報入力シート!H67="","",基本情報入力シート!H67)</f>
        <v/>
      </c>
      <c r="H46" s="837" t="str">
        <f aca="false">IF(基本情報入力シート!I67="","",基本情報入力シート!I67)</f>
        <v/>
      </c>
      <c r="I46" s="837" t="str">
        <f aca="false">IF(基本情報入力シート!J67="","",基本情報入力シート!J67)</f>
        <v/>
      </c>
      <c r="J46" s="837" t="str">
        <f aca="false">IF(基本情報入力シート!K67="","",基本情報入力シート!K67)</f>
        <v/>
      </c>
      <c r="K46" s="838" t="str">
        <f aca="false">IF(基本情報入力シート!L67="","",基本情報入力シート!L67)</f>
        <v/>
      </c>
      <c r="L46" s="839" t="str">
        <f aca="false">IF(基本情報入力シート!M67="","",基本情報入力シート!M67)</f>
        <v/>
      </c>
      <c r="M46" s="839" t="str">
        <f aca="false">IF(基本情報入力シート!R67="","",基本情報入力シート!R67)</f>
        <v/>
      </c>
      <c r="N46" s="839" t="str">
        <f aca="false">IF(基本情報入力シート!W67="","",基本情報入力シート!W67)</f>
        <v/>
      </c>
      <c r="O46" s="839" t="str">
        <f aca="false">IF(基本情報入力シート!X67="","",基本情報入力シート!X67)</f>
        <v/>
      </c>
      <c r="P46" s="840" t="str">
        <f aca="false">IF(基本情報入力シート!Y67="","",基本情報入力シート!Y67)</f>
        <v/>
      </c>
      <c r="Q46" s="841" t="str">
        <f aca="false">IF(基本情報入力シート!Z67="","",基本情報入力シート!Z67)</f>
        <v/>
      </c>
      <c r="R46" s="842" t="str">
        <f aca="false">IF(基本情報入力シート!AA67="","",基本情報入力シート!AA67)</f>
        <v/>
      </c>
      <c r="S46" s="843"/>
      <c r="T46" s="844"/>
      <c r="U46" s="845" t="e">
        <f aca="false">IF(P46="","",VLOOKUP(P46,【参考】数式用!$A$5:$I$38,MATCH(T46,【参考】数式用!$C$4:$G$4,0)+2,0))))</f>
        <v>#N/A</v>
      </c>
      <c r="V46" s="846" t="s">
        <v>101</v>
      </c>
      <c r="W46" s="847"/>
      <c r="X46" s="848" t="s">
        <v>132</v>
      </c>
      <c r="Y46" s="847"/>
      <c r="Z46" s="848" t="s">
        <v>354</v>
      </c>
      <c r="AA46" s="847"/>
      <c r="AB46" s="848" t="s">
        <v>132</v>
      </c>
      <c r="AC46" s="847"/>
      <c r="AD46" s="848" t="s">
        <v>133</v>
      </c>
      <c r="AE46" s="849" t="s">
        <v>169</v>
      </c>
      <c r="AF46" s="850" t="str">
        <f aca="false">IF(W46&gt;=1,(AA46*12+AC46)-(W46*12+Y46)+1,"")</f>
        <v/>
      </c>
      <c r="AG46" s="848" t="s">
        <v>355</v>
      </c>
      <c r="AH46" s="851" t="str">
        <f aca="false">IFERROR(ROUNDDOWN(ROUND(Q46*R46,0)*U46,0)*AF46,"")</f>
        <v/>
      </c>
    </row>
    <row r="47" customFormat="false" ht="36" hidden="false" customHeight="true" outlineLevel="0" collapsed="false">
      <c r="A47" s="839" t="n">
        <f aca="false">A46+1</f>
        <v>36</v>
      </c>
      <c r="B47" s="836" t="str">
        <f aca="false">IF(基本情報入力シート!C68="","",基本情報入力シート!C68)</f>
        <v/>
      </c>
      <c r="C47" s="837" t="str">
        <f aca="false">IF(基本情報入力シート!D68="","",基本情報入力シート!D68)</f>
        <v/>
      </c>
      <c r="D47" s="837" t="str">
        <f aca="false">IF(基本情報入力シート!E68="","",基本情報入力シート!E68)</f>
        <v/>
      </c>
      <c r="E47" s="837" t="str">
        <f aca="false">IF(基本情報入力シート!F68="","",基本情報入力シート!F68)</f>
        <v/>
      </c>
      <c r="F47" s="837" t="str">
        <f aca="false">IF(基本情報入力シート!G68="","",基本情報入力シート!G68)</f>
        <v/>
      </c>
      <c r="G47" s="837" t="str">
        <f aca="false">IF(基本情報入力シート!H68="","",基本情報入力シート!H68)</f>
        <v/>
      </c>
      <c r="H47" s="837" t="str">
        <f aca="false">IF(基本情報入力シート!I68="","",基本情報入力シート!I68)</f>
        <v/>
      </c>
      <c r="I47" s="837" t="str">
        <f aca="false">IF(基本情報入力シート!J68="","",基本情報入力シート!J68)</f>
        <v/>
      </c>
      <c r="J47" s="837" t="str">
        <f aca="false">IF(基本情報入力シート!K68="","",基本情報入力シート!K68)</f>
        <v/>
      </c>
      <c r="K47" s="838" t="str">
        <f aca="false">IF(基本情報入力シート!L68="","",基本情報入力シート!L68)</f>
        <v/>
      </c>
      <c r="L47" s="839" t="str">
        <f aca="false">IF(基本情報入力シート!M68="","",基本情報入力シート!M68)</f>
        <v/>
      </c>
      <c r="M47" s="839" t="str">
        <f aca="false">IF(基本情報入力シート!R68="","",基本情報入力シート!R68)</f>
        <v/>
      </c>
      <c r="N47" s="839" t="str">
        <f aca="false">IF(基本情報入力シート!W68="","",基本情報入力シート!W68)</f>
        <v/>
      </c>
      <c r="O47" s="839" t="str">
        <f aca="false">IF(基本情報入力シート!X68="","",基本情報入力シート!X68)</f>
        <v/>
      </c>
      <c r="P47" s="840" t="str">
        <f aca="false">IF(基本情報入力シート!Y68="","",基本情報入力シート!Y68)</f>
        <v/>
      </c>
      <c r="Q47" s="841" t="str">
        <f aca="false">IF(基本情報入力シート!Z68="","",基本情報入力シート!Z68)</f>
        <v/>
      </c>
      <c r="R47" s="842" t="str">
        <f aca="false">IF(基本情報入力シート!AA68="","",基本情報入力シート!AA68)</f>
        <v/>
      </c>
      <c r="S47" s="843"/>
      <c r="T47" s="844"/>
      <c r="U47" s="845" t="e">
        <f aca="false">IF(P47="","",VLOOKUP(P47,【参考】数式用!$A$5:$I$38,MATCH(T47,【参考】数式用!$C$4:$G$4,0)+2,0))))</f>
        <v>#N/A</v>
      </c>
      <c r="V47" s="846" t="s">
        <v>101</v>
      </c>
      <c r="W47" s="847"/>
      <c r="X47" s="848" t="s">
        <v>132</v>
      </c>
      <c r="Y47" s="847"/>
      <c r="Z47" s="848" t="s">
        <v>354</v>
      </c>
      <c r="AA47" s="847"/>
      <c r="AB47" s="848" t="s">
        <v>132</v>
      </c>
      <c r="AC47" s="847"/>
      <c r="AD47" s="848" t="s">
        <v>133</v>
      </c>
      <c r="AE47" s="849" t="s">
        <v>169</v>
      </c>
      <c r="AF47" s="850" t="str">
        <f aca="false">IF(W47&gt;=1,(AA47*12+AC47)-(W47*12+Y47)+1,"")</f>
        <v/>
      </c>
      <c r="AG47" s="848" t="s">
        <v>355</v>
      </c>
      <c r="AH47" s="851" t="str">
        <f aca="false">IFERROR(ROUNDDOWN(ROUND(Q47*R47,0)*U47,0)*AF47,"")</f>
        <v/>
      </c>
    </row>
    <row r="48" customFormat="false" ht="36" hidden="false" customHeight="true" outlineLevel="0" collapsed="false">
      <c r="A48" s="839" t="n">
        <f aca="false">A47+1</f>
        <v>37</v>
      </c>
      <c r="B48" s="836" t="str">
        <f aca="false">IF(基本情報入力シート!C69="","",基本情報入力シート!C69)</f>
        <v/>
      </c>
      <c r="C48" s="837" t="str">
        <f aca="false">IF(基本情報入力シート!D69="","",基本情報入力シート!D69)</f>
        <v/>
      </c>
      <c r="D48" s="837" t="str">
        <f aca="false">IF(基本情報入力シート!E69="","",基本情報入力シート!E69)</f>
        <v/>
      </c>
      <c r="E48" s="837" t="str">
        <f aca="false">IF(基本情報入力シート!F69="","",基本情報入力シート!F69)</f>
        <v/>
      </c>
      <c r="F48" s="837" t="str">
        <f aca="false">IF(基本情報入力シート!G69="","",基本情報入力シート!G69)</f>
        <v/>
      </c>
      <c r="G48" s="837" t="str">
        <f aca="false">IF(基本情報入力シート!H69="","",基本情報入力シート!H69)</f>
        <v/>
      </c>
      <c r="H48" s="837" t="str">
        <f aca="false">IF(基本情報入力シート!I69="","",基本情報入力シート!I69)</f>
        <v/>
      </c>
      <c r="I48" s="837" t="str">
        <f aca="false">IF(基本情報入力シート!J69="","",基本情報入力シート!J69)</f>
        <v/>
      </c>
      <c r="J48" s="837" t="str">
        <f aca="false">IF(基本情報入力シート!K69="","",基本情報入力シート!K69)</f>
        <v/>
      </c>
      <c r="K48" s="838" t="str">
        <f aca="false">IF(基本情報入力シート!L69="","",基本情報入力シート!L69)</f>
        <v/>
      </c>
      <c r="L48" s="839" t="str">
        <f aca="false">IF(基本情報入力シート!M69="","",基本情報入力シート!M69)</f>
        <v/>
      </c>
      <c r="M48" s="839" t="str">
        <f aca="false">IF(基本情報入力シート!R69="","",基本情報入力シート!R69)</f>
        <v/>
      </c>
      <c r="N48" s="839" t="str">
        <f aca="false">IF(基本情報入力シート!W69="","",基本情報入力シート!W69)</f>
        <v/>
      </c>
      <c r="O48" s="839" t="str">
        <f aca="false">IF(基本情報入力シート!X69="","",基本情報入力シート!X69)</f>
        <v/>
      </c>
      <c r="P48" s="840" t="str">
        <f aca="false">IF(基本情報入力シート!Y69="","",基本情報入力シート!Y69)</f>
        <v/>
      </c>
      <c r="Q48" s="841" t="str">
        <f aca="false">IF(基本情報入力シート!Z69="","",基本情報入力シート!Z69)</f>
        <v/>
      </c>
      <c r="R48" s="842" t="str">
        <f aca="false">IF(基本情報入力シート!AA69="","",基本情報入力シート!AA69)</f>
        <v/>
      </c>
      <c r="S48" s="843"/>
      <c r="T48" s="844"/>
      <c r="U48" s="845" t="e">
        <f aca="false">IF(P48="","",VLOOKUP(P48,【参考】数式用!$A$5:$I$38,MATCH(T48,【参考】数式用!$C$4:$G$4,0)+2,0))))</f>
        <v>#N/A</v>
      </c>
      <c r="V48" s="846" t="s">
        <v>101</v>
      </c>
      <c r="W48" s="847"/>
      <c r="X48" s="848" t="s">
        <v>132</v>
      </c>
      <c r="Y48" s="847"/>
      <c r="Z48" s="848" t="s">
        <v>354</v>
      </c>
      <c r="AA48" s="847"/>
      <c r="AB48" s="848" t="s">
        <v>132</v>
      </c>
      <c r="AC48" s="847"/>
      <c r="AD48" s="848" t="s">
        <v>133</v>
      </c>
      <c r="AE48" s="849" t="s">
        <v>169</v>
      </c>
      <c r="AF48" s="850" t="str">
        <f aca="false">IF(W48&gt;=1,(AA48*12+AC48)-(W48*12+Y48)+1,"")</f>
        <v/>
      </c>
      <c r="AG48" s="848" t="s">
        <v>355</v>
      </c>
      <c r="AH48" s="851" t="str">
        <f aca="false">IFERROR(ROUNDDOWN(ROUND(Q48*R48,0)*U48,0)*AF48,"")</f>
        <v/>
      </c>
    </row>
    <row r="49" customFormat="false" ht="36" hidden="false" customHeight="true" outlineLevel="0" collapsed="false">
      <c r="A49" s="839" t="n">
        <f aca="false">A48+1</f>
        <v>38</v>
      </c>
      <c r="B49" s="836" t="str">
        <f aca="false">IF(基本情報入力シート!C70="","",基本情報入力シート!C70)</f>
        <v/>
      </c>
      <c r="C49" s="837" t="str">
        <f aca="false">IF(基本情報入力シート!D70="","",基本情報入力シート!D70)</f>
        <v/>
      </c>
      <c r="D49" s="837" t="str">
        <f aca="false">IF(基本情報入力シート!E70="","",基本情報入力シート!E70)</f>
        <v/>
      </c>
      <c r="E49" s="837" t="str">
        <f aca="false">IF(基本情報入力シート!F70="","",基本情報入力シート!F70)</f>
        <v/>
      </c>
      <c r="F49" s="837" t="str">
        <f aca="false">IF(基本情報入力シート!G70="","",基本情報入力シート!G70)</f>
        <v/>
      </c>
      <c r="G49" s="837" t="str">
        <f aca="false">IF(基本情報入力シート!H70="","",基本情報入力シート!H70)</f>
        <v/>
      </c>
      <c r="H49" s="837" t="str">
        <f aca="false">IF(基本情報入力シート!I70="","",基本情報入力シート!I70)</f>
        <v/>
      </c>
      <c r="I49" s="837" t="str">
        <f aca="false">IF(基本情報入力シート!J70="","",基本情報入力シート!J70)</f>
        <v/>
      </c>
      <c r="J49" s="837" t="str">
        <f aca="false">IF(基本情報入力シート!K70="","",基本情報入力シート!K70)</f>
        <v/>
      </c>
      <c r="K49" s="838" t="str">
        <f aca="false">IF(基本情報入力シート!L70="","",基本情報入力シート!L70)</f>
        <v/>
      </c>
      <c r="L49" s="839" t="str">
        <f aca="false">IF(基本情報入力シート!M70="","",基本情報入力シート!M70)</f>
        <v/>
      </c>
      <c r="M49" s="839" t="str">
        <f aca="false">IF(基本情報入力シート!R70="","",基本情報入力シート!R70)</f>
        <v/>
      </c>
      <c r="N49" s="839" t="str">
        <f aca="false">IF(基本情報入力シート!W70="","",基本情報入力シート!W70)</f>
        <v/>
      </c>
      <c r="O49" s="839" t="str">
        <f aca="false">IF(基本情報入力シート!X70="","",基本情報入力シート!X70)</f>
        <v/>
      </c>
      <c r="P49" s="840" t="str">
        <f aca="false">IF(基本情報入力シート!Y70="","",基本情報入力シート!Y70)</f>
        <v/>
      </c>
      <c r="Q49" s="841" t="str">
        <f aca="false">IF(基本情報入力シート!Z70="","",基本情報入力シート!Z70)</f>
        <v/>
      </c>
      <c r="R49" s="842" t="str">
        <f aca="false">IF(基本情報入力シート!AA70="","",基本情報入力シート!AA70)</f>
        <v/>
      </c>
      <c r="S49" s="843"/>
      <c r="T49" s="844"/>
      <c r="U49" s="845" t="e">
        <f aca="false">IF(P49="","",VLOOKUP(P49,【参考】数式用!$A$5:$I$38,MATCH(T49,【参考】数式用!$C$4:$G$4,0)+2,0))))</f>
        <v>#N/A</v>
      </c>
      <c r="V49" s="846" t="s">
        <v>101</v>
      </c>
      <c r="W49" s="847"/>
      <c r="X49" s="848" t="s">
        <v>132</v>
      </c>
      <c r="Y49" s="847"/>
      <c r="Z49" s="848" t="s">
        <v>354</v>
      </c>
      <c r="AA49" s="847"/>
      <c r="AB49" s="848" t="s">
        <v>132</v>
      </c>
      <c r="AC49" s="847"/>
      <c r="AD49" s="848" t="s">
        <v>133</v>
      </c>
      <c r="AE49" s="849" t="s">
        <v>169</v>
      </c>
      <c r="AF49" s="850" t="str">
        <f aca="false">IF(W49&gt;=1,(AA49*12+AC49)-(W49*12+Y49)+1,"")</f>
        <v/>
      </c>
      <c r="AG49" s="848" t="s">
        <v>355</v>
      </c>
      <c r="AH49" s="851" t="str">
        <f aca="false">IFERROR(ROUNDDOWN(ROUND(Q49*R49,0)*U49,0)*AF49,"")</f>
        <v/>
      </c>
    </row>
    <row r="50" customFormat="false" ht="36" hidden="false" customHeight="true" outlineLevel="0" collapsed="false">
      <c r="A50" s="839" t="n">
        <f aca="false">A49+1</f>
        <v>39</v>
      </c>
      <c r="B50" s="836" t="str">
        <f aca="false">IF(基本情報入力シート!C71="","",基本情報入力シート!C71)</f>
        <v/>
      </c>
      <c r="C50" s="837" t="str">
        <f aca="false">IF(基本情報入力シート!D71="","",基本情報入力シート!D71)</f>
        <v/>
      </c>
      <c r="D50" s="837" t="str">
        <f aca="false">IF(基本情報入力シート!E71="","",基本情報入力シート!E71)</f>
        <v/>
      </c>
      <c r="E50" s="837" t="str">
        <f aca="false">IF(基本情報入力シート!F71="","",基本情報入力シート!F71)</f>
        <v/>
      </c>
      <c r="F50" s="837" t="str">
        <f aca="false">IF(基本情報入力シート!G71="","",基本情報入力シート!G71)</f>
        <v/>
      </c>
      <c r="G50" s="837" t="str">
        <f aca="false">IF(基本情報入力シート!H71="","",基本情報入力シート!H71)</f>
        <v/>
      </c>
      <c r="H50" s="837" t="str">
        <f aca="false">IF(基本情報入力シート!I71="","",基本情報入力シート!I71)</f>
        <v/>
      </c>
      <c r="I50" s="837" t="str">
        <f aca="false">IF(基本情報入力シート!J71="","",基本情報入力シート!J71)</f>
        <v/>
      </c>
      <c r="J50" s="837" t="str">
        <f aca="false">IF(基本情報入力シート!K71="","",基本情報入力シート!K71)</f>
        <v/>
      </c>
      <c r="K50" s="838" t="str">
        <f aca="false">IF(基本情報入力シート!L71="","",基本情報入力シート!L71)</f>
        <v/>
      </c>
      <c r="L50" s="839" t="str">
        <f aca="false">IF(基本情報入力シート!M71="","",基本情報入力シート!M71)</f>
        <v/>
      </c>
      <c r="M50" s="839" t="str">
        <f aca="false">IF(基本情報入力シート!R71="","",基本情報入力シート!R71)</f>
        <v/>
      </c>
      <c r="N50" s="839" t="str">
        <f aca="false">IF(基本情報入力シート!W71="","",基本情報入力シート!W71)</f>
        <v/>
      </c>
      <c r="O50" s="839" t="str">
        <f aca="false">IF(基本情報入力シート!X71="","",基本情報入力シート!X71)</f>
        <v/>
      </c>
      <c r="P50" s="840" t="str">
        <f aca="false">IF(基本情報入力シート!Y71="","",基本情報入力シート!Y71)</f>
        <v/>
      </c>
      <c r="Q50" s="841" t="str">
        <f aca="false">IF(基本情報入力シート!Z71="","",基本情報入力シート!Z71)</f>
        <v/>
      </c>
      <c r="R50" s="842" t="str">
        <f aca="false">IF(基本情報入力シート!AA71="","",基本情報入力シート!AA71)</f>
        <v/>
      </c>
      <c r="S50" s="843"/>
      <c r="T50" s="844"/>
      <c r="U50" s="845" t="e">
        <f aca="false">IF(P50="","",VLOOKUP(P50,【参考】数式用!$A$5:$I$38,MATCH(T50,【参考】数式用!$C$4:$G$4,0)+2,0))))</f>
        <v>#N/A</v>
      </c>
      <c r="V50" s="846" t="s">
        <v>101</v>
      </c>
      <c r="W50" s="847"/>
      <c r="X50" s="848" t="s">
        <v>132</v>
      </c>
      <c r="Y50" s="847"/>
      <c r="Z50" s="848" t="s">
        <v>354</v>
      </c>
      <c r="AA50" s="847"/>
      <c r="AB50" s="848" t="s">
        <v>132</v>
      </c>
      <c r="AC50" s="847"/>
      <c r="AD50" s="848" t="s">
        <v>133</v>
      </c>
      <c r="AE50" s="849" t="s">
        <v>169</v>
      </c>
      <c r="AF50" s="850" t="str">
        <f aca="false">IF(W50&gt;=1,(AA50*12+AC50)-(W50*12+Y50)+1,"")</f>
        <v/>
      </c>
      <c r="AG50" s="848" t="s">
        <v>355</v>
      </c>
      <c r="AH50" s="851" t="str">
        <f aca="false">IFERROR(ROUNDDOWN(ROUND(Q50*R50,0)*U50,0)*AF50,"")</f>
        <v/>
      </c>
    </row>
    <row r="51" customFormat="false" ht="36" hidden="false" customHeight="true" outlineLevel="0" collapsed="false">
      <c r="A51" s="839" t="n">
        <f aca="false">A50+1</f>
        <v>40</v>
      </c>
      <c r="B51" s="836" t="str">
        <f aca="false">IF(基本情報入力シート!C72="","",基本情報入力シート!C72)</f>
        <v/>
      </c>
      <c r="C51" s="837" t="str">
        <f aca="false">IF(基本情報入力シート!D72="","",基本情報入力シート!D72)</f>
        <v/>
      </c>
      <c r="D51" s="837" t="str">
        <f aca="false">IF(基本情報入力シート!E72="","",基本情報入力シート!E72)</f>
        <v/>
      </c>
      <c r="E51" s="837" t="str">
        <f aca="false">IF(基本情報入力シート!F72="","",基本情報入力シート!F72)</f>
        <v/>
      </c>
      <c r="F51" s="837" t="str">
        <f aca="false">IF(基本情報入力シート!G72="","",基本情報入力シート!G72)</f>
        <v/>
      </c>
      <c r="G51" s="837" t="str">
        <f aca="false">IF(基本情報入力シート!H72="","",基本情報入力シート!H72)</f>
        <v/>
      </c>
      <c r="H51" s="837" t="str">
        <f aca="false">IF(基本情報入力シート!I72="","",基本情報入力シート!I72)</f>
        <v/>
      </c>
      <c r="I51" s="837" t="str">
        <f aca="false">IF(基本情報入力シート!J72="","",基本情報入力シート!J72)</f>
        <v/>
      </c>
      <c r="J51" s="837" t="str">
        <f aca="false">IF(基本情報入力シート!K72="","",基本情報入力シート!K72)</f>
        <v/>
      </c>
      <c r="K51" s="838" t="str">
        <f aca="false">IF(基本情報入力シート!L72="","",基本情報入力シート!L72)</f>
        <v/>
      </c>
      <c r="L51" s="839" t="str">
        <f aca="false">IF(基本情報入力シート!M72="","",基本情報入力シート!M72)</f>
        <v/>
      </c>
      <c r="M51" s="839" t="str">
        <f aca="false">IF(基本情報入力シート!R72="","",基本情報入力シート!R72)</f>
        <v/>
      </c>
      <c r="N51" s="839" t="str">
        <f aca="false">IF(基本情報入力シート!W72="","",基本情報入力シート!W72)</f>
        <v/>
      </c>
      <c r="O51" s="839" t="str">
        <f aca="false">IF(基本情報入力シート!X72="","",基本情報入力シート!X72)</f>
        <v/>
      </c>
      <c r="P51" s="840" t="str">
        <f aca="false">IF(基本情報入力シート!Y72="","",基本情報入力シート!Y72)</f>
        <v/>
      </c>
      <c r="Q51" s="841" t="str">
        <f aca="false">IF(基本情報入力シート!Z72="","",基本情報入力シート!Z72)</f>
        <v/>
      </c>
      <c r="R51" s="842" t="str">
        <f aca="false">IF(基本情報入力シート!AA72="","",基本情報入力シート!AA72)</f>
        <v/>
      </c>
      <c r="S51" s="843"/>
      <c r="T51" s="844"/>
      <c r="U51" s="845" t="e">
        <f aca="false">IF(P51="","",VLOOKUP(P51,【参考】数式用!$A$5:$I$38,MATCH(T51,【参考】数式用!$C$4:$G$4,0)+2,0))))</f>
        <v>#N/A</v>
      </c>
      <c r="V51" s="846" t="s">
        <v>101</v>
      </c>
      <c r="W51" s="847"/>
      <c r="X51" s="848" t="s">
        <v>132</v>
      </c>
      <c r="Y51" s="847"/>
      <c r="Z51" s="848" t="s">
        <v>354</v>
      </c>
      <c r="AA51" s="847"/>
      <c r="AB51" s="848" t="s">
        <v>132</v>
      </c>
      <c r="AC51" s="847"/>
      <c r="AD51" s="848" t="s">
        <v>133</v>
      </c>
      <c r="AE51" s="849" t="s">
        <v>169</v>
      </c>
      <c r="AF51" s="850" t="str">
        <f aca="false">IF(W51&gt;=1,(AA51*12+AC51)-(W51*12+Y51)+1,"")</f>
        <v/>
      </c>
      <c r="AG51" s="852" t="s">
        <v>355</v>
      </c>
      <c r="AH51" s="851" t="str">
        <f aca="false">IFERROR(ROUNDDOWN(ROUND(Q51*R51,0)*U51,0)*AF51,"")</f>
        <v/>
      </c>
    </row>
    <row r="52" customFormat="false" ht="36" hidden="false" customHeight="true" outlineLevel="0" collapsed="false">
      <c r="A52" s="839" t="n">
        <f aca="false">A51+1</f>
        <v>41</v>
      </c>
      <c r="B52" s="836" t="str">
        <f aca="false">IF(基本情報入力シート!C73="","",基本情報入力シート!C73)</f>
        <v/>
      </c>
      <c r="C52" s="837" t="str">
        <f aca="false">IF(基本情報入力シート!D73="","",基本情報入力シート!D73)</f>
        <v/>
      </c>
      <c r="D52" s="837" t="str">
        <f aca="false">IF(基本情報入力シート!E73="","",基本情報入力シート!E73)</f>
        <v/>
      </c>
      <c r="E52" s="837" t="str">
        <f aca="false">IF(基本情報入力シート!F73="","",基本情報入力シート!F73)</f>
        <v/>
      </c>
      <c r="F52" s="837" t="str">
        <f aca="false">IF(基本情報入力シート!G73="","",基本情報入力シート!G73)</f>
        <v/>
      </c>
      <c r="G52" s="837" t="str">
        <f aca="false">IF(基本情報入力シート!H73="","",基本情報入力シート!H73)</f>
        <v/>
      </c>
      <c r="H52" s="837" t="str">
        <f aca="false">IF(基本情報入力シート!I73="","",基本情報入力シート!I73)</f>
        <v/>
      </c>
      <c r="I52" s="837" t="str">
        <f aca="false">IF(基本情報入力シート!J73="","",基本情報入力シート!J73)</f>
        <v/>
      </c>
      <c r="J52" s="837" t="str">
        <f aca="false">IF(基本情報入力シート!K73="","",基本情報入力シート!K73)</f>
        <v/>
      </c>
      <c r="K52" s="838" t="str">
        <f aca="false">IF(基本情報入力シート!L73="","",基本情報入力シート!L73)</f>
        <v/>
      </c>
      <c r="L52" s="839" t="str">
        <f aca="false">IF(基本情報入力シート!M73="","",基本情報入力シート!M73)</f>
        <v/>
      </c>
      <c r="M52" s="839" t="str">
        <f aca="false">IF(基本情報入力シート!R73="","",基本情報入力シート!R73)</f>
        <v/>
      </c>
      <c r="N52" s="839" t="str">
        <f aca="false">IF(基本情報入力シート!W73="","",基本情報入力シート!W73)</f>
        <v/>
      </c>
      <c r="O52" s="839" t="str">
        <f aca="false">IF(基本情報入力シート!X73="","",基本情報入力シート!X73)</f>
        <v/>
      </c>
      <c r="P52" s="840" t="str">
        <f aca="false">IF(基本情報入力シート!Y73="","",基本情報入力シート!Y73)</f>
        <v/>
      </c>
      <c r="Q52" s="841" t="str">
        <f aca="false">IF(基本情報入力シート!Z73="","",基本情報入力シート!Z73)</f>
        <v/>
      </c>
      <c r="R52" s="842" t="str">
        <f aca="false">IF(基本情報入力シート!AA73="","",基本情報入力シート!AA73)</f>
        <v/>
      </c>
      <c r="S52" s="843"/>
      <c r="T52" s="844"/>
      <c r="U52" s="845" t="e">
        <f aca="false">IF(P52="","",VLOOKUP(P52,【参考】数式用!$A$5:$I$38,MATCH(T52,【参考】数式用!$C$4:$G$4,0)+2,0))))</f>
        <v>#N/A</v>
      </c>
      <c r="V52" s="846" t="s">
        <v>101</v>
      </c>
      <c r="W52" s="847"/>
      <c r="X52" s="848" t="s">
        <v>132</v>
      </c>
      <c r="Y52" s="847"/>
      <c r="Z52" s="848" t="s">
        <v>354</v>
      </c>
      <c r="AA52" s="847"/>
      <c r="AB52" s="848" t="s">
        <v>132</v>
      </c>
      <c r="AC52" s="847"/>
      <c r="AD52" s="848" t="s">
        <v>133</v>
      </c>
      <c r="AE52" s="849" t="s">
        <v>169</v>
      </c>
      <c r="AF52" s="850" t="str">
        <f aca="false">IF(W52&gt;=1,(AA52*12+AC52)-(W52*12+Y52)+1,"")</f>
        <v/>
      </c>
      <c r="AG52" s="852" t="s">
        <v>355</v>
      </c>
      <c r="AH52" s="851" t="str">
        <f aca="false">IFERROR(ROUNDDOWN(ROUND(Q52*R52,0)*U52,0)*AF52,"")</f>
        <v/>
      </c>
    </row>
    <row r="53" customFormat="false" ht="36" hidden="false" customHeight="true" outlineLevel="0" collapsed="false">
      <c r="A53" s="839" t="n">
        <f aca="false">A52+1</f>
        <v>42</v>
      </c>
      <c r="B53" s="836" t="str">
        <f aca="false">IF(基本情報入力シート!C74="","",基本情報入力シート!C74)</f>
        <v/>
      </c>
      <c r="C53" s="837" t="str">
        <f aca="false">IF(基本情報入力シート!D74="","",基本情報入力シート!D74)</f>
        <v/>
      </c>
      <c r="D53" s="837" t="str">
        <f aca="false">IF(基本情報入力シート!E74="","",基本情報入力シート!E74)</f>
        <v/>
      </c>
      <c r="E53" s="837" t="str">
        <f aca="false">IF(基本情報入力シート!F74="","",基本情報入力シート!F74)</f>
        <v/>
      </c>
      <c r="F53" s="837" t="str">
        <f aca="false">IF(基本情報入力シート!G74="","",基本情報入力シート!G74)</f>
        <v/>
      </c>
      <c r="G53" s="837" t="str">
        <f aca="false">IF(基本情報入力シート!H74="","",基本情報入力シート!H74)</f>
        <v/>
      </c>
      <c r="H53" s="837" t="str">
        <f aca="false">IF(基本情報入力シート!I74="","",基本情報入力シート!I74)</f>
        <v/>
      </c>
      <c r="I53" s="837" t="str">
        <f aca="false">IF(基本情報入力シート!J74="","",基本情報入力シート!J74)</f>
        <v/>
      </c>
      <c r="J53" s="837" t="str">
        <f aca="false">IF(基本情報入力シート!K74="","",基本情報入力シート!K74)</f>
        <v/>
      </c>
      <c r="K53" s="838" t="str">
        <f aca="false">IF(基本情報入力シート!L74="","",基本情報入力シート!L74)</f>
        <v/>
      </c>
      <c r="L53" s="839" t="str">
        <f aca="false">IF(基本情報入力シート!M74="","",基本情報入力シート!M74)</f>
        <v/>
      </c>
      <c r="M53" s="839" t="str">
        <f aca="false">IF(基本情報入力シート!R74="","",基本情報入力シート!R74)</f>
        <v/>
      </c>
      <c r="N53" s="839" t="str">
        <f aca="false">IF(基本情報入力シート!W74="","",基本情報入力シート!W74)</f>
        <v/>
      </c>
      <c r="O53" s="839" t="str">
        <f aca="false">IF(基本情報入力シート!X74="","",基本情報入力シート!X74)</f>
        <v/>
      </c>
      <c r="P53" s="840" t="str">
        <f aca="false">IF(基本情報入力シート!Y74="","",基本情報入力シート!Y74)</f>
        <v/>
      </c>
      <c r="Q53" s="841" t="str">
        <f aca="false">IF(基本情報入力シート!Z74="","",基本情報入力シート!Z74)</f>
        <v/>
      </c>
      <c r="R53" s="842" t="str">
        <f aca="false">IF(基本情報入力シート!AA74="","",基本情報入力シート!AA74)</f>
        <v/>
      </c>
      <c r="S53" s="843"/>
      <c r="T53" s="844"/>
      <c r="U53" s="845" t="e">
        <f aca="false">IF(P53="","",VLOOKUP(P53,【参考】数式用!$A$5:$I$38,MATCH(T53,【参考】数式用!$C$4:$G$4,0)+2,0))))</f>
        <v>#N/A</v>
      </c>
      <c r="V53" s="846" t="s">
        <v>101</v>
      </c>
      <c r="W53" s="847"/>
      <c r="X53" s="848" t="s">
        <v>132</v>
      </c>
      <c r="Y53" s="847"/>
      <c r="Z53" s="848" t="s">
        <v>354</v>
      </c>
      <c r="AA53" s="847"/>
      <c r="AB53" s="848" t="s">
        <v>132</v>
      </c>
      <c r="AC53" s="847"/>
      <c r="AD53" s="848" t="s">
        <v>133</v>
      </c>
      <c r="AE53" s="849" t="s">
        <v>169</v>
      </c>
      <c r="AF53" s="850" t="str">
        <f aca="false">IF(W53&gt;=1,(AA53*12+AC53)-(W53*12+Y53)+1,"")</f>
        <v/>
      </c>
      <c r="AG53" s="852" t="s">
        <v>355</v>
      </c>
      <c r="AH53" s="851" t="str">
        <f aca="false">IFERROR(ROUNDDOWN(ROUND(Q53*R53,0)*U53,0)*AF53,"")</f>
        <v/>
      </c>
    </row>
    <row r="54" customFormat="false" ht="36" hidden="false" customHeight="true" outlineLevel="0" collapsed="false">
      <c r="A54" s="839" t="n">
        <f aca="false">A53+1</f>
        <v>43</v>
      </c>
      <c r="B54" s="836" t="str">
        <f aca="false">IF(基本情報入力シート!C75="","",基本情報入力シート!C75)</f>
        <v/>
      </c>
      <c r="C54" s="837" t="str">
        <f aca="false">IF(基本情報入力シート!D75="","",基本情報入力シート!D75)</f>
        <v/>
      </c>
      <c r="D54" s="837" t="str">
        <f aca="false">IF(基本情報入力シート!E75="","",基本情報入力シート!E75)</f>
        <v/>
      </c>
      <c r="E54" s="837" t="str">
        <f aca="false">IF(基本情報入力シート!F75="","",基本情報入力シート!F75)</f>
        <v/>
      </c>
      <c r="F54" s="837" t="str">
        <f aca="false">IF(基本情報入力シート!G75="","",基本情報入力シート!G75)</f>
        <v/>
      </c>
      <c r="G54" s="837" t="str">
        <f aca="false">IF(基本情報入力シート!H75="","",基本情報入力シート!H75)</f>
        <v/>
      </c>
      <c r="H54" s="837" t="str">
        <f aca="false">IF(基本情報入力シート!I75="","",基本情報入力シート!I75)</f>
        <v/>
      </c>
      <c r="I54" s="837" t="str">
        <f aca="false">IF(基本情報入力シート!J75="","",基本情報入力シート!J75)</f>
        <v/>
      </c>
      <c r="J54" s="837" t="str">
        <f aca="false">IF(基本情報入力シート!K75="","",基本情報入力シート!K75)</f>
        <v/>
      </c>
      <c r="K54" s="838" t="str">
        <f aca="false">IF(基本情報入力シート!L75="","",基本情報入力シート!L75)</f>
        <v/>
      </c>
      <c r="L54" s="839" t="str">
        <f aca="false">IF(基本情報入力シート!M75="","",基本情報入力シート!M75)</f>
        <v/>
      </c>
      <c r="M54" s="839" t="str">
        <f aca="false">IF(基本情報入力シート!R75="","",基本情報入力シート!R75)</f>
        <v/>
      </c>
      <c r="N54" s="839" t="str">
        <f aca="false">IF(基本情報入力シート!W75="","",基本情報入力シート!W75)</f>
        <v/>
      </c>
      <c r="O54" s="839" t="str">
        <f aca="false">IF(基本情報入力シート!X75="","",基本情報入力シート!X75)</f>
        <v/>
      </c>
      <c r="P54" s="840" t="str">
        <f aca="false">IF(基本情報入力シート!Y75="","",基本情報入力シート!Y75)</f>
        <v/>
      </c>
      <c r="Q54" s="841" t="str">
        <f aca="false">IF(基本情報入力シート!Z75="","",基本情報入力シート!Z75)</f>
        <v/>
      </c>
      <c r="R54" s="842" t="str">
        <f aca="false">IF(基本情報入力シート!AA75="","",基本情報入力シート!AA75)</f>
        <v/>
      </c>
      <c r="S54" s="843"/>
      <c r="T54" s="844"/>
      <c r="U54" s="845" t="e">
        <f aca="false">IF(P54="","",VLOOKUP(P54,【参考】数式用!$A$5:$I$38,MATCH(T54,【参考】数式用!$C$4:$G$4,0)+2,0))))</f>
        <v>#N/A</v>
      </c>
      <c r="V54" s="846" t="s">
        <v>101</v>
      </c>
      <c r="W54" s="847"/>
      <c r="X54" s="848" t="s">
        <v>132</v>
      </c>
      <c r="Y54" s="847"/>
      <c r="Z54" s="848" t="s">
        <v>354</v>
      </c>
      <c r="AA54" s="847"/>
      <c r="AB54" s="848" t="s">
        <v>132</v>
      </c>
      <c r="AC54" s="847"/>
      <c r="AD54" s="848" t="s">
        <v>133</v>
      </c>
      <c r="AE54" s="849" t="s">
        <v>169</v>
      </c>
      <c r="AF54" s="850" t="str">
        <f aca="false">IF(W54&gt;=1,(AA54*12+AC54)-(W54*12+Y54)+1,"")</f>
        <v/>
      </c>
      <c r="AG54" s="852" t="s">
        <v>355</v>
      </c>
      <c r="AH54" s="851" t="str">
        <f aca="false">IFERROR(ROUNDDOWN(ROUND(Q54*R54,0)*U54,0)*AF54,"")</f>
        <v/>
      </c>
    </row>
    <row r="55" customFormat="false" ht="36" hidden="false" customHeight="true" outlineLevel="0" collapsed="false">
      <c r="A55" s="839" t="n">
        <f aca="false">A54+1</f>
        <v>44</v>
      </c>
      <c r="B55" s="836" t="str">
        <f aca="false">IF(基本情報入力シート!C76="","",基本情報入力シート!C76)</f>
        <v/>
      </c>
      <c r="C55" s="837" t="str">
        <f aca="false">IF(基本情報入力シート!D76="","",基本情報入力シート!D76)</f>
        <v/>
      </c>
      <c r="D55" s="837" t="str">
        <f aca="false">IF(基本情報入力シート!E76="","",基本情報入力シート!E76)</f>
        <v/>
      </c>
      <c r="E55" s="837" t="str">
        <f aca="false">IF(基本情報入力シート!F76="","",基本情報入力シート!F76)</f>
        <v/>
      </c>
      <c r="F55" s="837" t="str">
        <f aca="false">IF(基本情報入力シート!G76="","",基本情報入力シート!G76)</f>
        <v/>
      </c>
      <c r="G55" s="837" t="str">
        <f aca="false">IF(基本情報入力シート!H76="","",基本情報入力シート!H76)</f>
        <v/>
      </c>
      <c r="H55" s="837" t="str">
        <f aca="false">IF(基本情報入力シート!I76="","",基本情報入力シート!I76)</f>
        <v/>
      </c>
      <c r="I55" s="837" t="str">
        <f aca="false">IF(基本情報入力シート!J76="","",基本情報入力シート!J76)</f>
        <v/>
      </c>
      <c r="J55" s="837" t="str">
        <f aca="false">IF(基本情報入力シート!K76="","",基本情報入力シート!K76)</f>
        <v/>
      </c>
      <c r="K55" s="838" t="str">
        <f aca="false">IF(基本情報入力シート!L76="","",基本情報入力シート!L76)</f>
        <v/>
      </c>
      <c r="L55" s="839" t="str">
        <f aca="false">IF(基本情報入力シート!M76="","",基本情報入力シート!M76)</f>
        <v/>
      </c>
      <c r="M55" s="839" t="str">
        <f aca="false">IF(基本情報入力シート!R76="","",基本情報入力シート!R76)</f>
        <v/>
      </c>
      <c r="N55" s="839" t="str">
        <f aca="false">IF(基本情報入力シート!W76="","",基本情報入力シート!W76)</f>
        <v/>
      </c>
      <c r="O55" s="839" t="str">
        <f aca="false">IF(基本情報入力シート!X76="","",基本情報入力シート!X76)</f>
        <v/>
      </c>
      <c r="P55" s="840" t="str">
        <f aca="false">IF(基本情報入力シート!Y76="","",基本情報入力シート!Y76)</f>
        <v/>
      </c>
      <c r="Q55" s="841" t="str">
        <f aca="false">IF(基本情報入力シート!Z76="","",基本情報入力シート!Z76)</f>
        <v/>
      </c>
      <c r="R55" s="842" t="str">
        <f aca="false">IF(基本情報入力シート!AA76="","",基本情報入力シート!AA76)</f>
        <v/>
      </c>
      <c r="S55" s="843"/>
      <c r="T55" s="844"/>
      <c r="U55" s="845" t="e">
        <f aca="false">IF(P55="","",VLOOKUP(P55,【参考】数式用!$A$5:$I$38,MATCH(T55,【参考】数式用!$C$4:$G$4,0)+2,0))))</f>
        <v>#N/A</v>
      </c>
      <c r="V55" s="846" t="s">
        <v>101</v>
      </c>
      <c r="W55" s="847"/>
      <c r="X55" s="848" t="s">
        <v>132</v>
      </c>
      <c r="Y55" s="847"/>
      <c r="Z55" s="848" t="s">
        <v>354</v>
      </c>
      <c r="AA55" s="847"/>
      <c r="AB55" s="848" t="s">
        <v>132</v>
      </c>
      <c r="AC55" s="847"/>
      <c r="AD55" s="848" t="s">
        <v>133</v>
      </c>
      <c r="AE55" s="849" t="s">
        <v>169</v>
      </c>
      <c r="AF55" s="850" t="str">
        <f aca="false">IF(W55&gt;=1,(AA55*12+AC55)-(W55*12+Y55)+1,"")</f>
        <v/>
      </c>
      <c r="AG55" s="852" t="s">
        <v>355</v>
      </c>
      <c r="AH55" s="851" t="str">
        <f aca="false">IFERROR(ROUNDDOWN(ROUND(Q55*R55,0)*U55,0)*AF55,"")</f>
        <v/>
      </c>
    </row>
    <row r="56" customFormat="false" ht="36" hidden="false" customHeight="true" outlineLevel="0" collapsed="false">
      <c r="A56" s="839" t="n">
        <f aca="false">A55+1</f>
        <v>45</v>
      </c>
      <c r="B56" s="836" t="str">
        <f aca="false">IF(基本情報入力シート!C77="","",基本情報入力シート!C77)</f>
        <v/>
      </c>
      <c r="C56" s="837" t="str">
        <f aca="false">IF(基本情報入力シート!D77="","",基本情報入力シート!D77)</f>
        <v/>
      </c>
      <c r="D56" s="837" t="str">
        <f aca="false">IF(基本情報入力シート!E77="","",基本情報入力シート!E77)</f>
        <v/>
      </c>
      <c r="E56" s="837" t="str">
        <f aca="false">IF(基本情報入力シート!F77="","",基本情報入力シート!F77)</f>
        <v/>
      </c>
      <c r="F56" s="837" t="str">
        <f aca="false">IF(基本情報入力シート!G77="","",基本情報入力シート!G77)</f>
        <v/>
      </c>
      <c r="G56" s="837" t="str">
        <f aca="false">IF(基本情報入力シート!H77="","",基本情報入力シート!H77)</f>
        <v/>
      </c>
      <c r="H56" s="837" t="str">
        <f aca="false">IF(基本情報入力シート!I77="","",基本情報入力シート!I77)</f>
        <v/>
      </c>
      <c r="I56" s="837" t="str">
        <f aca="false">IF(基本情報入力シート!J77="","",基本情報入力シート!J77)</f>
        <v/>
      </c>
      <c r="J56" s="837" t="str">
        <f aca="false">IF(基本情報入力シート!K77="","",基本情報入力シート!K77)</f>
        <v/>
      </c>
      <c r="K56" s="838" t="str">
        <f aca="false">IF(基本情報入力シート!L77="","",基本情報入力シート!L77)</f>
        <v/>
      </c>
      <c r="L56" s="839" t="str">
        <f aca="false">IF(基本情報入力シート!M77="","",基本情報入力シート!M77)</f>
        <v/>
      </c>
      <c r="M56" s="839" t="str">
        <f aca="false">IF(基本情報入力シート!R77="","",基本情報入力シート!R77)</f>
        <v/>
      </c>
      <c r="N56" s="839" t="str">
        <f aca="false">IF(基本情報入力シート!W77="","",基本情報入力シート!W77)</f>
        <v/>
      </c>
      <c r="O56" s="839" t="str">
        <f aca="false">IF(基本情報入力シート!X77="","",基本情報入力シート!X77)</f>
        <v/>
      </c>
      <c r="P56" s="840" t="str">
        <f aca="false">IF(基本情報入力シート!Y77="","",基本情報入力シート!Y77)</f>
        <v/>
      </c>
      <c r="Q56" s="841" t="str">
        <f aca="false">IF(基本情報入力シート!Z77="","",基本情報入力シート!Z77)</f>
        <v/>
      </c>
      <c r="R56" s="842" t="str">
        <f aca="false">IF(基本情報入力シート!AA77="","",基本情報入力シート!AA77)</f>
        <v/>
      </c>
      <c r="S56" s="843"/>
      <c r="T56" s="844"/>
      <c r="U56" s="845" t="e">
        <f aca="false">IF(P56="","",VLOOKUP(P56,【参考】数式用!$A$5:$I$38,MATCH(T56,【参考】数式用!$C$4:$G$4,0)+2,0))))</f>
        <v>#N/A</v>
      </c>
      <c r="V56" s="846" t="s">
        <v>101</v>
      </c>
      <c r="W56" s="847"/>
      <c r="X56" s="848" t="s">
        <v>132</v>
      </c>
      <c r="Y56" s="847"/>
      <c r="Z56" s="848" t="s">
        <v>354</v>
      </c>
      <c r="AA56" s="847"/>
      <c r="AB56" s="848" t="s">
        <v>132</v>
      </c>
      <c r="AC56" s="847"/>
      <c r="AD56" s="848" t="s">
        <v>133</v>
      </c>
      <c r="AE56" s="849" t="s">
        <v>169</v>
      </c>
      <c r="AF56" s="850" t="str">
        <f aca="false">IF(W56&gt;=1,(AA56*12+AC56)-(W56*12+Y56)+1,"")</f>
        <v/>
      </c>
      <c r="AG56" s="852" t="s">
        <v>355</v>
      </c>
      <c r="AH56" s="851" t="str">
        <f aca="false">IFERROR(ROUNDDOWN(ROUND(Q56*R56,0)*U56,0)*AF56,"")</f>
        <v/>
      </c>
    </row>
    <row r="57" customFormat="false" ht="36" hidden="false" customHeight="true" outlineLevel="0" collapsed="false">
      <c r="A57" s="839" t="n">
        <f aca="false">A56+1</f>
        <v>46</v>
      </c>
      <c r="B57" s="836" t="str">
        <f aca="false">IF(基本情報入力シート!C78="","",基本情報入力シート!C78)</f>
        <v/>
      </c>
      <c r="C57" s="837" t="str">
        <f aca="false">IF(基本情報入力シート!D78="","",基本情報入力シート!D78)</f>
        <v/>
      </c>
      <c r="D57" s="837" t="str">
        <f aca="false">IF(基本情報入力シート!E78="","",基本情報入力シート!E78)</f>
        <v/>
      </c>
      <c r="E57" s="837" t="str">
        <f aca="false">IF(基本情報入力シート!F78="","",基本情報入力シート!F78)</f>
        <v/>
      </c>
      <c r="F57" s="837" t="str">
        <f aca="false">IF(基本情報入力シート!G78="","",基本情報入力シート!G78)</f>
        <v/>
      </c>
      <c r="G57" s="837" t="str">
        <f aca="false">IF(基本情報入力シート!H78="","",基本情報入力シート!H78)</f>
        <v/>
      </c>
      <c r="H57" s="837" t="str">
        <f aca="false">IF(基本情報入力シート!I78="","",基本情報入力シート!I78)</f>
        <v/>
      </c>
      <c r="I57" s="837" t="str">
        <f aca="false">IF(基本情報入力シート!J78="","",基本情報入力シート!J78)</f>
        <v/>
      </c>
      <c r="J57" s="837" t="str">
        <f aca="false">IF(基本情報入力シート!K78="","",基本情報入力シート!K78)</f>
        <v/>
      </c>
      <c r="K57" s="838" t="str">
        <f aca="false">IF(基本情報入力シート!L78="","",基本情報入力シート!L78)</f>
        <v/>
      </c>
      <c r="L57" s="839" t="str">
        <f aca="false">IF(基本情報入力シート!M78="","",基本情報入力シート!M78)</f>
        <v/>
      </c>
      <c r="M57" s="839" t="str">
        <f aca="false">IF(基本情報入力シート!R78="","",基本情報入力シート!R78)</f>
        <v/>
      </c>
      <c r="N57" s="839" t="str">
        <f aca="false">IF(基本情報入力シート!W78="","",基本情報入力シート!W78)</f>
        <v/>
      </c>
      <c r="O57" s="839" t="str">
        <f aca="false">IF(基本情報入力シート!X78="","",基本情報入力シート!X78)</f>
        <v/>
      </c>
      <c r="P57" s="840" t="str">
        <f aca="false">IF(基本情報入力シート!Y78="","",基本情報入力シート!Y78)</f>
        <v/>
      </c>
      <c r="Q57" s="841" t="str">
        <f aca="false">IF(基本情報入力シート!Z78="","",基本情報入力シート!Z78)</f>
        <v/>
      </c>
      <c r="R57" s="842" t="str">
        <f aca="false">IF(基本情報入力シート!AA78="","",基本情報入力シート!AA78)</f>
        <v/>
      </c>
      <c r="S57" s="843"/>
      <c r="T57" s="844"/>
      <c r="U57" s="845" t="e">
        <f aca="false">IF(P57="","",VLOOKUP(P57,【参考】数式用!$A$5:$I$38,MATCH(T57,【参考】数式用!$C$4:$G$4,0)+2,0))))</f>
        <v>#N/A</v>
      </c>
      <c r="V57" s="846" t="s">
        <v>101</v>
      </c>
      <c r="W57" s="847"/>
      <c r="X57" s="848" t="s">
        <v>132</v>
      </c>
      <c r="Y57" s="847"/>
      <c r="Z57" s="848" t="s">
        <v>354</v>
      </c>
      <c r="AA57" s="847"/>
      <c r="AB57" s="848" t="s">
        <v>132</v>
      </c>
      <c r="AC57" s="847"/>
      <c r="AD57" s="848" t="s">
        <v>133</v>
      </c>
      <c r="AE57" s="849" t="s">
        <v>169</v>
      </c>
      <c r="AF57" s="850" t="str">
        <f aca="false">IF(W57&gt;=1,(AA57*12+AC57)-(W57*12+Y57)+1,"")</f>
        <v/>
      </c>
      <c r="AG57" s="852" t="s">
        <v>355</v>
      </c>
      <c r="AH57" s="851" t="str">
        <f aca="false">IFERROR(ROUNDDOWN(ROUND(Q57*R57,0)*U57,0)*AF57,"")</f>
        <v/>
      </c>
    </row>
    <row r="58" customFormat="false" ht="36" hidden="false" customHeight="true" outlineLevel="0" collapsed="false">
      <c r="A58" s="839" t="n">
        <f aca="false">A57+1</f>
        <v>47</v>
      </c>
      <c r="B58" s="836" t="str">
        <f aca="false">IF(基本情報入力シート!C79="","",基本情報入力シート!C79)</f>
        <v/>
      </c>
      <c r="C58" s="837" t="str">
        <f aca="false">IF(基本情報入力シート!D79="","",基本情報入力シート!D79)</f>
        <v/>
      </c>
      <c r="D58" s="837" t="str">
        <f aca="false">IF(基本情報入力シート!E79="","",基本情報入力シート!E79)</f>
        <v/>
      </c>
      <c r="E58" s="837" t="str">
        <f aca="false">IF(基本情報入力シート!F79="","",基本情報入力シート!F79)</f>
        <v/>
      </c>
      <c r="F58" s="837" t="str">
        <f aca="false">IF(基本情報入力シート!G79="","",基本情報入力シート!G79)</f>
        <v/>
      </c>
      <c r="G58" s="837" t="str">
        <f aca="false">IF(基本情報入力シート!H79="","",基本情報入力シート!H79)</f>
        <v/>
      </c>
      <c r="H58" s="837" t="str">
        <f aca="false">IF(基本情報入力シート!I79="","",基本情報入力シート!I79)</f>
        <v/>
      </c>
      <c r="I58" s="837" t="str">
        <f aca="false">IF(基本情報入力シート!J79="","",基本情報入力シート!J79)</f>
        <v/>
      </c>
      <c r="J58" s="837" t="str">
        <f aca="false">IF(基本情報入力シート!K79="","",基本情報入力シート!K79)</f>
        <v/>
      </c>
      <c r="K58" s="838" t="str">
        <f aca="false">IF(基本情報入力シート!L79="","",基本情報入力シート!L79)</f>
        <v/>
      </c>
      <c r="L58" s="839" t="str">
        <f aca="false">IF(基本情報入力シート!M79="","",基本情報入力シート!M79)</f>
        <v/>
      </c>
      <c r="M58" s="839" t="str">
        <f aca="false">IF(基本情報入力シート!R79="","",基本情報入力シート!R79)</f>
        <v/>
      </c>
      <c r="N58" s="839" t="str">
        <f aca="false">IF(基本情報入力シート!W79="","",基本情報入力シート!W79)</f>
        <v/>
      </c>
      <c r="O58" s="839" t="str">
        <f aca="false">IF(基本情報入力シート!X79="","",基本情報入力シート!X79)</f>
        <v/>
      </c>
      <c r="P58" s="840" t="str">
        <f aca="false">IF(基本情報入力シート!Y79="","",基本情報入力シート!Y79)</f>
        <v/>
      </c>
      <c r="Q58" s="841" t="str">
        <f aca="false">IF(基本情報入力シート!Z79="","",基本情報入力シート!Z79)</f>
        <v/>
      </c>
      <c r="R58" s="842" t="str">
        <f aca="false">IF(基本情報入力シート!AA79="","",基本情報入力シート!AA79)</f>
        <v/>
      </c>
      <c r="S58" s="843"/>
      <c r="T58" s="844"/>
      <c r="U58" s="845" t="e">
        <f aca="false">IF(P58="","",VLOOKUP(P58,【参考】数式用!$A$5:$I$38,MATCH(T58,【参考】数式用!$C$4:$G$4,0)+2,0))))</f>
        <v>#N/A</v>
      </c>
      <c r="V58" s="846" t="s">
        <v>101</v>
      </c>
      <c r="W58" s="847"/>
      <c r="X58" s="848" t="s">
        <v>132</v>
      </c>
      <c r="Y58" s="847"/>
      <c r="Z58" s="848" t="s">
        <v>354</v>
      </c>
      <c r="AA58" s="847"/>
      <c r="AB58" s="848" t="s">
        <v>132</v>
      </c>
      <c r="AC58" s="847"/>
      <c r="AD58" s="848" t="s">
        <v>133</v>
      </c>
      <c r="AE58" s="849" t="s">
        <v>169</v>
      </c>
      <c r="AF58" s="850" t="str">
        <f aca="false">IF(W58&gt;=1,(AA58*12+AC58)-(W58*12+Y58)+1,"")</f>
        <v/>
      </c>
      <c r="AG58" s="852" t="s">
        <v>355</v>
      </c>
      <c r="AH58" s="851" t="str">
        <f aca="false">IFERROR(ROUNDDOWN(ROUND(Q58*R58,0)*U58,0)*AF58,"")</f>
        <v/>
      </c>
    </row>
    <row r="59" customFormat="false" ht="36" hidden="false" customHeight="true" outlineLevel="0" collapsed="false">
      <c r="A59" s="839" t="n">
        <f aca="false">A58+1</f>
        <v>48</v>
      </c>
      <c r="B59" s="836" t="str">
        <f aca="false">IF(基本情報入力シート!C80="","",基本情報入力シート!C80)</f>
        <v/>
      </c>
      <c r="C59" s="837" t="str">
        <f aca="false">IF(基本情報入力シート!D80="","",基本情報入力シート!D80)</f>
        <v/>
      </c>
      <c r="D59" s="837" t="str">
        <f aca="false">IF(基本情報入力シート!E80="","",基本情報入力シート!E80)</f>
        <v/>
      </c>
      <c r="E59" s="837" t="str">
        <f aca="false">IF(基本情報入力シート!F80="","",基本情報入力シート!F80)</f>
        <v/>
      </c>
      <c r="F59" s="837" t="str">
        <f aca="false">IF(基本情報入力シート!G80="","",基本情報入力シート!G80)</f>
        <v/>
      </c>
      <c r="G59" s="837" t="str">
        <f aca="false">IF(基本情報入力シート!H80="","",基本情報入力シート!H80)</f>
        <v/>
      </c>
      <c r="H59" s="837" t="str">
        <f aca="false">IF(基本情報入力シート!I80="","",基本情報入力シート!I80)</f>
        <v/>
      </c>
      <c r="I59" s="837" t="str">
        <f aca="false">IF(基本情報入力シート!J80="","",基本情報入力シート!J80)</f>
        <v/>
      </c>
      <c r="J59" s="837" t="str">
        <f aca="false">IF(基本情報入力シート!K80="","",基本情報入力シート!K80)</f>
        <v/>
      </c>
      <c r="K59" s="838" t="str">
        <f aca="false">IF(基本情報入力シート!L80="","",基本情報入力シート!L80)</f>
        <v/>
      </c>
      <c r="L59" s="839" t="str">
        <f aca="false">IF(基本情報入力シート!M80="","",基本情報入力シート!M80)</f>
        <v/>
      </c>
      <c r="M59" s="839" t="str">
        <f aca="false">IF(基本情報入力シート!R80="","",基本情報入力シート!R80)</f>
        <v/>
      </c>
      <c r="N59" s="839" t="str">
        <f aca="false">IF(基本情報入力シート!W80="","",基本情報入力シート!W80)</f>
        <v/>
      </c>
      <c r="O59" s="839" t="str">
        <f aca="false">IF(基本情報入力シート!X80="","",基本情報入力シート!X80)</f>
        <v/>
      </c>
      <c r="P59" s="840" t="str">
        <f aca="false">IF(基本情報入力シート!Y80="","",基本情報入力シート!Y80)</f>
        <v/>
      </c>
      <c r="Q59" s="841" t="str">
        <f aca="false">IF(基本情報入力シート!Z80="","",基本情報入力シート!Z80)</f>
        <v/>
      </c>
      <c r="R59" s="842" t="str">
        <f aca="false">IF(基本情報入力シート!AA80="","",基本情報入力シート!AA80)</f>
        <v/>
      </c>
      <c r="S59" s="843"/>
      <c r="T59" s="844"/>
      <c r="U59" s="845" t="e">
        <f aca="false">IF(P59="","",VLOOKUP(P59,【参考】数式用!$A$5:$I$38,MATCH(T59,【参考】数式用!$C$4:$G$4,0)+2,0))))</f>
        <v>#N/A</v>
      </c>
      <c r="V59" s="846" t="s">
        <v>101</v>
      </c>
      <c r="W59" s="847"/>
      <c r="X59" s="848" t="s">
        <v>132</v>
      </c>
      <c r="Y59" s="847"/>
      <c r="Z59" s="848" t="s">
        <v>354</v>
      </c>
      <c r="AA59" s="847"/>
      <c r="AB59" s="848" t="s">
        <v>132</v>
      </c>
      <c r="AC59" s="847"/>
      <c r="AD59" s="848" t="s">
        <v>133</v>
      </c>
      <c r="AE59" s="849" t="s">
        <v>169</v>
      </c>
      <c r="AF59" s="850" t="str">
        <f aca="false">IF(W59&gt;=1,(AA59*12+AC59)-(W59*12+Y59)+1,"")</f>
        <v/>
      </c>
      <c r="AG59" s="852" t="s">
        <v>355</v>
      </c>
      <c r="AH59" s="851" t="str">
        <f aca="false">IFERROR(ROUNDDOWN(ROUND(Q59*R59,0)*U59,0)*AF59,"")</f>
        <v/>
      </c>
    </row>
    <row r="60" customFormat="false" ht="36" hidden="false" customHeight="true" outlineLevel="0" collapsed="false">
      <c r="A60" s="839" t="n">
        <f aca="false">A59+1</f>
        <v>49</v>
      </c>
      <c r="B60" s="836" t="str">
        <f aca="false">IF(基本情報入力シート!C81="","",基本情報入力シート!C81)</f>
        <v/>
      </c>
      <c r="C60" s="837" t="str">
        <f aca="false">IF(基本情報入力シート!D81="","",基本情報入力シート!D81)</f>
        <v/>
      </c>
      <c r="D60" s="837" t="str">
        <f aca="false">IF(基本情報入力シート!E81="","",基本情報入力シート!E81)</f>
        <v/>
      </c>
      <c r="E60" s="837" t="str">
        <f aca="false">IF(基本情報入力シート!F81="","",基本情報入力シート!F81)</f>
        <v/>
      </c>
      <c r="F60" s="837" t="str">
        <f aca="false">IF(基本情報入力シート!G81="","",基本情報入力シート!G81)</f>
        <v/>
      </c>
      <c r="G60" s="837" t="str">
        <f aca="false">IF(基本情報入力シート!H81="","",基本情報入力シート!H81)</f>
        <v/>
      </c>
      <c r="H60" s="837" t="str">
        <f aca="false">IF(基本情報入力シート!I81="","",基本情報入力シート!I81)</f>
        <v/>
      </c>
      <c r="I60" s="837" t="str">
        <f aca="false">IF(基本情報入力シート!J81="","",基本情報入力シート!J81)</f>
        <v/>
      </c>
      <c r="J60" s="837" t="str">
        <f aca="false">IF(基本情報入力シート!K81="","",基本情報入力シート!K81)</f>
        <v/>
      </c>
      <c r="K60" s="838" t="str">
        <f aca="false">IF(基本情報入力シート!L81="","",基本情報入力シート!L81)</f>
        <v/>
      </c>
      <c r="L60" s="839" t="str">
        <f aca="false">IF(基本情報入力シート!M81="","",基本情報入力シート!M81)</f>
        <v/>
      </c>
      <c r="M60" s="839" t="str">
        <f aca="false">IF(基本情報入力シート!R81="","",基本情報入力シート!R81)</f>
        <v/>
      </c>
      <c r="N60" s="839" t="str">
        <f aca="false">IF(基本情報入力シート!W81="","",基本情報入力シート!W81)</f>
        <v/>
      </c>
      <c r="O60" s="839" t="str">
        <f aca="false">IF(基本情報入力シート!X81="","",基本情報入力シート!X81)</f>
        <v/>
      </c>
      <c r="P60" s="840" t="str">
        <f aca="false">IF(基本情報入力シート!Y81="","",基本情報入力シート!Y81)</f>
        <v/>
      </c>
      <c r="Q60" s="841" t="str">
        <f aca="false">IF(基本情報入力シート!Z81="","",基本情報入力シート!Z81)</f>
        <v/>
      </c>
      <c r="R60" s="842" t="str">
        <f aca="false">IF(基本情報入力シート!AA81="","",基本情報入力シート!AA81)</f>
        <v/>
      </c>
      <c r="S60" s="843"/>
      <c r="T60" s="844"/>
      <c r="U60" s="845" t="e">
        <f aca="false">IF(P60="","",VLOOKUP(P60,【参考】数式用!$A$5:$I$38,MATCH(T60,【参考】数式用!$C$4:$G$4,0)+2,0))))</f>
        <v>#N/A</v>
      </c>
      <c r="V60" s="846" t="s">
        <v>101</v>
      </c>
      <c r="W60" s="847"/>
      <c r="X60" s="848" t="s">
        <v>132</v>
      </c>
      <c r="Y60" s="847"/>
      <c r="Z60" s="848" t="s">
        <v>354</v>
      </c>
      <c r="AA60" s="847"/>
      <c r="AB60" s="848" t="s">
        <v>132</v>
      </c>
      <c r="AC60" s="847"/>
      <c r="AD60" s="848" t="s">
        <v>133</v>
      </c>
      <c r="AE60" s="849" t="s">
        <v>169</v>
      </c>
      <c r="AF60" s="850" t="str">
        <f aca="false">IF(W60&gt;=1,(AA60*12+AC60)-(W60*12+Y60)+1,"")</f>
        <v/>
      </c>
      <c r="AG60" s="852" t="s">
        <v>355</v>
      </c>
      <c r="AH60" s="851" t="str">
        <f aca="false">IFERROR(ROUNDDOWN(ROUND(Q60*R60,0)*U60,0)*AF60,"")</f>
        <v/>
      </c>
    </row>
    <row r="61" customFormat="false" ht="36" hidden="false" customHeight="true" outlineLevel="0" collapsed="false">
      <c r="A61" s="839" t="n">
        <f aca="false">A60+1</f>
        <v>50</v>
      </c>
      <c r="B61" s="836" t="str">
        <f aca="false">IF(基本情報入力シート!C82="","",基本情報入力シート!C82)</f>
        <v/>
      </c>
      <c r="C61" s="837" t="str">
        <f aca="false">IF(基本情報入力シート!D82="","",基本情報入力シート!D82)</f>
        <v/>
      </c>
      <c r="D61" s="837" t="str">
        <f aca="false">IF(基本情報入力シート!E82="","",基本情報入力シート!E82)</f>
        <v/>
      </c>
      <c r="E61" s="837" t="str">
        <f aca="false">IF(基本情報入力シート!F82="","",基本情報入力シート!F82)</f>
        <v/>
      </c>
      <c r="F61" s="837" t="str">
        <f aca="false">IF(基本情報入力シート!G82="","",基本情報入力シート!G82)</f>
        <v/>
      </c>
      <c r="G61" s="837" t="str">
        <f aca="false">IF(基本情報入力シート!H82="","",基本情報入力シート!H82)</f>
        <v/>
      </c>
      <c r="H61" s="837" t="str">
        <f aca="false">IF(基本情報入力シート!I82="","",基本情報入力シート!I82)</f>
        <v/>
      </c>
      <c r="I61" s="837" t="str">
        <f aca="false">IF(基本情報入力シート!J82="","",基本情報入力シート!J82)</f>
        <v/>
      </c>
      <c r="J61" s="837" t="str">
        <f aca="false">IF(基本情報入力シート!K82="","",基本情報入力シート!K82)</f>
        <v/>
      </c>
      <c r="K61" s="838" t="str">
        <f aca="false">IF(基本情報入力シート!L82="","",基本情報入力シート!L82)</f>
        <v/>
      </c>
      <c r="L61" s="839" t="str">
        <f aca="false">IF(基本情報入力シート!M82="","",基本情報入力シート!M82)</f>
        <v/>
      </c>
      <c r="M61" s="839" t="str">
        <f aca="false">IF(基本情報入力シート!R82="","",基本情報入力シート!R82)</f>
        <v/>
      </c>
      <c r="N61" s="839" t="str">
        <f aca="false">IF(基本情報入力シート!W82="","",基本情報入力シート!W82)</f>
        <v/>
      </c>
      <c r="O61" s="839" t="str">
        <f aca="false">IF(基本情報入力シート!X82="","",基本情報入力シート!X82)</f>
        <v/>
      </c>
      <c r="P61" s="840" t="str">
        <f aca="false">IF(基本情報入力シート!Y82="","",基本情報入力シート!Y82)</f>
        <v/>
      </c>
      <c r="Q61" s="841" t="str">
        <f aca="false">IF(基本情報入力シート!Z82="","",基本情報入力シート!Z82)</f>
        <v/>
      </c>
      <c r="R61" s="842" t="str">
        <f aca="false">IF(基本情報入力シート!AA82="","",基本情報入力シート!AA82)</f>
        <v/>
      </c>
      <c r="S61" s="843"/>
      <c r="T61" s="844"/>
      <c r="U61" s="845" t="e">
        <f aca="false">IF(P61="","",VLOOKUP(P61,【参考】数式用!$A$5:$I$38,MATCH(T61,【参考】数式用!$C$4:$G$4,0)+2,0))))</f>
        <v>#N/A</v>
      </c>
      <c r="V61" s="846" t="s">
        <v>101</v>
      </c>
      <c r="W61" s="847"/>
      <c r="X61" s="848" t="s">
        <v>132</v>
      </c>
      <c r="Y61" s="847"/>
      <c r="Z61" s="848" t="s">
        <v>354</v>
      </c>
      <c r="AA61" s="847"/>
      <c r="AB61" s="848" t="s">
        <v>132</v>
      </c>
      <c r="AC61" s="847"/>
      <c r="AD61" s="848" t="s">
        <v>133</v>
      </c>
      <c r="AE61" s="849" t="s">
        <v>169</v>
      </c>
      <c r="AF61" s="850" t="str">
        <f aca="false">IF(W61&gt;=1,(AA61*12+AC61)-(W61*12+Y61)+1,"")</f>
        <v/>
      </c>
      <c r="AG61" s="852" t="s">
        <v>355</v>
      </c>
      <c r="AH61" s="851" t="str">
        <f aca="false">IFERROR(ROUNDDOWN(ROUND(Q61*R61,0)*U61,0)*AF61,"")</f>
        <v/>
      </c>
    </row>
    <row r="62" customFormat="false" ht="36" hidden="false" customHeight="true" outlineLevel="0" collapsed="false">
      <c r="A62" s="839" t="n">
        <f aca="false">A61+1</f>
        <v>51</v>
      </c>
      <c r="B62" s="836" t="str">
        <f aca="false">IF(基本情報入力シート!C83="","",基本情報入力シート!C83)</f>
        <v/>
      </c>
      <c r="C62" s="837" t="str">
        <f aca="false">IF(基本情報入力シート!D83="","",基本情報入力シート!D83)</f>
        <v/>
      </c>
      <c r="D62" s="837" t="str">
        <f aca="false">IF(基本情報入力シート!E83="","",基本情報入力シート!E83)</f>
        <v/>
      </c>
      <c r="E62" s="837" t="str">
        <f aca="false">IF(基本情報入力シート!F83="","",基本情報入力シート!F83)</f>
        <v/>
      </c>
      <c r="F62" s="837" t="str">
        <f aca="false">IF(基本情報入力シート!G83="","",基本情報入力シート!G83)</f>
        <v/>
      </c>
      <c r="G62" s="837" t="str">
        <f aca="false">IF(基本情報入力シート!H83="","",基本情報入力シート!H83)</f>
        <v/>
      </c>
      <c r="H62" s="837" t="str">
        <f aca="false">IF(基本情報入力シート!I83="","",基本情報入力シート!I83)</f>
        <v/>
      </c>
      <c r="I62" s="837" t="str">
        <f aca="false">IF(基本情報入力シート!J83="","",基本情報入力シート!J83)</f>
        <v/>
      </c>
      <c r="J62" s="837" t="str">
        <f aca="false">IF(基本情報入力シート!K83="","",基本情報入力シート!K83)</f>
        <v/>
      </c>
      <c r="K62" s="838" t="str">
        <f aca="false">IF(基本情報入力シート!L83="","",基本情報入力シート!L83)</f>
        <v/>
      </c>
      <c r="L62" s="839" t="str">
        <f aca="false">IF(基本情報入力シート!M83="","",基本情報入力シート!M83)</f>
        <v/>
      </c>
      <c r="M62" s="839" t="str">
        <f aca="false">IF(基本情報入力シート!R83="","",基本情報入力シート!R83)</f>
        <v/>
      </c>
      <c r="N62" s="839" t="str">
        <f aca="false">IF(基本情報入力シート!W83="","",基本情報入力シート!W83)</f>
        <v/>
      </c>
      <c r="O62" s="839" t="str">
        <f aca="false">IF(基本情報入力シート!X83="","",基本情報入力シート!X83)</f>
        <v/>
      </c>
      <c r="P62" s="840" t="str">
        <f aca="false">IF(基本情報入力シート!Y83="","",基本情報入力シート!Y83)</f>
        <v/>
      </c>
      <c r="Q62" s="841" t="str">
        <f aca="false">IF(基本情報入力シート!Z83="","",基本情報入力シート!Z83)</f>
        <v/>
      </c>
      <c r="R62" s="842" t="str">
        <f aca="false">IF(基本情報入力シート!AA83="","",基本情報入力シート!AA83)</f>
        <v/>
      </c>
      <c r="S62" s="843"/>
      <c r="T62" s="844"/>
      <c r="U62" s="845" t="e">
        <f aca="false">IF(P62="","",VLOOKUP(P62,【参考】数式用!$A$5:$I$38,MATCH(T62,【参考】数式用!$C$4:$G$4,0)+2,0))))</f>
        <v>#N/A</v>
      </c>
      <c r="V62" s="846" t="s">
        <v>101</v>
      </c>
      <c r="W62" s="847"/>
      <c r="X62" s="848" t="s">
        <v>132</v>
      </c>
      <c r="Y62" s="847"/>
      <c r="Z62" s="848" t="s">
        <v>354</v>
      </c>
      <c r="AA62" s="847"/>
      <c r="AB62" s="848" t="s">
        <v>132</v>
      </c>
      <c r="AC62" s="847"/>
      <c r="AD62" s="848" t="s">
        <v>133</v>
      </c>
      <c r="AE62" s="849" t="s">
        <v>169</v>
      </c>
      <c r="AF62" s="850" t="str">
        <f aca="false">IF(W62&gt;=1,(AA62*12+AC62)-(W62*12+Y62)+1,"")</f>
        <v/>
      </c>
      <c r="AG62" s="852" t="s">
        <v>355</v>
      </c>
      <c r="AH62" s="851" t="str">
        <f aca="false">IFERROR(ROUNDDOWN(ROUND(Q62*R62,0)*U62,0)*AF62,"")</f>
        <v/>
      </c>
    </row>
    <row r="63" customFormat="false" ht="36" hidden="false" customHeight="true" outlineLevel="0" collapsed="false">
      <c r="A63" s="839" t="n">
        <f aca="false">A62+1</f>
        <v>52</v>
      </c>
      <c r="B63" s="836" t="str">
        <f aca="false">IF(基本情報入力シート!C84="","",基本情報入力シート!C84)</f>
        <v/>
      </c>
      <c r="C63" s="837" t="str">
        <f aca="false">IF(基本情報入力シート!D84="","",基本情報入力シート!D84)</f>
        <v/>
      </c>
      <c r="D63" s="837" t="str">
        <f aca="false">IF(基本情報入力シート!E84="","",基本情報入力シート!E84)</f>
        <v/>
      </c>
      <c r="E63" s="837" t="str">
        <f aca="false">IF(基本情報入力シート!F84="","",基本情報入力シート!F84)</f>
        <v/>
      </c>
      <c r="F63" s="837" t="str">
        <f aca="false">IF(基本情報入力シート!G84="","",基本情報入力シート!G84)</f>
        <v/>
      </c>
      <c r="G63" s="837" t="str">
        <f aca="false">IF(基本情報入力シート!H84="","",基本情報入力シート!H84)</f>
        <v/>
      </c>
      <c r="H63" s="837" t="str">
        <f aca="false">IF(基本情報入力シート!I84="","",基本情報入力シート!I84)</f>
        <v/>
      </c>
      <c r="I63" s="837" t="str">
        <f aca="false">IF(基本情報入力シート!J84="","",基本情報入力シート!J84)</f>
        <v/>
      </c>
      <c r="J63" s="837" t="str">
        <f aca="false">IF(基本情報入力シート!K84="","",基本情報入力シート!K84)</f>
        <v/>
      </c>
      <c r="K63" s="838" t="str">
        <f aca="false">IF(基本情報入力シート!L84="","",基本情報入力シート!L84)</f>
        <v/>
      </c>
      <c r="L63" s="839" t="str">
        <f aca="false">IF(基本情報入力シート!M84="","",基本情報入力シート!M84)</f>
        <v/>
      </c>
      <c r="M63" s="839" t="str">
        <f aca="false">IF(基本情報入力シート!R84="","",基本情報入力シート!R84)</f>
        <v/>
      </c>
      <c r="N63" s="839" t="str">
        <f aca="false">IF(基本情報入力シート!W84="","",基本情報入力シート!W84)</f>
        <v/>
      </c>
      <c r="O63" s="839" t="str">
        <f aca="false">IF(基本情報入力シート!X84="","",基本情報入力シート!X84)</f>
        <v/>
      </c>
      <c r="P63" s="840" t="str">
        <f aca="false">IF(基本情報入力シート!Y84="","",基本情報入力シート!Y84)</f>
        <v/>
      </c>
      <c r="Q63" s="841" t="str">
        <f aca="false">IF(基本情報入力シート!Z84="","",基本情報入力シート!Z84)</f>
        <v/>
      </c>
      <c r="R63" s="842" t="str">
        <f aca="false">IF(基本情報入力シート!AA84="","",基本情報入力シート!AA84)</f>
        <v/>
      </c>
      <c r="S63" s="843"/>
      <c r="T63" s="844"/>
      <c r="U63" s="845" t="e">
        <f aca="false">IF(P63="","",VLOOKUP(P63,【参考】数式用!$A$5:$I$38,MATCH(T63,【参考】数式用!$C$4:$G$4,0)+2,0))))</f>
        <v>#N/A</v>
      </c>
      <c r="V63" s="846" t="s">
        <v>101</v>
      </c>
      <c r="W63" s="847"/>
      <c r="X63" s="848" t="s">
        <v>132</v>
      </c>
      <c r="Y63" s="847"/>
      <c r="Z63" s="848" t="s">
        <v>354</v>
      </c>
      <c r="AA63" s="847"/>
      <c r="AB63" s="848" t="s">
        <v>132</v>
      </c>
      <c r="AC63" s="847"/>
      <c r="AD63" s="848" t="s">
        <v>133</v>
      </c>
      <c r="AE63" s="849" t="s">
        <v>169</v>
      </c>
      <c r="AF63" s="850" t="str">
        <f aca="false">IF(W63&gt;=1,(AA63*12+AC63)-(W63*12+Y63)+1,"")</f>
        <v/>
      </c>
      <c r="AG63" s="852" t="s">
        <v>355</v>
      </c>
      <c r="AH63" s="851" t="str">
        <f aca="false">IFERROR(ROUNDDOWN(ROUND(Q63*R63,0)*U63,0)*AF63,"")</f>
        <v/>
      </c>
    </row>
    <row r="64" customFormat="false" ht="36" hidden="false" customHeight="true" outlineLevel="0" collapsed="false">
      <c r="A64" s="839" t="n">
        <f aca="false">A63+1</f>
        <v>53</v>
      </c>
      <c r="B64" s="836" t="str">
        <f aca="false">IF(基本情報入力シート!C85="","",基本情報入力シート!C85)</f>
        <v/>
      </c>
      <c r="C64" s="837" t="str">
        <f aca="false">IF(基本情報入力シート!D85="","",基本情報入力シート!D85)</f>
        <v/>
      </c>
      <c r="D64" s="837" t="str">
        <f aca="false">IF(基本情報入力シート!E85="","",基本情報入力シート!E85)</f>
        <v/>
      </c>
      <c r="E64" s="837" t="str">
        <f aca="false">IF(基本情報入力シート!F85="","",基本情報入力シート!F85)</f>
        <v/>
      </c>
      <c r="F64" s="837" t="str">
        <f aca="false">IF(基本情報入力シート!G85="","",基本情報入力シート!G85)</f>
        <v/>
      </c>
      <c r="G64" s="837" t="str">
        <f aca="false">IF(基本情報入力シート!H85="","",基本情報入力シート!H85)</f>
        <v/>
      </c>
      <c r="H64" s="837" t="str">
        <f aca="false">IF(基本情報入力シート!I85="","",基本情報入力シート!I85)</f>
        <v/>
      </c>
      <c r="I64" s="837" t="str">
        <f aca="false">IF(基本情報入力シート!J85="","",基本情報入力シート!J85)</f>
        <v/>
      </c>
      <c r="J64" s="837" t="str">
        <f aca="false">IF(基本情報入力シート!K85="","",基本情報入力シート!K85)</f>
        <v/>
      </c>
      <c r="K64" s="838" t="str">
        <f aca="false">IF(基本情報入力シート!L85="","",基本情報入力シート!L85)</f>
        <v/>
      </c>
      <c r="L64" s="839" t="str">
        <f aca="false">IF(基本情報入力シート!M85="","",基本情報入力シート!M85)</f>
        <v/>
      </c>
      <c r="M64" s="839" t="str">
        <f aca="false">IF(基本情報入力シート!R85="","",基本情報入力シート!R85)</f>
        <v/>
      </c>
      <c r="N64" s="839" t="str">
        <f aca="false">IF(基本情報入力シート!W85="","",基本情報入力シート!W85)</f>
        <v/>
      </c>
      <c r="O64" s="839" t="str">
        <f aca="false">IF(基本情報入力シート!X85="","",基本情報入力シート!X85)</f>
        <v/>
      </c>
      <c r="P64" s="840" t="str">
        <f aca="false">IF(基本情報入力シート!Y85="","",基本情報入力シート!Y85)</f>
        <v/>
      </c>
      <c r="Q64" s="841" t="str">
        <f aca="false">IF(基本情報入力シート!Z85="","",基本情報入力シート!Z85)</f>
        <v/>
      </c>
      <c r="R64" s="842" t="str">
        <f aca="false">IF(基本情報入力シート!AA85="","",基本情報入力シート!AA85)</f>
        <v/>
      </c>
      <c r="S64" s="843"/>
      <c r="T64" s="844"/>
      <c r="U64" s="845" t="e">
        <f aca="false">IF(P64="","",VLOOKUP(P64,【参考】数式用!$A$5:$I$38,MATCH(T64,【参考】数式用!$C$4:$G$4,0)+2,0))))</f>
        <v>#N/A</v>
      </c>
      <c r="V64" s="846" t="s">
        <v>101</v>
      </c>
      <c r="W64" s="847"/>
      <c r="X64" s="848" t="s">
        <v>132</v>
      </c>
      <c r="Y64" s="847"/>
      <c r="Z64" s="848" t="s">
        <v>354</v>
      </c>
      <c r="AA64" s="847"/>
      <c r="AB64" s="848" t="s">
        <v>132</v>
      </c>
      <c r="AC64" s="847"/>
      <c r="AD64" s="848" t="s">
        <v>133</v>
      </c>
      <c r="AE64" s="849" t="s">
        <v>169</v>
      </c>
      <c r="AF64" s="850" t="str">
        <f aca="false">IF(W64&gt;=1,(AA64*12+AC64)-(W64*12+Y64)+1,"")</f>
        <v/>
      </c>
      <c r="AG64" s="852" t="s">
        <v>355</v>
      </c>
      <c r="AH64" s="851" t="str">
        <f aca="false">IFERROR(ROUNDDOWN(ROUND(Q64*R64,0)*U64,0)*AF64,"")</f>
        <v/>
      </c>
    </row>
    <row r="65" customFormat="false" ht="36" hidden="false" customHeight="true" outlineLevel="0" collapsed="false">
      <c r="A65" s="839" t="n">
        <f aca="false">A64+1</f>
        <v>54</v>
      </c>
      <c r="B65" s="836" t="str">
        <f aca="false">IF(基本情報入力シート!C86="","",基本情報入力シート!C86)</f>
        <v/>
      </c>
      <c r="C65" s="837" t="str">
        <f aca="false">IF(基本情報入力シート!D86="","",基本情報入力シート!D86)</f>
        <v/>
      </c>
      <c r="D65" s="837" t="str">
        <f aca="false">IF(基本情報入力シート!E86="","",基本情報入力シート!E86)</f>
        <v/>
      </c>
      <c r="E65" s="837" t="str">
        <f aca="false">IF(基本情報入力シート!F86="","",基本情報入力シート!F86)</f>
        <v/>
      </c>
      <c r="F65" s="837" t="str">
        <f aca="false">IF(基本情報入力シート!G86="","",基本情報入力シート!G86)</f>
        <v/>
      </c>
      <c r="G65" s="837" t="str">
        <f aca="false">IF(基本情報入力シート!H86="","",基本情報入力シート!H86)</f>
        <v/>
      </c>
      <c r="H65" s="837" t="str">
        <f aca="false">IF(基本情報入力シート!I86="","",基本情報入力シート!I86)</f>
        <v/>
      </c>
      <c r="I65" s="837" t="str">
        <f aca="false">IF(基本情報入力シート!J86="","",基本情報入力シート!J86)</f>
        <v/>
      </c>
      <c r="J65" s="837" t="str">
        <f aca="false">IF(基本情報入力シート!K86="","",基本情報入力シート!K86)</f>
        <v/>
      </c>
      <c r="K65" s="838" t="str">
        <f aca="false">IF(基本情報入力シート!L86="","",基本情報入力シート!L86)</f>
        <v/>
      </c>
      <c r="L65" s="839" t="str">
        <f aca="false">IF(基本情報入力シート!M86="","",基本情報入力シート!M86)</f>
        <v/>
      </c>
      <c r="M65" s="839" t="str">
        <f aca="false">IF(基本情報入力シート!R86="","",基本情報入力シート!R86)</f>
        <v/>
      </c>
      <c r="N65" s="839" t="str">
        <f aca="false">IF(基本情報入力シート!W86="","",基本情報入力シート!W86)</f>
        <v/>
      </c>
      <c r="O65" s="839" t="str">
        <f aca="false">IF(基本情報入力シート!X86="","",基本情報入力シート!X86)</f>
        <v/>
      </c>
      <c r="P65" s="840" t="str">
        <f aca="false">IF(基本情報入力シート!Y86="","",基本情報入力シート!Y86)</f>
        <v/>
      </c>
      <c r="Q65" s="841" t="str">
        <f aca="false">IF(基本情報入力シート!Z86="","",基本情報入力シート!Z86)</f>
        <v/>
      </c>
      <c r="R65" s="842" t="str">
        <f aca="false">IF(基本情報入力シート!AA86="","",基本情報入力シート!AA86)</f>
        <v/>
      </c>
      <c r="S65" s="843"/>
      <c r="T65" s="844"/>
      <c r="U65" s="845" t="e">
        <f aca="false">IF(P65="","",VLOOKUP(P65,【参考】数式用!$A$5:$I$38,MATCH(T65,【参考】数式用!$C$4:$G$4,0)+2,0))))</f>
        <v>#N/A</v>
      </c>
      <c r="V65" s="846" t="s">
        <v>101</v>
      </c>
      <c r="W65" s="847"/>
      <c r="X65" s="848" t="s">
        <v>132</v>
      </c>
      <c r="Y65" s="847"/>
      <c r="Z65" s="848" t="s">
        <v>354</v>
      </c>
      <c r="AA65" s="847"/>
      <c r="AB65" s="848" t="s">
        <v>132</v>
      </c>
      <c r="AC65" s="847"/>
      <c r="AD65" s="848" t="s">
        <v>133</v>
      </c>
      <c r="AE65" s="849" t="s">
        <v>169</v>
      </c>
      <c r="AF65" s="850" t="str">
        <f aca="false">IF(W65&gt;=1,(AA65*12+AC65)-(W65*12+Y65)+1,"")</f>
        <v/>
      </c>
      <c r="AG65" s="852" t="s">
        <v>355</v>
      </c>
      <c r="AH65" s="851" t="str">
        <f aca="false">IFERROR(ROUNDDOWN(ROUND(Q65*R65,0)*U65,0)*AF65,"")</f>
        <v/>
      </c>
    </row>
    <row r="66" customFormat="false" ht="36" hidden="false" customHeight="true" outlineLevel="0" collapsed="false">
      <c r="A66" s="839" t="n">
        <f aca="false">A65+1</f>
        <v>55</v>
      </c>
      <c r="B66" s="836" t="str">
        <f aca="false">IF(基本情報入力シート!C87="","",基本情報入力シート!C87)</f>
        <v/>
      </c>
      <c r="C66" s="837" t="str">
        <f aca="false">IF(基本情報入力シート!D87="","",基本情報入力シート!D87)</f>
        <v/>
      </c>
      <c r="D66" s="837" t="str">
        <f aca="false">IF(基本情報入力シート!E87="","",基本情報入力シート!E87)</f>
        <v/>
      </c>
      <c r="E66" s="837" t="str">
        <f aca="false">IF(基本情報入力シート!F87="","",基本情報入力シート!F87)</f>
        <v/>
      </c>
      <c r="F66" s="837" t="str">
        <f aca="false">IF(基本情報入力シート!G87="","",基本情報入力シート!G87)</f>
        <v/>
      </c>
      <c r="G66" s="837" t="str">
        <f aca="false">IF(基本情報入力シート!H87="","",基本情報入力シート!H87)</f>
        <v/>
      </c>
      <c r="H66" s="837" t="str">
        <f aca="false">IF(基本情報入力シート!I87="","",基本情報入力シート!I87)</f>
        <v/>
      </c>
      <c r="I66" s="837" t="str">
        <f aca="false">IF(基本情報入力シート!J87="","",基本情報入力シート!J87)</f>
        <v/>
      </c>
      <c r="J66" s="837" t="str">
        <f aca="false">IF(基本情報入力シート!K87="","",基本情報入力シート!K87)</f>
        <v/>
      </c>
      <c r="K66" s="838" t="str">
        <f aca="false">IF(基本情報入力シート!L87="","",基本情報入力シート!L87)</f>
        <v/>
      </c>
      <c r="L66" s="839" t="str">
        <f aca="false">IF(基本情報入力シート!M87="","",基本情報入力シート!M87)</f>
        <v/>
      </c>
      <c r="M66" s="839" t="str">
        <f aca="false">IF(基本情報入力シート!R87="","",基本情報入力シート!R87)</f>
        <v/>
      </c>
      <c r="N66" s="839" t="str">
        <f aca="false">IF(基本情報入力シート!W87="","",基本情報入力シート!W87)</f>
        <v/>
      </c>
      <c r="O66" s="839" t="str">
        <f aca="false">IF(基本情報入力シート!X87="","",基本情報入力シート!X87)</f>
        <v/>
      </c>
      <c r="P66" s="840" t="str">
        <f aca="false">IF(基本情報入力シート!Y87="","",基本情報入力シート!Y87)</f>
        <v/>
      </c>
      <c r="Q66" s="841" t="str">
        <f aca="false">IF(基本情報入力シート!Z87="","",基本情報入力シート!Z87)</f>
        <v/>
      </c>
      <c r="R66" s="842" t="str">
        <f aca="false">IF(基本情報入力シート!AA87="","",基本情報入力シート!AA87)</f>
        <v/>
      </c>
      <c r="S66" s="843"/>
      <c r="T66" s="844"/>
      <c r="U66" s="845" t="e">
        <f aca="false">IF(P66="","",VLOOKUP(P66,【参考】数式用!$A$5:$I$38,MATCH(T66,【参考】数式用!$C$4:$G$4,0)+2,0))))</f>
        <v>#N/A</v>
      </c>
      <c r="V66" s="846" t="s">
        <v>101</v>
      </c>
      <c r="W66" s="847"/>
      <c r="X66" s="848" t="s">
        <v>132</v>
      </c>
      <c r="Y66" s="847"/>
      <c r="Z66" s="848" t="s">
        <v>354</v>
      </c>
      <c r="AA66" s="847"/>
      <c r="AB66" s="848" t="s">
        <v>132</v>
      </c>
      <c r="AC66" s="847"/>
      <c r="AD66" s="848" t="s">
        <v>133</v>
      </c>
      <c r="AE66" s="849" t="s">
        <v>169</v>
      </c>
      <c r="AF66" s="850" t="str">
        <f aca="false">IF(W66&gt;=1,(AA66*12+AC66)-(W66*12+Y66)+1,"")</f>
        <v/>
      </c>
      <c r="AG66" s="852" t="s">
        <v>355</v>
      </c>
      <c r="AH66" s="851" t="str">
        <f aca="false">IFERROR(ROUNDDOWN(ROUND(Q66*R66,0)*U66,0)*AF66,"")</f>
        <v/>
      </c>
    </row>
    <row r="67" customFormat="false" ht="36" hidden="false" customHeight="true" outlineLevel="0" collapsed="false">
      <c r="A67" s="839" t="n">
        <f aca="false">A66+1</f>
        <v>56</v>
      </c>
      <c r="B67" s="836" t="str">
        <f aca="false">IF(基本情報入力シート!C88="","",基本情報入力シート!C88)</f>
        <v/>
      </c>
      <c r="C67" s="837" t="str">
        <f aca="false">IF(基本情報入力シート!D88="","",基本情報入力シート!D88)</f>
        <v/>
      </c>
      <c r="D67" s="837" t="str">
        <f aca="false">IF(基本情報入力シート!E88="","",基本情報入力シート!E88)</f>
        <v/>
      </c>
      <c r="E67" s="837" t="str">
        <f aca="false">IF(基本情報入力シート!F88="","",基本情報入力シート!F88)</f>
        <v/>
      </c>
      <c r="F67" s="837" t="str">
        <f aca="false">IF(基本情報入力シート!G88="","",基本情報入力シート!G88)</f>
        <v/>
      </c>
      <c r="G67" s="837" t="str">
        <f aca="false">IF(基本情報入力シート!H88="","",基本情報入力シート!H88)</f>
        <v/>
      </c>
      <c r="H67" s="837" t="str">
        <f aca="false">IF(基本情報入力シート!I88="","",基本情報入力シート!I88)</f>
        <v/>
      </c>
      <c r="I67" s="837" t="str">
        <f aca="false">IF(基本情報入力シート!J88="","",基本情報入力シート!J88)</f>
        <v/>
      </c>
      <c r="J67" s="837" t="str">
        <f aca="false">IF(基本情報入力シート!K88="","",基本情報入力シート!K88)</f>
        <v/>
      </c>
      <c r="K67" s="838" t="str">
        <f aca="false">IF(基本情報入力シート!L88="","",基本情報入力シート!L88)</f>
        <v/>
      </c>
      <c r="L67" s="839" t="str">
        <f aca="false">IF(基本情報入力シート!M88="","",基本情報入力シート!M88)</f>
        <v/>
      </c>
      <c r="M67" s="839" t="str">
        <f aca="false">IF(基本情報入力シート!R88="","",基本情報入力シート!R88)</f>
        <v/>
      </c>
      <c r="N67" s="839" t="str">
        <f aca="false">IF(基本情報入力シート!W88="","",基本情報入力シート!W88)</f>
        <v/>
      </c>
      <c r="O67" s="839" t="str">
        <f aca="false">IF(基本情報入力シート!X88="","",基本情報入力シート!X88)</f>
        <v/>
      </c>
      <c r="P67" s="840" t="str">
        <f aca="false">IF(基本情報入力シート!Y88="","",基本情報入力シート!Y88)</f>
        <v/>
      </c>
      <c r="Q67" s="841" t="str">
        <f aca="false">IF(基本情報入力シート!Z88="","",基本情報入力シート!Z88)</f>
        <v/>
      </c>
      <c r="R67" s="842" t="str">
        <f aca="false">IF(基本情報入力シート!AA88="","",基本情報入力シート!AA88)</f>
        <v/>
      </c>
      <c r="S67" s="843"/>
      <c r="T67" s="844"/>
      <c r="U67" s="845" t="e">
        <f aca="false">IF(P67="","",VLOOKUP(P67,【参考】数式用!$A$5:$I$38,MATCH(T67,【参考】数式用!$C$4:$G$4,0)+2,0))))</f>
        <v>#N/A</v>
      </c>
      <c r="V67" s="846" t="s">
        <v>101</v>
      </c>
      <c r="W67" s="847"/>
      <c r="X67" s="848" t="s">
        <v>132</v>
      </c>
      <c r="Y67" s="847"/>
      <c r="Z67" s="848" t="s">
        <v>354</v>
      </c>
      <c r="AA67" s="847"/>
      <c r="AB67" s="848" t="s">
        <v>132</v>
      </c>
      <c r="AC67" s="847"/>
      <c r="AD67" s="848" t="s">
        <v>133</v>
      </c>
      <c r="AE67" s="849" t="s">
        <v>169</v>
      </c>
      <c r="AF67" s="850" t="str">
        <f aca="false">IF(W67&gt;=1,(AA67*12+AC67)-(W67*12+Y67)+1,"")</f>
        <v/>
      </c>
      <c r="AG67" s="852" t="s">
        <v>355</v>
      </c>
      <c r="AH67" s="851" t="str">
        <f aca="false">IFERROR(ROUNDDOWN(ROUND(Q67*R67,0)*U67,0)*AF67,"")</f>
        <v/>
      </c>
    </row>
    <row r="68" customFormat="false" ht="36" hidden="false" customHeight="true" outlineLevel="0" collapsed="false">
      <c r="A68" s="839" t="n">
        <f aca="false">A67+1</f>
        <v>57</v>
      </c>
      <c r="B68" s="836" t="str">
        <f aca="false">IF(基本情報入力シート!C89="","",基本情報入力シート!C89)</f>
        <v/>
      </c>
      <c r="C68" s="837" t="str">
        <f aca="false">IF(基本情報入力シート!D89="","",基本情報入力シート!D89)</f>
        <v/>
      </c>
      <c r="D68" s="837" t="str">
        <f aca="false">IF(基本情報入力シート!E89="","",基本情報入力シート!E89)</f>
        <v/>
      </c>
      <c r="E68" s="837" t="str">
        <f aca="false">IF(基本情報入力シート!F89="","",基本情報入力シート!F89)</f>
        <v/>
      </c>
      <c r="F68" s="837" t="str">
        <f aca="false">IF(基本情報入力シート!G89="","",基本情報入力シート!G89)</f>
        <v/>
      </c>
      <c r="G68" s="837" t="str">
        <f aca="false">IF(基本情報入力シート!H89="","",基本情報入力シート!H89)</f>
        <v/>
      </c>
      <c r="H68" s="837" t="str">
        <f aca="false">IF(基本情報入力シート!I89="","",基本情報入力シート!I89)</f>
        <v/>
      </c>
      <c r="I68" s="837" t="str">
        <f aca="false">IF(基本情報入力シート!J89="","",基本情報入力シート!J89)</f>
        <v/>
      </c>
      <c r="J68" s="837" t="str">
        <f aca="false">IF(基本情報入力シート!K89="","",基本情報入力シート!K89)</f>
        <v/>
      </c>
      <c r="K68" s="838" t="str">
        <f aca="false">IF(基本情報入力シート!L89="","",基本情報入力シート!L89)</f>
        <v/>
      </c>
      <c r="L68" s="839" t="str">
        <f aca="false">IF(基本情報入力シート!M89="","",基本情報入力シート!M89)</f>
        <v/>
      </c>
      <c r="M68" s="839" t="str">
        <f aca="false">IF(基本情報入力シート!R89="","",基本情報入力シート!R89)</f>
        <v/>
      </c>
      <c r="N68" s="839" t="str">
        <f aca="false">IF(基本情報入力シート!W89="","",基本情報入力シート!W89)</f>
        <v/>
      </c>
      <c r="O68" s="839" t="str">
        <f aca="false">IF(基本情報入力シート!X89="","",基本情報入力シート!X89)</f>
        <v/>
      </c>
      <c r="P68" s="840" t="str">
        <f aca="false">IF(基本情報入力シート!Y89="","",基本情報入力シート!Y89)</f>
        <v/>
      </c>
      <c r="Q68" s="841" t="str">
        <f aca="false">IF(基本情報入力シート!Z89="","",基本情報入力シート!Z89)</f>
        <v/>
      </c>
      <c r="R68" s="842" t="str">
        <f aca="false">IF(基本情報入力シート!AA89="","",基本情報入力シート!AA89)</f>
        <v/>
      </c>
      <c r="S68" s="843"/>
      <c r="T68" s="844"/>
      <c r="U68" s="845" t="e">
        <f aca="false">IF(P68="","",VLOOKUP(P68,【参考】数式用!$A$5:$I$38,MATCH(T68,【参考】数式用!$C$4:$G$4,0)+2,0))))</f>
        <v>#N/A</v>
      </c>
      <c r="V68" s="846" t="s">
        <v>101</v>
      </c>
      <c r="W68" s="847"/>
      <c r="X68" s="848" t="s">
        <v>132</v>
      </c>
      <c r="Y68" s="847"/>
      <c r="Z68" s="848" t="s">
        <v>354</v>
      </c>
      <c r="AA68" s="847"/>
      <c r="AB68" s="848" t="s">
        <v>132</v>
      </c>
      <c r="AC68" s="847"/>
      <c r="AD68" s="848" t="s">
        <v>133</v>
      </c>
      <c r="AE68" s="849" t="s">
        <v>169</v>
      </c>
      <c r="AF68" s="850" t="str">
        <f aca="false">IF(W68&gt;=1,(AA68*12+AC68)-(W68*12+Y68)+1,"")</f>
        <v/>
      </c>
      <c r="AG68" s="852" t="s">
        <v>355</v>
      </c>
      <c r="AH68" s="851" t="str">
        <f aca="false">IFERROR(ROUNDDOWN(ROUND(Q68*R68,0)*U68,0)*AF68,"")</f>
        <v/>
      </c>
    </row>
    <row r="69" customFormat="false" ht="36" hidden="false" customHeight="true" outlineLevel="0" collapsed="false">
      <c r="A69" s="839" t="n">
        <f aca="false">A68+1</f>
        <v>58</v>
      </c>
      <c r="B69" s="836" t="str">
        <f aca="false">IF(基本情報入力シート!C90="","",基本情報入力シート!C90)</f>
        <v/>
      </c>
      <c r="C69" s="837" t="str">
        <f aca="false">IF(基本情報入力シート!D90="","",基本情報入力シート!D90)</f>
        <v/>
      </c>
      <c r="D69" s="837" t="str">
        <f aca="false">IF(基本情報入力シート!E90="","",基本情報入力シート!E90)</f>
        <v/>
      </c>
      <c r="E69" s="837" t="str">
        <f aca="false">IF(基本情報入力シート!F90="","",基本情報入力シート!F90)</f>
        <v/>
      </c>
      <c r="F69" s="837" t="str">
        <f aca="false">IF(基本情報入力シート!G90="","",基本情報入力シート!G90)</f>
        <v/>
      </c>
      <c r="G69" s="837" t="str">
        <f aca="false">IF(基本情報入力シート!H90="","",基本情報入力シート!H90)</f>
        <v/>
      </c>
      <c r="H69" s="837" t="str">
        <f aca="false">IF(基本情報入力シート!I90="","",基本情報入力シート!I90)</f>
        <v/>
      </c>
      <c r="I69" s="837" t="str">
        <f aca="false">IF(基本情報入力シート!J90="","",基本情報入力シート!J90)</f>
        <v/>
      </c>
      <c r="J69" s="837" t="str">
        <f aca="false">IF(基本情報入力シート!K90="","",基本情報入力シート!K90)</f>
        <v/>
      </c>
      <c r="K69" s="838" t="str">
        <f aca="false">IF(基本情報入力シート!L90="","",基本情報入力シート!L90)</f>
        <v/>
      </c>
      <c r="L69" s="839" t="str">
        <f aca="false">IF(基本情報入力シート!M90="","",基本情報入力シート!M90)</f>
        <v/>
      </c>
      <c r="M69" s="839" t="str">
        <f aca="false">IF(基本情報入力シート!R90="","",基本情報入力シート!R90)</f>
        <v/>
      </c>
      <c r="N69" s="839" t="str">
        <f aca="false">IF(基本情報入力シート!W90="","",基本情報入力シート!W90)</f>
        <v/>
      </c>
      <c r="O69" s="839" t="str">
        <f aca="false">IF(基本情報入力シート!X90="","",基本情報入力シート!X90)</f>
        <v/>
      </c>
      <c r="P69" s="840" t="str">
        <f aca="false">IF(基本情報入力シート!Y90="","",基本情報入力シート!Y90)</f>
        <v/>
      </c>
      <c r="Q69" s="841" t="str">
        <f aca="false">IF(基本情報入力シート!Z90="","",基本情報入力シート!Z90)</f>
        <v/>
      </c>
      <c r="R69" s="842" t="str">
        <f aca="false">IF(基本情報入力シート!AA90="","",基本情報入力シート!AA90)</f>
        <v/>
      </c>
      <c r="S69" s="843"/>
      <c r="T69" s="844"/>
      <c r="U69" s="845" t="e">
        <f aca="false">IF(P69="","",VLOOKUP(P69,【参考】数式用!$A$5:$I$38,MATCH(T69,【参考】数式用!$C$4:$G$4,0)+2,0))))</f>
        <v>#N/A</v>
      </c>
      <c r="V69" s="846" t="s">
        <v>101</v>
      </c>
      <c r="W69" s="847"/>
      <c r="X69" s="848" t="s">
        <v>132</v>
      </c>
      <c r="Y69" s="847"/>
      <c r="Z69" s="848" t="s">
        <v>354</v>
      </c>
      <c r="AA69" s="847"/>
      <c r="AB69" s="848" t="s">
        <v>132</v>
      </c>
      <c r="AC69" s="847"/>
      <c r="AD69" s="848" t="s">
        <v>133</v>
      </c>
      <c r="AE69" s="849" t="s">
        <v>169</v>
      </c>
      <c r="AF69" s="850" t="str">
        <f aca="false">IF(W69&gt;=1,(AA69*12+AC69)-(W69*12+Y69)+1,"")</f>
        <v/>
      </c>
      <c r="AG69" s="852" t="s">
        <v>355</v>
      </c>
      <c r="AH69" s="851" t="str">
        <f aca="false">IFERROR(ROUNDDOWN(ROUND(Q69*R69,0)*U69,0)*AF69,"")</f>
        <v/>
      </c>
    </row>
    <row r="70" customFormat="false" ht="36" hidden="false" customHeight="true" outlineLevel="0" collapsed="false">
      <c r="A70" s="839" t="n">
        <f aca="false">A69+1</f>
        <v>59</v>
      </c>
      <c r="B70" s="836" t="str">
        <f aca="false">IF(基本情報入力シート!C91="","",基本情報入力シート!C91)</f>
        <v/>
      </c>
      <c r="C70" s="837" t="str">
        <f aca="false">IF(基本情報入力シート!D91="","",基本情報入力シート!D91)</f>
        <v/>
      </c>
      <c r="D70" s="837" t="str">
        <f aca="false">IF(基本情報入力シート!E91="","",基本情報入力シート!E91)</f>
        <v/>
      </c>
      <c r="E70" s="837" t="str">
        <f aca="false">IF(基本情報入力シート!F91="","",基本情報入力シート!F91)</f>
        <v/>
      </c>
      <c r="F70" s="837" t="str">
        <f aca="false">IF(基本情報入力シート!G91="","",基本情報入力シート!G91)</f>
        <v/>
      </c>
      <c r="G70" s="837" t="str">
        <f aca="false">IF(基本情報入力シート!H91="","",基本情報入力シート!H91)</f>
        <v/>
      </c>
      <c r="H70" s="837" t="str">
        <f aca="false">IF(基本情報入力シート!I91="","",基本情報入力シート!I91)</f>
        <v/>
      </c>
      <c r="I70" s="837" t="str">
        <f aca="false">IF(基本情報入力シート!J91="","",基本情報入力シート!J91)</f>
        <v/>
      </c>
      <c r="J70" s="837" t="str">
        <f aca="false">IF(基本情報入力シート!K91="","",基本情報入力シート!K91)</f>
        <v/>
      </c>
      <c r="K70" s="838" t="str">
        <f aca="false">IF(基本情報入力シート!L91="","",基本情報入力シート!L91)</f>
        <v/>
      </c>
      <c r="L70" s="839" t="str">
        <f aca="false">IF(基本情報入力シート!M91="","",基本情報入力シート!M91)</f>
        <v/>
      </c>
      <c r="M70" s="839" t="str">
        <f aca="false">IF(基本情報入力シート!R91="","",基本情報入力シート!R91)</f>
        <v/>
      </c>
      <c r="N70" s="839" t="str">
        <f aca="false">IF(基本情報入力シート!W91="","",基本情報入力シート!W91)</f>
        <v/>
      </c>
      <c r="O70" s="839" t="str">
        <f aca="false">IF(基本情報入力シート!X91="","",基本情報入力シート!X91)</f>
        <v/>
      </c>
      <c r="P70" s="840" t="str">
        <f aca="false">IF(基本情報入力シート!Y91="","",基本情報入力シート!Y91)</f>
        <v/>
      </c>
      <c r="Q70" s="841" t="str">
        <f aca="false">IF(基本情報入力シート!Z91="","",基本情報入力シート!Z91)</f>
        <v/>
      </c>
      <c r="R70" s="842" t="str">
        <f aca="false">IF(基本情報入力シート!AA91="","",基本情報入力シート!AA91)</f>
        <v/>
      </c>
      <c r="S70" s="843"/>
      <c r="T70" s="844"/>
      <c r="U70" s="845" t="e">
        <f aca="false">IF(P70="","",VLOOKUP(P70,【参考】数式用!$A$5:$I$38,MATCH(T70,【参考】数式用!$C$4:$G$4,0)+2,0))))</f>
        <v>#N/A</v>
      </c>
      <c r="V70" s="846" t="s">
        <v>101</v>
      </c>
      <c r="W70" s="847"/>
      <c r="X70" s="848" t="s">
        <v>132</v>
      </c>
      <c r="Y70" s="847"/>
      <c r="Z70" s="848" t="s">
        <v>354</v>
      </c>
      <c r="AA70" s="847"/>
      <c r="AB70" s="848" t="s">
        <v>132</v>
      </c>
      <c r="AC70" s="847"/>
      <c r="AD70" s="848" t="s">
        <v>133</v>
      </c>
      <c r="AE70" s="849" t="s">
        <v>169</v>
      </c>
      <c r="AF70" s="850" t="str">
        <f aca="false">IF(W70&gt;=1,(AA70*12+AC70)-(W70*12+Y70)+1,"")</f>
        <v/>
      </c>
      <c r="AG70" s="852" t="s">
        <v>355</v>
      </c>
      <c r="AH70" s="851" t="str">
        <f aca="false">IFERROR(ROUNDDOWN(ROUND(Q70*R70,0)*U70,0)*AF70,"")</f>
        <v/>
      </c>
    </row>
    <row r="71" customFormat="false" ht="36" hidden="false" customHeight="true" outlineLevel="0" collapsed="false">
      <c r="A71" s="839" t="n">
        <f aca="false">A70+1</f>
        <v>60</v>
      </c>
      <c r="B71" s="836" t="str">
        <f aca="false">IF(基本情報入力シート!C92="","",基本情報入力シート!C92)</f>
        <v/>
      </c>
      <c r="C71" s="837" t="str">
        <f aca="false">IF(基本情報入力シート!D92="","",基本情報入力シート!D92)</f>
        <v/>
      </c>
      <c r="D71" s="837" t="str">
        <f aca="false">IF(基本情報入力シート!E92="","",基本情報入力シート!E92)</f>
        <v/>
      </c>
      <c r="E71" s="837" t="str">
        <f aca="false">IF(基本情報入力シート!F92="","",基本情報入力シート!F92)</f>
        <v/>
      </c>
      <c r="F71" s="837" t="str">
        <f aca="false">IF(基本情報入力シート!G92="","",基本情報入力シート!G92)</f>
        <v/>
      </c>
      <c r="G71" s="837" t="str">
        <f aca="false">IF(基本情報入力シート!H92="","",基本情報入力シート!H92)</f>
        <v/>
      </c>
      <c r="H71" s="837" t="str">
        <f aca="false">IF(基本情報入力シート!I92="","",基本情報入力シート!I92)</f>
        <v/>
      </c>
      <c r="I71" s="837" t="str">
        <f aca="false">IF(基本情報入力シート!J92="","",基本情報入力シート!J92)</f>
        <v/>
      </c>
      <c r="J71" s="837" t="str">
        <f aca="false">IF(基本情報入力シート!K92="","",基本情報入力シート!K92)</f>
        <v/>
      </c>
      <c r="K71" s="838" t="str">
        <f aca="false">IF(基本情報入力シート!L92="","",基本情報入力シート!L92)</f>
        <v/>
      </c>
      <c r="L71" s="839" t="str">
        <f aca="false">IF(基本情報入力シート!M92="","",基本情報入力シート!M92)</f>
        <v/>
      </c>
      <c r="M71" s="839" t="str">
        <f aca="false">IF(基本情報入力シート!R92="","",基本情報入力シート!R92)</f>
        <v/>
      </c>
      <c r="N71" s="839" t="str">
        <f aca="false">IF(基本情報入力シート!W92="","",基本情報入力シート!W92)</f>
        <v/>
      </c>
      <c r="O71" s="839" t="str">
        <f aca="false">IF(基本情報入力シート!X92="","",基本情報入力シート!X92)</f>
        <v/>
      </c>
      <c r="P71" s="840" t="str">
        <f aca="false">IF(基本情報入力シート!Y92="","",基本情報入力シート!Y92)</f>
        <v/>
      </c>
      <c r="Q71" s="841" t="str">
        <f aca="false">IF(基本情報入力シート!Z92="","",基本情報入力シート!Z92)</f>
        <v/>
      </c>
      <c r="R71" s="842" t="str">
        <f aca="false">IF(基本情報入力シート!AA92="","",基本情報入力シート!AA92)</f>
        <v/>
      </c>
      <c r="S71" s="843"/>
      <c r="T71" s="844"/>
      <c r="U71" s="845" t="e">
        <f aca="false">IF(P71="","",VLOOKUP(P71,【参考】数式用!$A$5:$I$38,MATCH(T71,【参考】数式用!$C$4:$G$4,0)+2,0))))</f>
        <v>#N/A</v>
      </c>
      <c r="V71" s="846" t="s">
        <v>101</v>
      </c>
      <c r="W71" s="847"/>
      <c r="X71" s="848" t="s">
        <v>132</v>
      </c>
      <c r="Y71" s="847"/>
      <c r="Z71" s="848" t="s">
        <v>354</v>
      </c>
      <c r="AA71" s="847"/>
      <c r="AB71" s="848" t="s">
        <v>132</v>
      </c>
      <c r="AC71" s="847"/>
      <c r="AD71" s="848" t="s">
        <v>133</v>
      </c>
      <c r="AE71" s="849" t="s">
        <v>169</v>
      </c>
      <c r="AF71" s="850" t="str">
        <f aca="false">IF(W71&gt;=1,(AA71*12+AC71)-(W71*12+Y71)+1,"")</f>
        <v/>
      </c>
      <c r="AG71" s="852" t="s">
        <v>355</v>
      </c>
      <c r="AH71" s="851" t="str">
        <f aca="false">IFERROR(ROUNDDOWN(ROUND(Q71*R71,0)*U71,0)*AF71,"")</f>
        <v/>
      </c>
    </row>
    <row r="72" customFormat="false" ht="36" hidden="false" customHeight="true" outlineLevel="0" collapsed="false">
      <c r="A72" s="839" t="n">
        <f aca="false">A71+1</f>
        <v>61</v>
      </c>
      <c r="B72" s="836" t="str">
        <f aca="false">IF(基本情報入力シート!C93="","",基本情報入力シート!C93)</f>
        <v/>
      </c>
      <c r="C72" s="837" t="str">
        <f aca="false">IF(基本情報入力シート!D93="","",基本情報入力シート!D93)</f>
        <v/>
      </c>
      <c r="D72" s="837" t="str">
        <f aca="false">IF(基本情報入力シート!E93="","",基本情報入力シート!E93)</f>
        <v/>
      </c>
      <c r="E72" s="837" t="str">
        <f aca="false">IF(基本情報入力シート!F93="","",基本情報入力シート!F93)</f>
        <v/>
      </c>
      <c r="F72" s="837" t="str">
        <f aca="false">IF(基本情報入力シート!G93="","",基本情報入力シート!G93)</f>
        <v/>
      </c>
      <c r="G72" s="837" t="str">
        <f aca="false">IF(基本情報入力シート!H93="","",基本情報入力シート!H93)</f>
        <v/>
      </c>
      <c r="H72" s="837" t="str">
        <f aca="false">IF(基本情報入力シート!I93="","",基本情報入力シート!I93)</f>
        <v/>
      </c>
      <c r="I72" s="837" t="str">
        <f aca="false">IF(基本情報入力シート!J93="","",基本情報入力シート!J93)</f>
        <v/>
      </c>
      <c r="J72" s="837" t="str">
        <f aca="false">IF(基本情報入力シート!K93="","",基本情報入力シート!K93)</f>
        <v/>
      </c>
      <c r="K72" s="838" t="str">
        <f aca="false">IF(基本情報入力シート!L93="","",基本情報入力シート!L93)</f>
        <v/>
      </c>
      <c r="L72" s="839" t="str">
        <f aca="false">IF(基本情報入力シート!M93="","",基本情報入力シート!M93)</f>
        <v/>
      </c>
      <c r="M72" s="839" t="str">
        <f aca="false">IF(基本情報入力シート!R93="","",基本情報入力シート!R93)</f>
        <v/>
      </c>
      <c r="N72" s="839" t="str">
        <f aca="false">IF(基本情報入力シート!W93="","",基本情報入力シート!W93)</f>
        <v/>
      </c>
      <c r="O72" s="839" t="str">
        <f aca="false">IF(基本情報入力シート!X93="","",基本情報入力シート!X93)</f>
        <v/>
      </c>
      <c r="P72" s="840" t="str">
        <f aca="false">IF(基本情報入力シート!Y93="","",基本情報入力シート!Y93)</f>
        <v/>
      </c>
      <c r="Q72" s="841" t="str">
        <f aca="false">IF(基本情報入力シート!Z93="","",基本情報入力シート!Z93)</f>
        <v/>
      </c>
      <c r="R72" s="842" t="str">
        <f aca="false">IF(基本情報入力シート!AA93="","",基本情報入力シート!AA93)</f>
        <v/>
      </c>
      <c r="S72" s="843"/>
      <c r="T72" s="844"/>
      <c r="U72" s="845" t="e">
        <f aca="false">IF(P72="","",VLOOKUP(P72,【参考】数式用!$A$5:$I$38,MATCH(T72,【参考】数式用!$C$4:$G$4,0)+2,0))))</f>
        <v>#N/A</v>
      </c>
      <c r="V72" s="846" t="s">
        <v>101</v>
      </c>
      <c r="W72" s="847"/>
      <c r="X72" s="848" t="s">
        <v>132</v>
      </c>
      <c r="Y72" s="847"/>
      <c r="Z72" s="848" t="s">
        <v>354</v>
      </c>
      <c r="AA72" s="847"/>
      <c r="AB72" s="848" t="s">
        <v>132</v>
      </c>
      <c r="AC72" s="847"/>
      <c r="AD72" s="848" t="s">
        <v>133</v>
      </c>
      <c r="AE72" s="849" t="s">
        <v>169</v>
      </c>
      <c r="AF72" s="850" t="str">
        <f aca="false">IF(W72&gt;=1,(AA72*12+AC72)-(W72*12+Y72)+1,"")</f>
        <v/>
      </c>
      <c r="AG72" s="852" t="s">
        <v>355</v>
      </c>
      <c r="AH72" s="851" t="str">
        <f aca="false">IFERROR(ROUNDDOWN(ROUND(Q72*R72,0)*U72,0)*AF72,"")</f>
        <v/>
      </c>
    </row>
    <row r="73" customFormat="false" ht="36" hidden="false" customHeight="true" outlineLevel="0" collapsed="false">
      <c r="A73" s="839" t="n">
        <f aca="false">A72+1</f>
        <v>62</v>
      </c>
      <c r="B73" s="836" t="str">
        <f aca="false">IF(基本情報入力シート!C94="","",基本情報入力シート!C94)</f>
        <v/>
      </c>
      <c r="C73" s="837" t="str">
        <f aca="false">IF(基本情報入力シート!D94="","",基本情報入力シート!D94)</f>
        <v/>
      </c>
      <c r="D73" s="837" t="str">
        <f aca="false">IF(基本情報入力シート!E94="","",基本情報入力シート!E94)</f>
        <v/>
      </c>
      <c r="E73" s="837" t="str">
        <f aca="false">IF(基本情報入力シート!F94="","",基本情報入力シート!F94)</f>
        <v/>
      </c>
      <c r="F73" s="837" t="str">
        <f aca="false">IF(基本情報入力シート!G94="","",基本情報入力シート!G94)</f>
        <v/>
      </c>
      <c r="G73" s="837" t="str">
        <f aca="false">IF(基本情報入力シート!H94="","",基本情報入力シート!H94)</f>
        <v/>
      </c>
      <c r="H73" s="837" t="str">
        <f aca="false">IF(基本情報入力シート!I94="","",基本情報入力シート!I94)</f>
        <v/>
      </c>
      <c r="I73" s="837" t="str">
        <f aca="false">IF(基本情報入力シート!J94="","",基本情報入力シート!J94)</f>
        <v/>
      </c>
      <c r="J73" s="837" t="str">
        <f aca="false">IF(基本情報入力シート!K94="","",基本情報入力シート!K94)</f>
        <v/>
      </c>
      <c r="K73" s="838" t="str">
        <f aca="false">IF(基本情報入力シート!L94="","",基本情報入力シート!L94)</f>
        <v/>
      </c>
      <c r="L73" s="839" t="str">
        <f aca="false">IF(基本情報入力シート!M94="","",基本情報入力シート!M94)</f>
        <v/>
      </c>
      <c r="M73" s="839" t="str">
        <f aca="false">IF(基本情報入力シート!R94="","",基本情報入力シート!R94)</f>
        <v/>
      </c>
      <c r="N73" s="839" t="str">
        <f aca="false">IF(基本情報入力シート!W94="","",基本情報入力シート!W94)</f>
        <v/>
      </c>
      <c r="O73" s="839" t="str">
        <f aca="false">IF(基本情報入力シート!X94="","",基本情報入力シート!X94)</f>
        <v/>
      </c>
      <c r="P73" s="840" t="str">
        <f aca="false">IF(基本情報入力シート!Y94="","",基本情報入力シート!Y94)</f>
        <v/>
      </c>
      <c r="Q73" s="841" t="str">
        <f aca="false">IF(基本情報入力シート!Z94="","",基本情報入力シート!Z94)</f>
        <v/>
      </c>
      <c r="R73" s="842" t="str">
        <f aca="false">IF(基本情報入力シート!AA94="","",基本情報入力シート!AA94)</f>
        <v/>
      </c>
      <c r="S73" s="843"/>
      <c r="T73" s="844"/>
      <c r="U73" s="845" t="e">
        <f aca="false">IF(P73="","",VLOOKUP(P73,【参考】数式用!$A$5:$I$38,MATCH(T73,【参考】数式用!$C$4:$G$4,0)+2,0))))</f>
        <v>#N/A</v>
      </c>
      <c r="V73" s="846" t="s">
        <v>101</v>
      </c>
      <c r="W73" s="847"/>
      <c r="X73" s="848" t="s">
        <v>132</v>
      </c>
      <c r="Y73" s="847"/>
      <c r="Z73" s="848" t="s">
        <v>354</v>
      </c>
      <c r="AA73" s="847"/>
      <c r="AB73" s="848" t="s">
        <v>132</v>
      </c>
      <c r="AC73" s="847"/>
      <c r="AD73" s="848" t="s">
        <v>133</v>
      </c>
      <c r="AE73" s="849" t="s">
        <v>169</v>
      </c>
      <c r="AF73" s="850" t="str">
        <f aca="false">IF(W73&gt;=1,(AA73*12+AC73)-(W73*12+Y73)+1,"")</f>
        <v/>
      </c>
      <c r="AG73" s="852" t="s">
        <v>355</v>
      </c>
      <c r="AH73" s="851" t="str">
        <f aca="false">IFERROR(ROUNDDOWN(ROUND(Q73*R73,0)*U73,0)*AF73,"")</f>
        <v/>
      </c>
    </row>
    <row r="74" customFormat="false" ht="36" hidden="false" customHeight="true" outlineLevel="0" collapsed="false">
      <c r="A74" s="839" t="n">
        <f aca="false">A73+1</f>
        <v>63</v>
      </c>
      <c r="B74" s="836" t="str">
        <f aca="false">IF(基本情報入力シート!C95="","",基本情報入力シート!C95)</f>
        <v/>
      </c>
      <c r="C74" s="837" t="str">
        <f aca="false">IF(基本情報入力シート!D95="","",基本情報入力シート!D95)</f>
        <v/>
      </c>
      <c r="D74" s="837" t="str">
        <f aca="false">IF(基本情報入力シート!E95="","",基本情報入力シート!E95)</f>
        <v/>
      </c>
      <c r="E74" s="837" t="str">
        <f aca="false">IF(基本情報入力シート!F95="","",基本情報入力シート!F95)</f>
        <v/>
      </c>
      <c r="F74" s="837" t="str">
        <f aca="false">IF(基本情報入力シート!G95="","",基本情報入力シート!G95)</f>
        <v/>
      </c>
      <c r="G74" s="837" t="str">
        <f aca="false">IF(基本情報入力シート!H95="","",基本情報入力シート!H95)</f>
        <v/>
      </c>
      <c r="H74" s="837" t="str">
        <f aca="false">IF(基本情報入力シート!I95="","",基本情報入力シート!I95)</f>
        <v/>
      </c>
      <c r="I74" s="837" t="str">
        <f aca="false">IF(基本情報入力シート!J95="","",基本情報入力シート!J95)</f>
        <v/>
      </c>
      <c r="J74" s="837" t="str">
        <f aca="false">IF(基本情報入力シート!K95="","",基本情報入力シート!K95)</f>
        <v/>
      </c>
      <c r="K74" s="838" t="str">
        <f aca="false">IF(基本情報入力シート!L95="","",基本情報入力シート!L95)</f>
        <v/>
      </c>
      <c r="L74" s="839" t="str">
        <f aca="false">IF(基本情報入力シート!M95="","",基本情報入力シート!M95)</f>
        <v/>
      </c>
      <c r="M74" s="839" t="str">
        <f aca="false">IF(基本情報入力シート!R95="","",基本情報入力シート!R95)</f>
        <v/>
      </c>
      <c r="N74" s="839" t="str">
        <f aca="false">IF(基本情報入力シート!W95="","",基本情報入力シート!W95)</f>
        <v/>
      </c>
      <c r="O74" s="839" t="str">
        <f aca="false">IF(基本情報入力シート!X95="","",基本情報入力シート!X95)</f>
        <v/>
      </c>
      <c r="P74" s="840" t="str">
        <f aca="false">IF(基本情報入力シート!Y95="","",基本情報入力シート!Y95)</f>
        <v/>
      </c>
      <c r="Q74" s="841" t="str">
        <f aca="false">IF(基本情報入力シート!Z95="","",基本情報入力シート!Z95)</f>
        <v/>
      </c>
      <c r="R74" s="842" t="str">
        <f aca="false">IF(基本情報入力シート!AA95="","",基本情報入力シート!AA95)</f>
        <v/>
      </c>
      <c r="S74" s="843"/>
      <c r="T74" s="844"/>
      <c r="U74" s="845" t="e">
        <f aca="false">IF(P74="","",VLOOKUP(P74,【参考】数式用!$A$5:$I$38,MATCH(T74,【参考】数式用!$C$4:$G$4,0)+2,0))))</f>
        <v>#N/A</v>
      </c>
      <c r="V74" s="846" t="s">
        <v>101</v>
      </c>
      <c r="W74" s="847"/>
      <c r="X74" s="848" t="s">
        <v>132</v>
      </c>
      <c r="Y74" s="847"/>
      <c r="Z74" s="848" t="s">
        <v>354</v>
      </c>
      <c r="AA74" s="847"/>
      <c r="AB74" s="848" t="s">
        <v>132</v>
      </c>
      <c r="AC74" s="847"/>
      <c r="AD74" s="848" t="s">
        <v>133</v>
      </c>
      <c r="AE74" s="849" t="s">
        <v>169</v>
      </c>
      <c r="AF74" s="850" t="str">
        <f aca="false">IF(W74&gt;=1,(AA74*12+AC74)-(W74*12+Y74)+1,"")</f>
        <v/>
      </c>
      <c r="AG74" s="852" t="s">
        <v>355</v>
      </c>
      <c r="AH74" s="851" t="str">
        <f aca="false">IFERROR(ROUNDDOWN(ROUND(Q74*R74,0)*U74,0)*AF74,"")</f>
        <v/>
      </c>
    </row>
    <row r="75" customFormat="false" ht="36" hidden="false" customHeight="true" outlineLevel="0" collapsed="false">
      <c r="A75" s="839" t="n">
        <f aca="false">A74+1</f>
        <v>64</v>
      </c>
      <c r="B75" s="836" t="str">
        <f aca="false">IF(基本情報入力シート!C96="","",基本情報入力シート!C96)</f>
        <v/>
      </c>
      <c r="C75" s="837" t="str">
        <f aca="false">IF(基本情報入力シート!D96="","",基本情報入力シート!D96)</f>
        <v/>
      </c>
      <c r="D75" s="837" t="str">
        <f aca="false">IF(基本情報入力シート!E96="","",基本情報入力シート!E96)</f>
        <v/>
      </c>
      <c r="E75" s="837" t="str">
        <f aca="false">IF(基本情報入力シート!F96="","",基本情報入力シート!F96)</f>
        <v/>
      </c>
      <c r="F75" s="837" t="str">
        <f aca="false">IF(基本情報入力シート!G96="","",基本情報入力シート!G96)</f>
        <v/>
      </c>
      <c r="G75" s="837" t="str">
        <f aca="false">IF(基本情報入力シート!H96="","",基本情報入力シート!H96)</f>
        <v/>
      </c>
      <c r="H75" s="837" t="str">
        <f aca="false">IF(基本情報入力シート!I96="","",基本情報入力シート!I96)</f>
        <v/>
      </c>
      <c r="I75" s="837" t="str">
        <f aca="false">IF(基本情報入力シート!J96="","",基本情報入力シート!J96)</f>
        <v/>
      </c>
      <c r="J75" s="837" t="str">
        <f aca="false">IF(基本情報入力シート!K96="","",基本情報入力シート!K96)</f>
        <v/>
      </c>
      <c r="K75" s="838" t="str">
        <f aca="false">IF(基本情報入力シート!L96="","",基本情報入力シート!L96)</f>
        <v/>
      </c>
      <c r="L75" s="839" t="str">
        <f aca="false">IF(基本情報入力シート!M96="","",基本情報入力シート!M96)</f>
        <v/>
      </c>
      <c r="M75" s="839" t="str">
        <f aca="false">IF(基本情報入力シート!R96="","",基本情報入力シート!R96)</f>
        <v/>
      </c>
      <c r="N75" s="839" t="str">
        <f aca="false">IF(基本情報入力シート!W96="","",基本情報入力シート!W96)</f>
        <v/>
      </c>
      <c r="O75" s="839" t="str">
        <f aca="false">IF(基本情報入力シート!X96="","",基本情報入力シート!X96)</f>
        <v/>
      </c>
      <c r="P75" s="840" t="str">
        <f aca="false">IF(基本情報入力シート!Y96="","",基本情報入力シート!Y96)</f>
        <v/>
      </c>
      <c r="Q75" s="841" t="str">
        <f aca="false">IF(基本情報入力シート!Z96="","",基本情報入力シート!Z96)</f>
        <v/>
      </c>
      <c r="R75" s="842" t="str">
        <f aca="false">IF(基本情報入力シート!AA96="","",基本情報入力シート!AA96)</f>
        <v/>
      </c>
      <c r="S75" s="843"/>
      <c r="T75" s="844"/>
      <c r="U75" s="845" t="e">
        <f aca="false">IF(P75="","",VLOOKUP(P75,【参考】数式用!$A$5:$I$38,MATCH(T75,【参考】数式用!$C$4:$G$4,0)+2,0))))</f>
        <v>#N/A</v>
      </c>
      <c r="V75" s="846" t="s">
        <v>101</v>
      </c>
      <c r="W75" s="847"/>
      <c r="X75" s="848" t="s">
        <v>132</v>
      </c>
      <c r="Y75" s="847"/>
      <c r="Z75" s="848" t="s">
        <v>354</v>
      </c>
      <c r="AA75" s="847"/>
      <c r="AB75" s="848" t="s">
        <v>132</v>
      </c>
      <c r="AC75" s="847"/>
      <c r="AD75" s="848" t="s">
        <v>133</v>
      </c>
      <c r="AE75" s="849" t="s">
        <v>169</v>
      </c>
      <c r="AF75" s="850" t="str">
        <f aca="false">IF(W75&gt;=1,(AA75*12+AC75)-(W75*12+Y75)+1,"")</f>
        <v/>
      </c>
      <c r="AG75" s="852" t="s">
        <v>355</v>
      </c>
      <c r="AH75" s="851" t="str">
        <f aca="false">IFERROR(ROUNDDOWN(ROUND(Q75*R75,0)*U75,0)*AF75,"")</f>
        <v/>
      </c>
    </row>
    <row r="76" customFormat="false" ht="36" hidden="false" customHeight="true" outlineLevel="0" collapsed="false">
      <c r="A76" s="839" t="n">
        <f aca="false">A75+1</f>
        <v>65</v>
      </c>
      <c r="B76" s="836" t="str">
        <f aca="false">IF(基本情報入力シート!C97="","",基本情報入力シート!C97)</f>
        <v/>
      </c>
      <c r="C76" s="837" t="str">
        <f aca="false">IF(基本情報入力シート!D97="","",基本情報入力シート!D97)</f>
        <v/>
      </c>
      <c r="D76" s="837" t="str">
        <f aca="false">IF(基本情報入力シート!E97="","",基本情報入力シート!E97)</f>
        <v/>
      </c>
      <c r="E76" s="837" t="str">
        <f aca="false">IF(基本情報入力シート!F97="","",基本情報入力シート!F97)</f>
        <v/>
      </c>
      <c r="F76" s="837" t="str">
        <f aca="false">IF(基本情報入力シート!G97="","",基本情報入力シート!G97)</f>
        <v/>
      </c>
      <c r="G76" s="837" t="str">
        <f aca="false">IF(基本情報入力シート!H97="","",基本情報入力シート!H97)</f>
        <v/>
      </c>
      <c r="H76" s="837" t="str">
        <f aca="false">IF(基本情報入力シート!I97="","",基本情報入力シート!I97)</f>
        <v/>
      </c>
      <c r="I76" s="837" t="str">
        <f aca="false">IF(基本情報入力シート!J97="","",基本情報入力シート!J97)</f>
        <v/>
      </c>
      <c r="J76" s="837" t="str">
        <f aca="false">IF(基本情報入力シート!K97="","",基本情報入力シート!K97)</f>
        <v/>
      </c>
      <c r="K76" s="838" t="str">
        <f aca="false">IF(基本情報入力シート!L97="","",基本情報入力シート!L97)</f>
        <v/>
      </c>
      <c r="L76" s="839" t="str">
        <f aca="false">IF(基本情報入力シート!M97="","",基本情報入力シート!M97)</f>
        <v/>
      </c>
      <c r="M76" s="839" t="str">
        <f aca="false">IF(基本情報入力シート!R97="","",基本情報入力シート!R97)</f>
        <v/>
      </c>
      <c r="N76" s="839" t="str">
        <f aca="false">IF(基本情報入力シート!W97="","",基本情報入力シート!W97)</f>
        <v/>
      </c>
      <c r="O76" s="839" t="str">
        <f aca="false">IF(基本情報入力シート!X97="","",基本情報入力シート!X97)</f>
        <v/>
      </c>
      <c r="P76" s="840" t="str">
        <f aca="false">IF(基本情報入力シート!Y97="","",基本情報入力シート!Y97)</f>
        <v/>
      </c>
      <c r="Q76" s="841" t="str">
        <f aca="false">IF(基本情報入力シート!Z97="","",基本情報入力シート!Z97)</f>
        <v/>
      </c>
      <c r="R76" s="842" t="str">
        <f aca="false">IF(基本情報入力シート!AA97="","",基本情報入力シート!AA97)</f>
        <v/>
      </c>
      <c r="S76" s="843"/>
      <c r="T76" s="844"/>
      <c r="U76" s="845" t="e">
        <f aca="false">IF(P76="","",VLOOKUP(P76,【参考】数式用!$A$5:$I$38,MATCH(T76,【参考】数式用!$C$4:$G$4,0)+2,0))))</f>
        <v>#N/A</v>
      </c>
      <c r="V76" s="846" t="s">
        <v>101</v>
      </c>
      <c r="W76" s="847"/>
      <c r="X76" s="848" t="s">
        <v>132</v>
      </c>
      <c r="Y76" s="847"/>
      <c r="Z76" s="848" t="s">
        <v>354</v>
      </c>
      <c r="AA76" s="847"/>
      <c r="AB76" s="848" t="s">
        <v>132</v>
      </c>
      <c r="AC76" s="847"/>
      <c r="AD76" s="848" t="s">
        <v>133</v>
      </c>
      <c r="AE76" s="849" t="s">
        <v>169</v>
      </c>
      <c r="AF76" s="850" t="str">
        <f aca="false">IF(W76&gt;=1,(AA76*12+AC76)-(W76*12+Y76)+1,"")</f>
        <v/>
      </c>
      <c r="AG76" s="852" t="s">
        <v>355</v>
      </c>
      <c r="AH76" s="851" t="str">
        <f aca="false">IFERROR(ROUNDDOWN(ROUND(Q76*R76,0)*U76,0)*AF76,"")</f>
        <v/>
      </c>
    </row>
    <row r="77" customFormat="false" ht="36" hidden="false" customHeight="true" outlineLevel="0" collapsed="false">
      <c r="A77" s="839" t="n">
        <f aca="false">A76+1</f>
        <v>66</v>
      </c>
      <c r="B77" s="836" t="str">
        <f aca="false">IF(基本情報入力シート!C98="","",基本情報入力シート!C98)</f>
        <v/>
      </c>
      <c r="C77" s="837" t="str">
        <f aca="false">IF(基本情報入力シート!D98="","",基本情報入力シート!D98)</f>
        <v/>
      </c>
      <c r="D77" s="837" t="str">
        <f aca="false">IF(基本情報入力シート!E98="","",基本情報入力シート!E98)</f>
        <v/>
      </c>
      <c r="E77" s="837" t="str">
        <f aca="false">IF(基本情報入力シート!F98="","",基本情報入力シート!F98)</f>
        <v/>
      </c>
      <c r="F77" s="837" t="str">
        <f aca="false">IF(基本情報入力シート!G98="","",基本情報入力シート!G98)</f>
        <v/>
      </c>
      <c r="G77" s="837" t="str">
        <f aca="false">IF(基本情報入力シート!H98="","",基本情報入力シート!H98)</f>
        <v/>
      </c>
      <c r="H77" s="837" t="str">
        <f aca="false">IF(基本情報入力シート!I98="","",基本情報入力シート!I98)</f>
        <v/>
      </c>
      <c r="I77" s="837" t="str">
        <f aca="false">IF(基本情報入力シート!J98="","",基本情報入力シート!J98)</f>
        <v/>
      </c>
      <c r="J77" s="837" t="str">
        <f aca="false">IF(基本情報入力シート!K98="","",基本情報入力シート!K98)</f>
        <v/>
      </c>
      <c r="K77" s="838" t="str">
        <f aca="false">IF(基本情報入力シート!L98="","",基本情報入力シート!L98)</f>
        <v/>
      </c>
      <c r="L77" s="839" t="str">
        <f aca="false">IF(基本情報入力シート!M98="","",基本情報入力シート!M98)</f>
        <v/>
      </c>
      <c r="M77" s="839" t="str">
        <f aca="false">IF(基本情報入力シート!R98="","",基本情報入力シート!R98)</f>
        <v/>
      </c>
      <c r="N77" s="839" t="str">
        <f aca="false">IF(基本情報入力シート!W98="","",基本情報入力シート!W98)</f>
        <v/>
      </c>
      <c r="O77" s="839" t="str">
        <f aca="false">IF(基本情報入力シート!X98="","",基本情報入力シート!X98)</f>
        <v/>
      </c>
      <c r="P77" s="840" t="str">
        <f aca="false">IF(基本情報入力シート!Y98="","",基本情報入力シート!Y98)</f>
        <v/>
      </c>
      <c r="Q77" s="841" t="str">
        <f aca="false">IF(基本情報入力シート!Z98="","",基本情報入力シート!Z98)</f>
        <v/>
      </c>
      <c r="R77" s="842" t="str">
        <f aca="false">IF(基本情報入力シート!AA98="","",基本情報入力シート!AA98)</f>
        <v/>
      </c>
      <c r="S77" s="843"/>
      <c r="T77" s="844"/>
      <c r="U77" s="845" t="e">
        <f aca="false">IF(P77="","",VLOOKUP(P77,【参考】数式用!$A$5:$I$38,MATCH(T77,【参考】数式用!$C$4:$G$4,0)+2,0))))</f>
        <v>#N/A</v>
      </c>
      <c r="V77" s="846" t="s">
        <v>101</v>
      </c>
      <c r="W77" s="847"/>
      <c r="X77" s="848" t="s">
        <v>132</v>
      </c>
      <c r="Y77" s="847"/>
      <c r="Z77" s="848" t="s">
        <v>354</v>
      </c>
      <c r="AA77" s="847"/>
      <c r="AB77" s="848" t="s">
        <v>132</v>
      </c>
      <c r="AC77" s="847"/>
      <c r="AD77" s="848" t="s">
        <v>133</v>
      </c>
      <c r="AE77" s="849" t="s">
        <v>169</v>
      </c>
      <c r="AF77" s="850" t="str">
        <f aca="false">IF(W77&gt;=1,(AA77*12+AC77)-(W77*12+Y77)+1,"")</f>
        <v/>
      </c>
      <c r="AG77" s="852" t="s">
        <v>355</v>
      </c>
      <c r="AH77" s="851" t="str">
        <f aca="false">IFERROR(ROUNDDOWN(ROUND(Q77*R77,0)*U77,0)*AF77,"")</f>
        <v/>
      </c>
    </row>
    <row r="78" customFormat="false" ht="36" hidden="false" customHeight="true" outlineLevel="0" collapsed="false">
      <c r="A78" s="839" t="n">
        <f aca="false">A77+1</f>
        <v>67</v>
      </c>
      <c r="B78" s="836" t="str">
        <f aca="false">IF(基本情報入力シート!C99="","",基本情報入力シート!C99)</f>
        <v/>
      </c>
      <c r="C78" s="837" t="str">
        <f aca="false">IF(基本情報入力シート!D99="","",基本情報入力シート!D99)</f>
        <v/>
      </c>
      <c r="D78" s="837" t="str">
        <f aca="false">IF(基本情報入力シート!E99="","",基本情報入力シート!E99)</f>
        <v/>
      </c>
      <c r="E78" s="837" t="str">
        <f aca="false">IF(基本情報入力シート!F99="","",基本情報入力シート!F99)</f>
        <v/>
      </c>
      <c r="F78" s="837" t="str">
        <f aca="false">IF(基本情報入力シート!G99="","",基本情報入力シート!G99)</f>
        <v/>
      </c>
      <c r="G78" s="837" t="str">
        <f aca="false">IF(基本情報入力シート!H99="","",基本情報入力シート!H99)</f>
        <v/>
      </c>
      <c r="H78" s="837" t="str">
        <f aca="false">IF(基本情報入力シート!I99="","",基本情報入力シート!I99)</f>
        <v/>
      </c>
      <c r="I78" s="837" t="str">
        <f aca="false">IF(基本情報入力シート!J99="","",基本情報入力シート!J99)</f>
        <v/>
      </c>
      <c r="J78" s="837" t="str">
        <f aca="false">IF(基本情報入力シート!K99="","",基本情報入力シート!K99)</f>
        <v/>
      </c>
      <c r="K78" s="838" t="str">
        <f aca="false">IF(基本情報入力シート!L99="","",基本情報入力シート!L99)</f>
        <v/>
      </c>
      <c r="L78" s="839" t="str">
        <f aca="false">IF(基本情報入力シート!M99="","",基本情報入力シート!M99)</f>
        <v/>
      </c>
      <c r="M78" s="839" t="str">
        <f aca="false">IF(基本情報入力シート!R99="","",基本情報入力シート!R99)</f>
        <v/>
      </c>
      <c r="N78" s="839" t="str">
        <f aca="false">IF(基本情報入力シート!W99="","",基本情報入力シート!W99)</f>
        <v/>
      </c>
      <c r="O78" s="839" t="str">
        <f aca="false">IF(基本情報入力シート!X99="","",基本情報入力シート!X99)</f>
        <v/>
      </c>
      <c r="P78" s="840" t="str">
        <f aca="false">IF(基本情報入力シート!Y99="","",基本情報入力シート!Y99)</f>
        <v/>
      </c>
      <c r="Q78" s="841" t="str">
        <f aca="false">IF(基本情報入力シート!Z99="","",基本情報入力シート!Z99)</f>
        <v/>
      </c>
      <c r="R78" s="842" t="str">
        <f aca="false">IF(基本情報入力シート!AA99="","",基本情報入力シート!AA99)</f>
        <v/>
      </c>
      <c r="S78" s="843"/>
      <c r="T78" s="844"/>
      <c r="U78" s="845" t="e">
        <f aca="false">IF(P78="","",VLOOKUP(P78,【参考】数式用!$A$5:$I$38,MATCH(T78,【参考】数式用!$C$4:$G$4,0)+2,0))))</f>
        <v>#N/A</v>
      </c>
      <c r="V78" s="846" t="s">
        <v>101</v>
      </c>
      <c r="W78" s="847"/>
      <c r="X78" s="848" t="s">
        <v>132</v>
      </c>
      <c r="Y78" s="847"/>
      <c r="Z78" s="848" t="s">
        <v>354</v>
      </c>
      <c r="AA78" s="847"/>
      <c r="AB78" s="848" t="s">
        <v>132</v>
      </c>
      <c r="AC78" s="847"/>
      <c r="AD78" s="848" t="s">
        <v>133</v>
      </c>
      <c r="AE78" s="849" t="s">
        <v>169</v>
      </c>
      <c r="AF78" s="850" t="str">
        <f aca="false">IF(W78&gt;=1,(AA78*12+AC78)-(W78*12+Y78)+1,"")</f>
        <v/>
      </c>
      <c r="AG78" s="852" t="s">
        <v>355</v>
      </c>
      <c r="AH78" s="851" t="str">
        <f aca="false">IFERROR(ROUNDDOWN(ROUND(Q78*R78,0)*U78,0)*AF78,"")</f>
        <v/>
      </c>
    </row>
    <row r="79" customFormat="false" ht="36" hidden="false" customHeight="true" outlineLevel="0" collapsed="false">
      <c r="A79" s="839" t="n">
        <f aca="false">A78+1</f>
        <v>68</v>
      </c>
      <c r="B79" s="836" t="str">
        <f aca="false">IF(基本情報入力シート!C100="","",基本情報入力シート!C100)</f>
        <v/>
      </c>
      <c r="C79" s="837" t="str">
        <f aca="false">IF(基本情報入力シート!D100="","",基本情報入力シート!D100)</f>
        <v/>
      </c>
      <c r="D79" s="837" t="str">
        <f aca="false">IF(基本情報入力シート!E100="","",基本情報入力シート!E100)</f>
        <v/>
      </c>
      <c r="E79" s="837" t="str">
        <f aca="false">IF(基本情報入力シート!F100="","",基本情報入力シート!F100)</f>
        <v/>
      </c>
      <c r="F79" s="837" t="str">
        <f aca="false">IF(基本情報入力シート!G100="","",基本情報入力シート!G100)</f>
        <v/>
      </c>
      <c r="G79" s="837" t="str">
        <f aca="false">IF(基本情報入力シート!H100="","",基本情報入力シート!H100)</f>
        <v/>
      </c>
      <c r="H79" s="837" t="str">
        <f aca="false">IF(基本情報入力シート!I100="","",基本情報入力シート!I100)</f>
        <v/>
      </c>
      <c r="I79" s="837" t="str">
        <f aca="false">IF(基本情報入力シート!J100="","",基本情報入力シート!J100)</f>
        <v/>
      </c>
      <c r="J79" s="837" t="str">
        <f aca="false">IF(基本情報入力シート!K100="","",基本情報入力シート!K100)</f>
        <v/>
      </c>
      <c r="K79" s="838" t="str">
        <f aca="false">IF(基本情報入力シート!L100="","",基本情報入力シート!L100)</f>
        <v/>
      </c>
      <c r="L79" s="839" t="str">
        <f aca="false">IF(基本情報入力シート!M100="","",基本情報入力シート!M100)</f>
        <v/>
      </c>
      <c r="M79" s="839" t="str">
        <f aca="false">IF(基本情報入力シート!R100="","",基本情報入力シート!R100)</f>
        <v/>
      </c>
      <c r="N79" s="839" t="str">
        <f aca="false">IF(基本情報入力シート!W100="","",基本情報入力シート!W100)</f>
        <v/>
      </c>
      <c r="O79" s="839" t="str">
        <f aca="false">IF(基本情報入力シート!X100="","",基本情報入力シート!X100)</f>
        <v/>
      </c>
      <c r="P79" s="840" t="str">
        <f aca="false">IF(基本情報入力シート!Y100="","",基本情報入力シート!Y100)</f>
        <v/>
      </c>
      <c r="Q79" s="841" t="str">
        <f aca="false">IF(基本情報入力シート!Z100="","",基本情報入力シート!Z100)</f>
        <v/>
      </c>
      <c r="R79" s="842" t="str">
        <f aca="false">IF(基本情報入力シート!AA100="","",基本情報入力シート!AA100)</f>
        <v/>
      </c>
      <c r="S79" s="843"/>
      <c r="T79" s="844"/>
      <c r="U79" s="845" t="e">
        <f aca="false">IF(P79="","",VLOOKUP(P79,【参考】数式用!$A$5:$I$38,MATCH(T79,【参考】数式用!$C$4:$G$4,0)+2,0))))</f>
        <v>#N/A</v>
      </c>
      <c r="V79" s="846" t="s">
        <v>101</v>
      </c>
      <c r="W79" s="847"/>
      <c r="X79" s="848" t="s">
        <v>132</v>
      </c>
      <c r="Y79" s="847"/>
      <c r="Z79" s="848" t="s">
        <v>354</v>
      </c>
      <c r="AA79" s="847"/>
      <c r="AB79" s="848" t="s">
        <v>132</v>
      </c>
      <c r="AC79" s="847"/>
      <c r="AD79" s="848" t="s">
        <v>133</v>
      </c>
      <c r="AE79" s="849" t="s">
        <v>169</v>
      </c>
      <c r="AF79" s="850" t="str">
        <f aca="false">IF(W79&gt;=1,(AA79*12+AC79)-(W79*12+Y79)+1,"")</f>
        <v/>
      </c>
      <c r="AG79" s="852" t="s">
        <v>355</v>
      </c>
      <c r="AH79" s="851" t="str">
        <f aca="false">IFERROR(ROUNDDOWN(ROUND(Q79*R79,0)*U79,0)*AF79,"")</f>
        <v/>
      </c>
    </row>
    <row r="80" customFormat="false" ht="36" hidden="false" customHeight="true" outlineLevel="0" collapsed="false">
      <c r="A80" s="839" t="n">
        <f aca="false">A79+1</f>
        <v>69</v>
      </c>
      <c r="B80" s="836" t="str">
        <f aca="false">IF(基本情報入力シート!C101="","",基本情報入力シート!C101)</f>
        <v/>
      </c>
      <c r="C80" s="837" t="str">
        <f aca="false">IF(基本情報入力シート!D101="","",基本情報入力シート!D101)</f>
        <v/>
      </c>
      <c r="D80" s="837" t="str">
        <f aca="false">IF(基本情報入力シート!E101="","",基本情報入力シート!E101)</f>
        <v/>
      </c>
      <c r="E80" s="837" t="str">
        <f aca="false">IF(基本情報入力シート!F101="","",基本情報入力シート!F101)</f>
        <v/>
      </c>
      <c r="F80" s="837" t="str">
        <f aca="false">IF(基本情報入力シート!G101="","",基本情報入力シート!G101)</f>
        <v/>
      </c>
      <c r="G80" s="837" t="str">
        <f aca="false">IF(基本情報入力シート!H101="","",基本情報入力シート!H101)</f>
        <v/>
      </c>
      <c r="H80" s="837" t="str">
        <f aca="false">IF(基本情報入力シート!I101="","",基本情報入力シート!I101)</f>
        <v/>
      </c>
      <c r="I80" s="837" t="str">
        <f aca="false">IF(基本情報入力シート!J101="","",基本情報入力シート!J101)</f>
        <v/>
      </c>
      <c r="J80" s="837" t="str">
        <f aca="false">IF(基本情報入力シート!K101="","",基本情報入力シート!K101)</f>
        <v/>
      </c>
      <c r="K80" s="838" t="str">
        <f aca="false">IF(基本情報入力シート!L101="","",基本情報入力シート!L101)</f>
        <v/>
      </c>
      <c r="L80" s="839" t="str">
        <f aca="false">IF(基本情報入力シート!M101="","",基本情報入力シート!M101)</f>
        <v/>
      </c>
      <c r="M80" s="839" t="str">
        <f aca="false">IF(基本情報入力シート!R101="","",基本情報入力シート!R101)</f>
        <v/>
      </c>
      <c r="N80" s="839" t="str">
        <f aca="false">IF(基本情報入力シート!W101="","",基本情報入力シート!W101)</f>
        <v/>
      </c>
      <c r="O80" s="839" t="str">
        <f aca="false">IF(基本情報入力シート!X101="","",基本情報入力シート!X101)</f>
        <v/>
      </c>
      <c r="P80" s="840" t="str">
        <f aca="false">IF(基本情報入力シート!Y101="","",基本情報入力シート!Y101)</f>
        <v/>
      </c>
      <c r="Q80" s="841" t="str">
        <f aca="false">IF(基本情報入力シート!Z101="","",基本情報入力シート!Z101)</f>
        <v/>
      </c>
      <c r="R80" s="842" t="str">
        <f aca="false">IF(基本情報入力シート!AA101="","",基本情報入力シート!AA101)</f>
        <v/>
      </c>
      <c r="S80" s="843"/>
      <c r="T80" s="844"/>
      <c r="U80" s="845" t="e">
        <f aca="false">IF(P80="","",VLOOKUP(P80,【参考】数式用!$A$5:$I$38,MATCH(T80,【参考】数式用!$C$4:$G$4,0)+2,0))))</f>
        <v>#N/A</v>
      </c>
      <c r="V80" s="846" t="s">
        <v>101</v>
      </c>
      <c r="W80" s="847"/>
      <c r="X80" s="848" t="s">
        <v>132</v>
      </c>
      <c r="Y80" s="847"/>
      <c r="Z80" s="848" t="s">
        <v>354</v>
      </c>
      <c r="AA80" s="847"/>
      <c r="AB80" s="848" t="s">
        <v>132</v>
      </c>
      <c r="AC80" s="847"/>
      <c r="AD80" s="848" t="s">
        <v>133</v>
      </c>
      <c r="AE80" s="849" t="s">
        <v>169</v>
      </c>
      <c r="AF80" s="850" t="str">
        <f aca="false">IF(W80&gt;=1,(AA80*12+AC80)-(W80*12+Y80)+1,"")</f>
        <v/>
      </c>
      <c r="AG80" s="852" t="s">
        <v>355</v>
      </c>
      <c r="AH80" s="851" t="str">
        <f aca="false">IFERROR(ROUNDDOWN(ROUND(Q80*R80,0)*U80,0)*AF80,"")</f>
        <v/>
      </c>
    </row>
    <row r="81" customFormat="false" ht="36" hidden="false" customHeight="true" outlineLevel="0" collapsed="false">
      <c r="A81" s="839" t="n">
        <f aca="false">A80+1</f>
        <v>70</v>
      </c>
      <c r="B81" s="836" t="str">
        <f aca="false">IF(基本情報入力シート!C102="","",基本情報入力シート!C102)</f>
        <v/>
      </c>
      <c r="C81" s="837" t="str">
        <f aca="false">IF(基本情報入力シート!D102="","",基本情報入力シート!D102)</f>
        <v/>
      </c>
      <c r="D81" s="837" t="str">
        <f aca="false">IF(基本情報入力シート!E102="","",基本情報入力シート!E102)</f>
        <v/>
      </c>
      <c r="E81" s="837" t="str">
        <f aca="false">IF(基本情報入力シート!F102="","",基本情報入力シート!F102)</f>
        <v/>
      </c>
      <c r="F81" s="837" t="str">
        <f aca="false">IF(基本情報入力シート!G102="","",基本情報入力シート!G102)</f>
        <v/>
      </c>
      <c r="G81" s="837" t="str">
        <f aca="false">IF(基本情報入力シート!H102="","",基本情報入力シート!H102)</f>
        <v/>
      </c>
      <c r="H81" s="837" t="str">
        <f aca="false">IF(基本情報入力シート!I102="","",基本情報入力シート!I102)</f>
        <v/>
      </c>
      <c r="I81" s="837" t="str">
        <f aca="false">IF(基本情報入力シート!J102="","",基本情報入力シート!J102)</f>
        <v/>
      </c>
      <c r="J81" s="837" t="str">
        <f aca="false">IF(基本情報入力シート!K102="","",基本情報入力シート!K102)</f>
        <v/>
      </c>
      <c r="K81" s="838" t="str">
        <f aca="false">IF(基本情報入力シート!L102="","",基本情報入力シート!L102)</f>
        <v/>
      </c>
      <c r="L81" s="839" t="str">
        <f aca="false">IF(基本情報入力シート!M102="","",基本情報入力シート!M102)</f>
        <v/>
      </c>
      <c r="M81" s="839" t="str">
        <f aca="false">IF(基本情報入力シート!R102="","",基本情報入力シート!R102)</f>
        <v/>
      </c>
      <c r="N81" s="839" t="str">
        <f aca="false">IF(基本情報入力シート!W102="","",基本情報入力シート!W102)</f>
        <v/>
      </c>
      <c r="O81" s="839" t="str">
        <f aca="false">IF(基本情報入力シート!X102="","",基本情報入力シート!X102)</f>
        <v/>
      </c>
      <c r="P81" s="840" t="str">
        <f aca="false">IF(基本情報入力シート!Y102="","",基本情報入力シート!Y102)</f>
        <v/>
      </c>
      <c r="Q81" s="841" t="str">
        <f aca="false">IF(基本情報入力シート!Z102="","",基本情報入力シート!Z102)</f>
        <v/>
      </c>
      <c r="R81" s="842" t="str">
        <f aca="false">IF(基本情報入力シート!AA102="","",基本情報入力シート!AA102)</f>
        <v/>
      </c>
      <c r="S81" s="843"/>
      <c r="T81" s="844"/>
      <c r="U81" s="845" t="e">
        <f aca="false">IF(P81="","",VLOOKUP(P81,【参考】数式用!$A$5:$I$38,MATCH(T81,【参考】数式用!$C$4:$G$4,0)+2,0))))</f>
        <v>#N/A</v>
      </c>
      <c r="V81" s="846" t="s">
        <v>101</v>
      </c>
      <c r="W81" s="847"/>
      <c r="X81" s="848" t="s">
        <v>132</v>
      </c>
      <c r="Y81" s="847"/>
      <c r="Z81" s="848" t="s">
        <v>354</v>
      </c>
      <c r="AA81" s="847"/>
      <c r="AB81" s="848" t="s">
        <v>132</v>
      </c>
      <c r="AC81" s="847"/>
      <c r="AD81" s="848" t="s">
        <v>133</v>
      </c>
      <c r="AE81" s="849" t="s">
        <v>169</v>
      </c>
      <c r="AF81" s="850" t="str">
        <f aca="false">IF(W81&gt;=1,(AA81*12+AC81)-(W81*12+Y81)+1,"")</f>
        <v/>
      </c>
      <c r="AG81" s="852" t="s">
        <v>355</v>
      </c>
      <c r="AH81" s="851" t="str">
        <f aca="false">IFERROR(ROUNDDOWN(ROUND(Q81*R81,0)*U81,0)*AF81,"")</f>
        <v/>
      </c>
    </row>
    <row r="82" customFormat="false" ht="36" hidden="false" customHeight="true" outlineLevel="0" collapsed="false">
      <c r="A82" s="839" t="n">
        <f aca="false">A81+1</f>
        <v>71</v>
      </c>
      <c r="B82" s="836" t="str">
        <f aca="false">IF(基本情報入力シート!C103="","",基本情報入力シート!C103)</f>
        <v/>
      </c>
      <c r="C82" s="837" t="str">
        <f aca="false">IF(基本情報入力シート!D103="","",基本情報入力シート!D103)</f>
        <v/>
      </c>
      <c r="D82" s="837" t="str">
        <f aca="false">IF(基本情報入力シート!E103="","",基本情報入力シート!E103)</f>
        <v/>
      </c>
      <c r="E82" s="837" t="str">
        <f aca="false">IF(基本情報入力シート!F103="","",基本情報入力シート!F103)</f>
        <v/>
      </c>
      <c r="F82" s="837" t="str">
        <f aca="false">IF(基本情報入力シート!G103="","",基本情報入力シート!G103)</f>
        <v/>
      </c>
      <c r="G82" s="837" t="str">
        <f aca="false">IF(基本情報入力シート!H103="","",基本情報入力シート!H103)</f>
        <v/>
      </c>
      <c r="H82" s="837" t="str">
        <f aca="false">IF(基本情報入力シート!I103="","",基本情報入力シート!I103)</f>
        <v/>
      </c>
      <c r="I82" s="837" t="str">
        <f aca="false">IF(基本情報入力シート!J103="","",基本情報入力シート!J103)</f>
        <v/>
      </c>
      <c r="J82" s="837" t="str">
        <f aca="false">IF(基本情報入力シート!K103="","",基本情報入力シート!K103)</f>
        <v/>
      </c>
      <c r="K82" s="838" t="str">
        <f aca="false">IF(基本情報入力シート!L103="","",基本情報入力シート!L103)</f>
        <v/>
      </c>
      <c r="L82" s="839" t="str">
        <f aca="false">IF(基本情報入力シート!M103="","",基本情報入力シート!M103)</f>
        <v/>
      </c>
      <c r="M82" s="839" t="str">
        <f aca="false">IF(基本情報入力シート!R103="","",基本情報入力シート!R103)</f>
        <v/>
      </c>
      <c r="N82" s="839" t="str">
        <f aca="false">IF(基本情報入力シート!W103="","",基本情報入力シート!W103)</f>
        <v/>
      </c>
      <c r="O82" s="839" t="str">
        <f aca="false">IF(基本情報入力シート!X103="","",基本情報入力シート!X103)</f>
        <v/>
      </c>
      <c r="P82" s="840" t="str">
        <f aca="false">IF(基本情報入力シート!Y103="","",基本情報入力シート!Y103)</f>
        <v/>
      </c>
      <c r="Q82" s="841" t="str">
        <f aca="false">IF(基本情報入力シート!Z103="","",基本情報入力シート!Z103)</f>
        <v/>
      </c>
      <c r="R82" s="842" t="str">
        <f aca="false">IF(基本情報入力シート!AA103="","",基本情報入力シート!AA103)</f>
        <v/>
      </c>
      <c r="S82" s="843"/>
      <c r="T82" s="844"/>
      <c r="U82" s="845" t="e">
        <f aca="false">IF(P82="","",VLOOKUP(P82,【参考】数式用!$A$5:$I$38,MATCH(T82,【参考】数式用!$C$4:$G$4,0)+2,0))))</f>
        <v>#N/A</v>
      </c>
      <c r="V82" s="846" t="s">
        <v>101</v>
      </c>
      <c r="W82" s="847"/>
      <c r="X82" s="848" t="s">
        <v>132</v>
      </c>
      <c r="Y82" s="847"/>
      <c r="Z82" s="848" t="s">
        <v>354</v>
      </c>
      <c r="AA82" s="847"/>
      <c r="AB82" s="848" t="s">
        <v>132</v>
      </c>
      <c r="AC82" s="847"/>
      <c r="AD82" s="848" t="s">
        <v>133</v>
      </c>
      <c r="AE82" s="849" t="s">
        <v>169</v>
      </c>
      <c r="AF82" s="850" t="str">
        <f aca="false">IF(W82&gt;=1,(AA82*12+AC82)-(W82*12+Y82)+1,"")</f>
        <v/>
      </c>
      <c r="AG82" s="852" t="s">
        <v>355</v>
      </c>
      <c r="AH82" s="851" t="str">
        <f aca="false">IFERROR(ROUNDDOWN(ROUND(Q82*R82,0)*U82,0)*AF82,"")</f>
        <v/>
      </c>
    </row>
    <row r="83" customFormat="false" ht="36" hidden="false" customHeight="true" outlineLevel="0" collapsed="false">
      <c r="A83" s="839" t="n">
        <f aca="false">A82+1</f>
        <v>72</v>
      </c>
      <c r="B83" s="836" t="str">
        <f aca="false">IF(基本情報入力シート!C104="","",基本情報入力シート!C104)</f>
        <v/>
      </c>
      <c r="C83" s="837" t="str">
        <f aca="false">IF(基本情報入力シート!D104="","",基本情報入力シート!D104)</f>
        <v/>
      </c>
      <c r="D83" s="837" t="str">
        <f aca="false">IF(基本情報入力シート!E104="","",基本情報入力シート!E104)</f>
        <v/>
      </c>
      <c r="E83" s="837" t="str">
        <f aca="false">IF(基本情報入力シート!F104="","",基本情報入力シート!F104)</f>
        <v/>
      </c>
      <c r="F83" s="837" t="str">
        <f aca="false">IF(基本情報入力シート!G104="","",基本情報入力シート!G104)</f>
        <v/>
      </c>
      <c r="G83" s="837" t="str">
        <f aca="false">IF(基本情報入力シート!H104="","",基本情報入力シート!H104)</f>
        <v/>
      </c>
      <c r="H83" s="837" t="str">
        <f aca="false">IF(基本情報入力シート!I104="","",基本情報入力シート!I104)</f>
        <v/>
      </c>
      <c r="I83" s="837" t="str">
        <f aca="false">IF(基本情報入力シート!J104="","",基本情報入力シート!J104)</f>
        <v/>
      </c>
      <c r="J83" s="837" t="str">
        <f aca="false">IF(基本情報入力シート!K104="","",基本情報入力シート!K104)</f>
        <v/>
      </c>
      <c r="K83" s="838" t="str">
        <f aca="false">IF(基本情報入力シート!L104="","",基本情報入力シート!L104)</f>
        <v/>
      </c>
      <c r="L83" s="839" t="str">
        <f aca="false">IF(基本情報入力シート!M104="","",基本情報入力シート!M104)</f>
        <v/>
      </c>
      <c r="M83" s="839" t="str">
        <f aca="false">IF(基本情報入力シート!R104="","",基本情報入力シート!R104)</f>
        <v/>
      </c>
      <c r="N83" s="839" t="str">
        <f aca="false">IF(基本情報入力シート!W104="","",基本情報入力シート!W104)</f>
        <v/>
      </c>
      <c r="O83" s="839" t="str">
        <f aca="false">IF(基本情報入力シート!X104="","",基本情報入力シート!X104)</f>
        <v/>
      </c>
      <c r="P83" s="840" t="str">
        <f aca="false">IF(基本情報入力シート!Y104="","",基本情報入力シート!Y104)</f>
        <v/>
      </c>
      <c r="Q83" s="841" t="str">
        <f aca="false">IF(基本情報入力シート!Z104="","",基本情報入力シート!Z104)</f>
        <v/>
      </c>
      <c r="R83" s="842" t="str">
        <f aca="false">IF(基本情報入力シート!AA104="","",基本情報入力シート!AA104)</f>
        <v/>
      </c>
      <c r="S83" s="843"/>
      <c r="T83" s="844"/>
      <c r="U83" s="845" t="e">
        <f aca="false">IF(P83="","",VLOOKUP(P83,【参考】数式用!$A$5:$I$38,MATCH(T83,【参考】数式用!$C$4:$G$4,0)+2,0))))</f>
        <v>#N/A</v>
      </c>
      <c r="V83" s="846" t="s">
        <v>101</v>
      </c>
      <c r="W83" s="847"/>
      <c r="X83" s="848" t="s">
        <v>132</v>
      </c>
      <c r="Y83" s="847"/>
      <c r="Z83" s="848" t="s">
        <v>354</v>
      </c>
      <c r="AA83" s="847"/>
      <c r="AB83" s="848" t="s">
        <v>132</v>
      </c>
      <c r="AC83" s="847"/>
      <c r="AD83" s="848" t="s">
        <v>133</v>
      </c>
      <c r="AE83" s="849" t="s">
        <v>169</v>
      </c>
      <c r="AF83" s="850" t="str">
        <f aca="false">IF(W83&gt;=1,(AA83*12+AC83)-(W83*12+Y83)+1,"")</f>
        <v/>
      </c>
      <c r="AG83" s="852" t="s">
        <v>355</v>
      </c>
      <c r="AH83" s="851" t="str">
        <f aca="false">IFERROR(ROUNDDOWN(ROUND(Q83*R83,0)*U83,0)*AF83,"")</f>
        <v/>
      </c>
    </row>
    <row r="84" customFormat="false" ht="36" hidden="false" customHeight="true" outlineLevel="0" collapsed="false">
      <c r="A84" s="839" t="n">
        <f aca="false">A83+1</f>
        <v>73</v>
      </c>
      <c r="B84" s="836" t="str">
        <f aca="false">IF(基本情報入力シート!C105="","",基本情報入力シート!C105)</f>
        <v/>
      </c>
      <c r="C84" s="837" t="str">
        <f aca="false">IF(基本情報入力シート!D105="","",基本情報入力シート!D105)</f>
        <v/>
      </c>
      <c r="D84" s="837" t="str">
        <f aca="false">IF(基本情報入力シート!E105="","",基本情報入力シート!E105)</f>
        <v/>
      </c>
      <c r="E84" s="837" t="str">
        <f aca="false">IF(基本情報入力シート!F105="","",基本情報入力シート!F105)</f>
        <v/>
      </c>
      <c r="F84" s="837" t="str">
        <f aca="false">IF(基本情報入力シート!G105="","",基本情報入力シート!G105)</f>
        <v/>
      </c>
      <c r="G84" s="837" t="str">
        <f aca="false">IF(基本情報入力シート!H105="","",基本情報入力シート!H105)</f>
        <v/>
      </c>
      <c r="H84" s="837" t="str">
        <f aca="false">IF(基本情報入力シート!I105="","",基本情報入力シート!I105)</f>
        <v/>
      </c>
      <c r="I84" s="837" t="str">
        <f aca="false">IF(基本情報入力シート!J105="","",基本情報入力シート!J105)</f>
        <v/>
      </c>
      <c r="J84" s="837" t="str">
        <f aca="false">IF(基本情報入力シート!K105="","",基本情報入力シート!K105)</f>
        <v/>
      </c>
      <c r="K84" s="838" t="str">
        <f aca="false">IF(基本情報入力シート!L105="","",基本情報入力シート!L105)</f>
        <v/>
      </c>
      <c r="L84" s="839" t="str">
        <f aca="false">IF(基本情報入力シート!M105="","",基本情報入力シート!M105)</f>
        <v/>
      </c>
      <c r="M84" s="839" t="str">
        <f aca="false">IF(基本情報入力シート!R105="","",基本情報入力シート!R105)</f>
        <v/>
      </c>
      <c r="N84" s="839" t="str">
        <f aca="false">IF(基本情報入力シート!W105="","",基本情報入力シート!W105)</f>
        <v/>
      </c>
      <c r="O84" s="839" t="str">
        <f aca="false">IF(基本情報入力シート!X105="","",基本情報入力シート!X105)</f>
        <v/>
      </c>
      <c r="P84" s="840" t="str">
        <f aca="false">IF(基本情報入力シート!Y105="","",基本情報入力シート!Y105)</f>
        <v/>
      </c>
      <c r="Q84" s="841" t="str">
        <f aca="false">IF(基本情報入力シート!Z105="","",基本情報入力シート!Z105)</f>
        <v/>
      </c>
      <c r="R84" s="842" t="str">
        <f aca="false">IF(基本情報入力シート!AA105="","",基本情報入力シート!AA105)</f>
        <v/>
      </c>
      <c r="S84" s="843"/>
      <c r="T84" s="844"/>
      <c r="U84" s="845" t="e">
        <f aca="false">IF(P84="","",VLOOKUP(P84,【参考】数式用!$A$5:$I$38,MATCH(T84,【参考】数式用!$C$4:$G$4,0)+2,0))))</f>
        <v>#N/A</v>
      </c>
      <c r="V84" s="846" t="s">
        <v>101</v>
      </c>
      <c r="W84" s="847"/>
      <c r="X84" s="848" t="s">
        <v>132</v>
      </c>
      <c r="Y84" s="847"/>
      <c r="Z84" s="848" t="s">
        <v>354</v>
      </c>
      <c r="AA84" s="847"/>
      <c r="AB84" s="848" t="s">
        <v>132</v>
      </c>
      <c r="AC84" s="847"/>
      <c r="AD84" s="848" t="s">
        <v>133</v>
      </c>
      <c r="AE84" s="849" t="s">
        <v>169</v>
      </c>
      <c r="AF84" s="850" t="str">
        <f aca="false">IF(W84&gt;=1,(AA84*12+AC84)-(W84*12+Y84)+1,"")</f>
        <v/>
      </c>
      <c r="AG84" s="852" t="s">
        <v>355</v>
      </c>
      <c r="AH84" s="851" t="str">
        <f aca="false">IFERROR(ROUNDDOWN(ROUND(Q84*R84,0)*U84,0)*AF84,"")</f>
        <v/>
      </c>
    </row>
    <row r="85" customFormat="false" ht="36" hidden="false" customHeight="true" outlineLevel="0" collapsed="false">
      <c r="A85" s="839" t="n">
        <f aca="false">A84+1</f>
        <v>74</v>
      </c>
      <c r="B85" s="836" t="str">
        <f aca="false">IF(基本情報入力シート!C106="","",基本情報入力シート!C106)</f>
        <v/>
      </c>
      <c r="C85" s="837" t="str">
        <f aca="false">IF(基本情報入力シート!D106="","",基本情報入力シート!D106)</f>
        <v/>
      </c>
      <c r="D85" s="837" t="str">
        <f aca="false">IF(基本情報入力シート!E106="","",基本情報入力シート!E106)</f>
        <v/>
      </c>
      <c r="E85" s="837" t="str">
        <f aca="false">IF(基本情報入力シート!F106="","",基本情報入力シート!F106)</f>
        <v/>
      </c>
      <c r="F85" s="837" t="str">
        <f aca="false">IF(基本情報入力シート!G106="","",基本情報入力シート!G106)</f>
        <v/>
      </c>
      <c r="G85" s="837" t="str">
        <f aca="false">IF(基本情報入力シート!H106="","",基本情報入力シート!H106)</f>
        <v/>
      </c>
      <c r="H85" s="837" t="str">
        <f aca="false">IF(基本情報入力シート!I106="","",基本情報入力シート!I106)</f>
        <v/>
      </c>
      <c r="I85" s="837" t="str">
        <f aca="false">IF(基本情報入力シート!J106="","",基本情報入力シート!J106)</f>
        <v/>
      </c>
      <c r="J85" s="837" t="str">
        <f aca="false">IF(基本情報入力シート!K106="","",基本情報入力シート!K106)</f>
        <v/>
      </c>
      <c r="K85" s="838" t="str">
        <f aca="false">IF(基本情報入力シート!L106="","",基本情報入力シート!L106)</f>
        <v/>
      </c>
      <c r="L85" s="839" t="str">
        <f aca="false">IF(基本情報入力シート!M106="","",基本情報入力シート!M106)</f>
        <v/>
      </c>
      <c r="M85" s="839" t="str">
        <f aca="false">IF(基本情報入力シート!R106="","",基本情報入力シート!R106)</f>
        <v/>
      </c>
      <c r="N85" s="839" t="str">
        <f aca="false">IF(基本情報入力シート!W106="","",基本情報入力シート!W106)</f>
        <v/>
      </c>
      <c r="O85" s="839" t="str">
        <f aca="false">IF(基本情報入力シート!X106="","",基本情報入力シート!X106)</f>
        <v/>
      </c>
      <c r="P85" s="840" t="str">
        <f aca="false">IF(基本情報入力シート!Y106="","",基本情報入力シート!Y106)</f>
        <v/>
      </c>
      <c r="Q85" s="841" t="str">
        <f aca="false">IF(基本情報入力シート!Z106="","",基本情報入力シート!Z106)</f>
        <v/>
      </c>
      <c r="R85" s="842" t="str">
        <f aca="false">IF(基本情報入力シート!AA106="","",基本情報入力シート!AA106)</f>
        <v/>
      </c>
      <c r="S85" s="843"/>
      <c r="T85" s="844"/>
      <c r="U85" s="845" t="e">
        <f aca="false">IF(P85="","",VLOOKUP(P85,【参考】数式用!$A$5:$I$38,MATCH(T85,【参考】数式用!$C$4:$G$4,0)+2,0))))</f>
        <v>#N/A</v>
      </c>
      <c r="V85" s="846" t="s">
        <v>101</v>
      </c>
      <c r="W85" s="847"/>
      <c r="X85" s="848" t="s">
        <v>132</v>
      </c>
      <c r="Y85" s="847"/>
      <c r="Z85" s="848" t="s">
        <v>354</v>
      </c>
      <c r="AA85" s="847"/>
      <c r="AB85" s="848" t="s">
        <v>132</v>
      </c>
      <c r="AC85" s="847"/>
      <c r="AD85" s="848" t="s">
        <v>133</v>
      </c>
      <c r="AE85" s="849" t="s">
        <v>169</v>
      </c>
      <c r="AF85" s="850" t="str">
        <f aca="false">IF(W85&gt;=1,(AA85*12+AC85)-(W85*12+Y85)+1,"")</f>
        <v/>
      </c>
      <c r="AG85" s="852" t="s">
        <v>355</v>
      </c>
      <c r="AH85" s="851" t="str">
        <f aca="false">IFERROR(ROUNDDOWN(ROUND(Q85*R85,0)*U85,0)*AF85,"")</f>
        <v/>
      </c>
    </row>
    <row r="86" customFormat="false" ht="36" hidden="false" customHeight="true" outlineLevel="0" collapsed="false">
      <c r="A86" s="839" t="n">
        <f aca="false">A85+1</f>
        <v>75</v>
      </c>
      <c r="B86" s="836" t="str">
        <f aca="false">IF(基本情報入力シート!C107="","",基本情報入力シート!C107)</f>
        <v/>
      </c>
      <c r="C86" s="837" t="str">
        <f aca="false">IF(基本情報入力シート!D107="","",基本情報入力シート!D107)</f>
        <v/>
      </c>
      <c r="D86" s="837" t="str">
        <f aca="false">IF(基本情報入力シート!E107="","",基本情報入力シート!E107)</f>
        <v/>
      </c>
      <c r="E86" s="837" t="str">
        <f aca="false">IF(基本情報入力シート!F107="","",基本情報入力シート!F107)</f>
        <v/>
      </c>
      <c r="F86" s="837" t="str">
        <f aca="false">IF(基本情報入力シート!G107="","",基本情報入力シート!G107)</f>
        <v/>
      </c>
      <c r="G86" s="837" t="str">
        <f aca="false">IF(基本情報入力シート!H107="","",基本情報入力シート!H107)</f>
        <v/>
      </c>
      <c r="H86" s="837" t="str">
        <f aca="false">IF(基本情報入力シート!I107="","",基本情報入力シート!I107)</f>
        <v/>
      </c>
      <c r="I86" s="837" t="str">
        <f aca="false">IF(基本情報入力シート!J107="","",基本情報入力シート!J107)</f>
        <v/>
      </c>
      <c r="J86" s="837" t="str">
        <f aca="false">IF(基本情報入力シート!K107="","",基本情報入力シート!K107)</f>
        <v/>
      </c>
      <c r="K86" s="838" t="str">
        <f aca="false">IF(基本情報入力シート!L107="","",基本情報入力シート!L107)</f>
        <v/>
      </c>
      <c r="L86" s="839" t="str">
        <f aca="false">IF(基本情報入力シート!M107="","",基本情報入力シート!M107)</f>
        <v/>
      </c>
      <c r="M86" s="839" t="str">
        <f aca="false">IF(基本情報入力シート!R107="","",基本情報入力シート!R107)</f>
        <v/>
      </c>
      <c r="N86" s="839" t="str">
        <f aca="false">IF(基本情報入力シート!W107="","",基本情報入力シート!W107)</f>
        <v/>
      </c>
      <c r="O86" s="839" t="str">
        <f aca="false">IF(基本情報入力シート!X107="","",基本情報入力シート!X107)</f>
        <v/>
      </c>
      <c r="P86" s="840" t="str">
        <f aca="false">IF(基本情報入力シート!Y107="","",基本情報入力シート!Y107)</f>
        <v/>
      </c>
      <c r="Q86" s="841" t="str">
        <f aca="false">IF(基本情報入力シート!Z107="","",基本情報入力シート!Z107)</f>
        <v/>
      </c>
      <c r="R86" s="842" t="str">
        <f aca="false">IF(基本情報入力シート!AA107="","",基本情報入力シート!AA107)</f>
        <v/>
      </c>
      <c r="S86" s="843"/>
      <c r="T86" s="844"/>
      <c r="U86" s="845" t="e">
        <f aca="false">IF(P86="","",VLOOKUP(P86,【参考】数式用!$A$5:$I$38,MATCH(T86,【参考】数式用!$C$4:$G$4,0)+2,0))))</f>
        <v>#N/A</v>
      </c>
      <c r="V86" s="846" t="s">
        <v>101</v>
      </c>
      <c r="W86" s="847"/>
      <c r="X86" s="848" t="s">
        <v>132</v>
      </c>
      <c r="Y86" s="847"/>
      <c r="Z86" s="848" t="s">
        <v>354</v>
      </c>
      <c r="AA86" s="847"/>
      <c r="AB86" s="848" t="s">
        <v>132</v>
      </c>
      <c r="AC86" s="847"/>
      <c r="AD86" s="848" t="s">
        <v>133</v>
      </c>
      <c r="AE86" s="849" t="s">
        <v>169</v>
      </c>
      <c r="AF86" s="850" t="str">
        <f aca="false">IF(W86&gt;=1,(AA86*12+AC86)-(W86*12+Y86)+1,"")</f>
        <v/>
      </c>
      <c r="AG86" s="852" t="s">
        <v>355</v>
      </c>
      <c r="AH86" s="851" t="str">
        <f aca="false">IFERROR(ROUNDDOWN(ROUND(Q86*R86,0)*U86,0)*AF86,"")</f>
        <v/>
      </c>
    </row>
    <row r="87" customFormat="false" ht="36" hidden="false" customHeight="true" outlineLevel="0" collapsed="false">
      <c r="A87" s="839" t="n">
        <f aca="false">A86+1</f>
        <v>76</v>
      </c>
      <c r="B87" s="836" t="str">
        <f aca="false">IF(基本情報入力シート!C108="","",基本情報入力シート!C108)</f>
        <v/>
      </c>
      <c r="C87" s="837" t="str">
        <f aca="false">IF(基本情報入力シート!D108="","",基本情報入力シート!D108)</f>
        <v/>
      </c>
      <c r="D87" s="837" t="str">
        <f aca="false">IF(基本情報入力シート!E108="","",基本情報入力シート!E108)</f>
        <v/>
      </c>
      <c r="E87" s="837" t="str">
        <f aca="false">IF(基本情報入力シート!F108="","",基本情報入力シート!F108)</f>
        <v/>
      </c>
      <c r="F87" s="837" t="str">
        <f aca="false">IF(基本情報入力シート!G108="","",基本情報入力シート!G108)</f>
        <v/>
      </c>
      <c r="G87" s="837" t="str">
        <f aca="false">IF(基本情報入力シート!H108="","",基本情報入力シート!H108)</f>
        <v/>
      </c>
      <c r="H87" s="837" t="str">
        <f aca="false">IF(基本情報入力シート!I108="","",基本情報入力シート!I108)</f>
        <v/>
      </c>
      <c r="I87" s="837" t="str">
        <f aca="false">IF(基本情報入力シート!J108="","",基本情報入力シート!J108)</f>
        <v/>
      </c>
      <c r="J87" s="837" t="str">
        <f aca="false">IF(基本情報入力シート!K108="","",基本情報入力シート!K108)</f>
        <v/>
      </c>
      <c r="K87" s="838" t="str">
        <f aca="false">IF(基本情報入力シート!L108="","",基本情報入力シート!L108)</f>
        <v/>
      </c>
      <c r="L87" s="839" t="str">
        <f aca="false">IF(基本情報入力シート!M108="","",基本情報入力シート!M108)</f>
        <v/>
      </c>
      <c r="M87" s="839" t="str">
        <f aca="false">IF(基本情報入力シート!R108="","",基本情報入力シート!R108)</f>
        <v/>
      </c>
      <c r="N87" s="839" t="str">
        <f aca="false">IF(基本情報入力シート!W108="","",基本情報入力シート!W108)</f>
        <v/>
      </c>
      <c r="O87" s="839" t="str">
        <f aca="false">IF(基本情報入力シート!X108="","",基本情報入力シート!X108)</f>
        <v/>
      </c>
      <c r="P87" s="840" t="str">
        <f aca="false">IF(基本情報入力シート!Y108="","",基本情報入力シート!Y108)</f>
        <v/>
      </c>
      <c r="Q87" s="841" t="str">
        <f aca="false">IF(基本情報入力シート!Z108="","",基本情報入力シート!Z108)</f>
        <v/>
      </c>
      <c r="R87" s="842" t="str">
        <f aca="false">IF(基本情報入力シート!AA108="","",基本情報入力シート!AA108)</f>
        <v/>
      </c>
      <c r="S87" s="843"/>
      <c r="T87" s="844"/>
      <c r="U87" s="845" t="e">
        <f aca="false">IF(P87="","",VLOOKUP(P87,【参考】数式用!$A$5:$I$38,MATCH(T87,【参考】数式用!$C$4:$G$4,0)+2,0))))</f>
        <v>#N/A</v>
      </c>
      <c r="V87" s="846" t="s">
        <v>101</v>
      </c>
      <c r="W87" s="847"/>
      <c r="X87" s="848" t="s">
        <v>132</v>
      </c>
      <c r="Y87" s="847"/>
      <c r="Z87" s="848" t="s">
        <v>354</v>
      </c>
      <c r="AA87" s="847"/>
      <c r="AB87" s="848" t="s">
        <v>132</v>
      </c>
      <c r="AC87" s="847"/>
      <c r="AD87" s="848" t="s">
        <v>133</v>
      </c>
      <c r="AE87" s="849" t="s">
        <v>169</v>
      </c>
      <c r="AF87" s="850" t="str">
        <f aca="false">IF(W87&gt;=1,(AA87*12+AC87)-(W87*12+Y87)+1,"")</f>
        <v/>
      </c>
      <c r="AG87" s="852" t="s">
        <v>355</v>
      </c>
      <c r="AH87" s="851" t="str">
        <f aca="false">IFERROR(ROUNDDOWN(ROUND(Q87*R87,0)*U87,0)*AF87,"")</f>
        <v/>
      </c>
    </row>
    <row r="88" customFormat="false" ht="36" hidden="false" customHeight="true" outlineLevel="0" collapsed="false">
      <c r="A88" s="839" t="n">
        <f aca="false">A87+1</f>
        <v>77</v>
      </c>
      <c r="B88" s="836" t="str">
        <f aca="false">IF(基本情報入力シート!C109="","",基本情報入力シート!C109)</f>
        <v/>
      </c>
      <c r="C88" s="837" t="str">
        <f aca="false">IF(基本情報入力シート!D109="","",基本情報入力シート!D109)</f>
        <v/>
      </c>
      <c r="D88" s="837" t="str">
        <f aca="false">IF(基本情報入力シート!E109="","",基本情報入力シート!E109)</f>
        <v/>
      </c>
      <c r="E88" s="837" t="str">
        <f aca="false">IF(基本情報入力シート!F109="","",基本情報入力シート!F109)</f>
        <v/>
      </c>
      <c r="F88" s="837" t="str">
        <f aca="false">IF(基本情報入力シート!G109="","",基本情報入力シート!G109)</f>
        <v/>
      </c>
      <c r="G88" s="837" t="str">
        <f aca="false">IF(基本情報入力シート!H109="","",基本情報入力シート!H109)</f>
        <v/>
      </c>
      <c r="H88" s="837" t="str">
        <f aca="false">IF(基本情報入力シート!I109="","",基本情報入力シート!I109)</f>
        <v/>
      </c>
      <c r="I88" s="837" t="str">
        <f aca="false">IF(基本情報入力シート!J109="","",基本情報入力シート!J109)</f>
        <v/>
      </c>
      <c r="J88" s="837" t="str">
        <f aca="false">IF(基本情報入力シート!K109="","",基本情報入力シート!K109)</f>
        <v/>
      </c>
      <c r="K88" s="838" t="str">
        <f aca="false">IF(基本情報入力シート!L109="","",基本情報入力シート!L109)</f>
        <v/>
      </c>
      <c r="L88" s="839" t="str">
        <f aca="false">IF(基本情報入力シート!M109="","",基本情報入力シート!M109)</f>
        <v/>
      </c>
      <c r="M88" s="839" t="str">
        <f aca="false">IF(基本情報入力シート!R109="","",基本情報入力シート!R109)</f>
        <v/>
      </c>
      <c r="N88" s="839" t="str">
        <f aca="false">IF(基本情報入力シート!W109="","",基本情報入力シート!W109)</f>
        <v/>
      </c>
      <c r="O88" s="839" t="str">
        <f aca="false">IF(基本情報入力シート!X109="","",基本情報入力シート!X109)</f>
        <v/>
      </c>
      <c r="P88" s="840" t="str">
        <f aca="false">IF(基本情報入力シート!Y109="","",基本情報入力シート!Y109)</f>
        <v/>
      </c>
      <c r="Q88" s="841" t="str">
        <f aca="false">IF(基本情報入力シート!Z109="","",基本情報入力シート!Z109)</f>
        <v/>
      </c>
      <c r="R88" s="842" t="str">
        <f aca="false">IF(基本情報入力シート!AA109="","",基本情報入力シート!AA109)</f>
        <v/>
      </c>
      <c r="S88" s="843"/>
      <c r="T88" s="844"/>
      <c r="U88" s="845" t="e">
        <f aca="false">IF(P88="","",VLOOKUP(P88,【参考】数式用!$A$5:$I$38,MATCH(T88,【参考】数式用!$C$4:$G$4,0)+2,0))))</f>
        <v>#N/A</v>
      </c>
      <c r="V88" s="846" t="s">
        <v>101</v>
      </c>
      <c r="W88" s="847"/>
      <c r="X88" s="848" t="s">
        <v>132</v>
      </c>
      <c r="Y88" s="847"/>
      <c r="Z88" s="848" t="s">
        <v>354</v>
      </c>
      <c r="AA88" s="847"/>
      <c r="AB88" s="848" t="s">
        <v>132</v>
      </c>
      <c r="AC88" s="847"/>
      <c r="AD88" s="848" t="s">
        <v>133</v>
      </c>
      <c r="AE88" s="849" t="s">
        <v>169</v>
      </c>
      <c r="AF88" s="850" t="str">
        <f aca="false">IF(W88&gt;=1,(AA88*12+AC88)-(W88*12+Y88)+1,"")</f>
        <v/>
      </c>
      <c r="AG88" s="852" t="s">
        <v>355</v>
      </c>
      <c r="AH88" s="851" t="str">
        <f aca="false">IFERROR(ROUNDDOWN(ROUND(Q88*R88,0)*U88,0)*AF88,"")</f>
        <v/>
      </c>
    </row>
    <row r="89" customFormat="false" ht="36" hidden="false" customHeight="true" outlineLevel="0" collapsed="false">
      <c r="A89" s="839" t="n">
        <f aca="false">A88+1</f>
        <v>78</v>
      </c>
      <c r="B89" s="836" t="str">
        <f aca="false">IF(基本情報入力シート!C110="","",基本情報入力シート!C110)</f>
        <v/>
      </c>
      <c r="C89" s="837" t="str">
        <f aca="false">IF(基本情報入力シート!D110="","",基本情報入力シート!D110)</f>
        <v/>
      </c>
      <c r="D89" s="837" t="str">
        <f aca="false">IF(基本情報入力シート!E110="","",基本情報入力シート!E110)</f>
        <v/>
      </c>
      <c r="E89" s="837" t="str">
        <f aca="false">IF(基本情報入力シート!F110="","",基本情報入力シート!F110)</f>
        <v/>
      </c>
      <c r="F89" s="837" t="str">
        <f aca="false">IF(基本情報入力シート!G110="","",基本情報入力シート!G110)</f>
        <v/>
      </c>
      <c r="G89" s="837" t="str">
        <f aca="false">IF(基本情報入力シート!H110="","",基本情報入力シート!H110)</f>
        <v/>
      </c>
      <c r="H89" s="837" t="str">
        <f aca="false">IF(基本情報入力シート!I110="","",基本情報入力シート!I110)</f>
        <v/>
      </c>
      <c r="I89" s="837" t="str">
        <f aca="false">IF(基本情報入力シート!J110="","",基本情報入力シート!J110)</f>
        <v/>
      </c>
      <c r="J89" s="837" t="str">
        <f aca="false">IF(基本情報入力シート!K110="","",基本情報入力シート!K110)</f>
        <v/>
      </c>
      <c r="K89" s="838" t="str">
        <f aca="false">IF(基本情報入力シート!L110="","",基本情報入力シート!L110)</f>
        <v/>
      </c>
      <c r="L89" s="839" t="str">
        <f aca="false">IF(基本情報入力シート!M110="","",基本情報入力シート!M110)</f>
        <v/>
      </c>
      <c r="M89" s="839" t="str">
        <f aca="false">IF(基本情報入力シート!R110="","",基本情報入力シート!R110)</f>
        <v/>
      </c>
      <c r="N89" s="839" t="str">
        <f aca="false">IF(基本情報入力シート!W110="","",基本情報入力シート!W110)</f>
        <v/>
      </c>
      <c r="O89" s="839" t="str">
        <f aca="false">IF(基本情報入力シート!X110="","",基本情報入力シート!X110)</f>
        <v/>
      </c>
      <c r="P89" s="840" t="str">
        <f aca="false">IF(基本情報入力シート!Y110="","",基本情報入力シート!Y110)</f>
        <v/>
      </c>
      <c r="Q89" s="841" t="str">
        <f aca="false">IF(基本情報入力シート!Z110="","",基本情報入力シート!Z110)</f>
        <v/>
      </c>
      <c r="R89" s="842" t="str">
        <f aca="false">IF(基本情報入力シート!AA110="","",基本情報入力シート!AA110)</f>
        <v/>
      </c>
      <c r="S89" s="843"/>
      <c r="T89" s="844"/>
      <c r="U89" s="845" t="e">
        <f aca="false">IF(P89="","",VLOOKUP(P89,【参考】数式用!$A$5:$I$38,MATCH(T89,【参考】数式用!$C$4:$G$4,0)+2,0))))</f>
        <v>#N/A</v>
      </c>
      <c r="V89" s="846" t="s">
        <v>101</v>
      </c>
      <c r="W89" s="847"/>
      <c r="X89" s="848" t="s">
        <v>132</v>
      </c>
      <c r="Y89" s="847"/>
      <c r="Z89" s="848" t="s">
        <v>354</v>
      </c>
      <c r="AA89" s="847"/>
      <c r="AB89" s="848" t="s">
        <v>132</v>
      </c>
      <c r="AC89" s="847"/>
      <c r="AD89" s="848" t="s">
        <v>133</v>
      </c>
      <c r="AE89" s="849" t="s">
        <v>169</v>
      </c>
      <c r="AF89" s="850" t="str">
        <f aca="false">IF(W89&gt;=1,(AA89*12+AC89)-(W89*12+Y89)+1,"")</f>
        <v/>
      </c>
      <c r="AG89" s="852" t="s">
        <v>355</v>
      </c>
      <c r="AH89" s="851" t="str">
        <f aca="false">IFERROR(ROUNDDOWN(ROUND(Q89*R89,0)*U89,0)*AF89,"")</f>
        <v/>
      </c>
    </row>
    <row r="90" customFormat="false" ht="36" hidden="false" customHeight="true" outlineLevel="0" collapsed="false">
      <c r="A90" s="839" t="n">
        <f aca="false">A89+1</f>
        <v>79</v>
      </c>
      <c r="B90" s="836" t="str">
        <f aca="false">IF(基本情報入力シート!C111="","",基本情報入力シート!C111)</f>
        <v/>
      </c>
      <c r="C90" s="837" t="str">
        <f aca="false">IF(基本情報入力シート!D111="","",基本情報入力シート!D111)</f>
        <v/>
      </c>
      <c r="D90" s="837" t="str">
        <f aca="false">IF(基本情報入力シート!E111="","",基本情報入力シート!E111)</f>
        <v/>
      </c>
      <c r="E90" s="837" t="str">
        <f aca="false">IF(基本情報入力シート!F111="","",基本情報入力シート!F111)</f>
        <v/>
      </c>
      <c r="F90" s="837" t="str">
        <f aca="false">IF(基本情報入力シート!G111="","",基本情報入力シート!G111)</f>
        <v/>
      </c>
      <c r="G90" s="837" t="str">
        <f aca="false">IF(基本情報入力シート!H111="","",基本情報入力シート!H111)</f>
        <v/>
      </c>
      <c r="H90" s="837" t="str">
        <f aca="false">IF(基本情報入力シート!I111="","",基本情報入力シート!I111)</f>
        <v/>
      </c>
      <c r="I90" s="837" t="str">
        <f aca="false">IF(基本情報入力シート!J111="","",基本情報入力シート!J111)</f>
        <v/>
      </c>
      <c r="J90" s="837" t="str">
        <f aca="false">IF(基本情報入力シート!K111="","",基本情報入力シート!K111)</f>
        <v/>
      </c>
      <c r="K90" s="838" t="str">
        <f aca="false">IF(基本情報入力シート!L111="","",基本情報入力シート!L111)</f>
        <v/>
      </c>
      <c r="L90" s="839" t="str">
        <f aca="false">IF(基本情報入力シート!M111="","",基本情報入力シート!M111)</f>
        <v/>
      </c>
      <c r="M90" s="839" t="str">
        <f aca="false">IF(基本情報入力シート!R111="","",基本情報入力シート!R111)</f>
        <v/>
      </c>
      <c r="N90" s="839" t="str">
        <f aca="false">IF(基本情報入力シート!W111="","",基本情報入力シート!W111)</f>
        <v/>
      </c>
      <c r="O90" s="839" t="str">
        <f aca="false">IF(基本情報入力シート!X111="","",基本情報入力シート!X111)</f>
        <v/>
      </c>
      <c r="P90" s="840" t="str">
        <f aca="false">IF(基本情報入力シート!Y111="","",基本情報入力シート!Y111)</f>
        <v/>
      </c>
      <c r="Q90" s="841" t="str">
        <f aca="false">IF(基本情報入力シート!Z111="","",基本情報入力シート!Z111)</f>
        <v/>
      </c>
      <c r="R90" s="842" t="str">
        <f aca="false">IF(基本情報入力シート!AA111="","",基本情報入力シート!AA111)</f>
        <v/>
      </c>
      <c r="S90" s="843"/>
      <c r="T90" s="844"/>
      <c r="U90" s="845" t="e">
        <f aca="false">IF(P90="","",VLOOKUP(P90,【参考】数式用!$A$5:$I$38,MATCH(T90,【参考】数式用!$C$4:$G$4,0)+2,0))))</f>
        <v>#N/A</v>
      </c>
      <c r="V90" s="846" t="s">
        <v>101</v>
      </c>
      <c r="W90" s="847"/>
      <c r="X90" s="848" t="s">
        <v>132</v>
      </c>
      <c r="Y90" s="847"/>
      <c r="Z90" s="848" t="s">
        <v>354</v>
      </c>
      <c r="AA90" s="847"/>
      <c r="AB90" s="848" t="s">
        <v>132</v>
      </c>
      <c r="AC90" s="847"/>
      <c r="AD90" s="848" t="s">
        <v>133</v>
      </c>
      <c r="AE90" s="849" t="s">
        <v>169</v>
      </c>
      <c r="AF90" s="850" t="str">
        <f aca="false">IF(W90&gt;=1,(AA90*12+AC90)-(W90*12+Y90)+1,"")</f>
        <v/>
      </c>
      <c r="AG90" s="852" t="s">
        <v>355</v>
      </c>
      <c r="AH90" s="851" t="str">
        <f aca="false">IFERROR(ROUNDDOWN(ROUND(Q90*R90,0)*U90,0)*AF90,"")</f>
        <v/>
      </c>
    </row>
    <row r="91" customFormat="false" ht="36" hidden="false" customHeight="true" outlineLevel="0" collapsed="false">
      <c r="A91" s="839" t="n">
        <f aca="false">A90+1</f>
        <v>80</v>
      </c>
      <c r="B91" s="836" t="str">
        <f aca="false">IF(基本情報入力シート!C112="","",基本情報入力シート!C112)</f>
        <v/>
      </c>
      <c r="C91" s="837" t="str">
        <f aca="false">IF(基本情報入力シート!D112="","",基本情報入力シート!D112)</f>
        <v/>
      </c>
      <c r="D91" s="837" t="str">
        <f aca="false">IF(基本情報入力シート!E112="","",基本情報入力シート!E112)</f>
        <v/>
      </c>
      <c r="E91" s="837" t="str">
        <f aca="false">IF(基本情報入力シート!F112="","",基本情報入力シート!F112)</f>
        <v/>
      </c>
      <c r="F91" s="837" t="str">
        <f aca="false">IF(基本情報入力シート!G112="","",基本情報入力シート!G112)</f>
        <v/>
      </c>
      <c r="G91" s="837" t="str">
        <f aca="false">IF(基本情報入力シート!H112="","",基本情報入力シート!H112)</f>
        <v/>
      </c>
      <c r="H91" s="837" t="str">
        <f aca="false">IF(基本情報入力シート!I112="","",基本情報入力シート!I112)</f>
        <v/>
      </c>
      <c r="I91" s="837" t="str">
        <f aca="false">IF(基本情報入力シート!J112="","",基本情報入力シート!J112)</f>
        <v/>
      </c>
      <c r="J91" s="837" t="str">
        <f aca="false">IF(基本情報入力シート!K112="","",基本情報入力シート!K112)</f>
        <v/>
      </c>
      <c r="K91" s="838" t="str">
        <f aca="false">IF(基本情報入力シート!L112="","",基本情報入力シート!L112)</f>
        <v/>
      </c>
      <c r="L91" s="839" t="str">
        <f aca="false">IF(基本情報入力シート!M112="","",基本情報入力シート!M112)</f>
        <v/>
      </c>
      <c r="M91" s="839" t="str">
        <f aca="false">IF(基本情報入力シート!R112="","",基本情報入力シート!R112)</f>
        <v/>
      </c>
      <c r="N91" s="839" t="str">
        <f aca="false">IF(基本情報入力シート!W112="","",基本情報入力シート!W112)</f>
        <v/>
      </c>
      <c r="O91" s="839" t="str">
        <f aca="false">IF(基本情報入力シート!X112="","",基本情報入力シート!X112)</f>
        <v/>
      </c>
      <c r="P91" s="840" t="str">
        <f aca="false">IF(基本情報入力シート!Y112="","",基本情報入力シート!Y112)</f>
        <v/>
      </c>
      <c r="Q91" s="841" t="str">
        <f aca="false">IF(基本情報入力シート!Z112="","",基本情報入力シート!Z112)</f>
        <v/>
      </c>
      <c r="R91" s="842" t="str">
        <f aca="false">IF(基本情報入力シート!AA112="","",基本情報入力シート!AA112)</f>
        <v/>
      </c>
      <c r="S91" s="843"/>
      <c r="T91" s="844"/>
      <c r="U91" s="845" t="e">
        <f aca="false">IF(P91="","",VLOOKUP(P91,【参考】数式用!$A$5:$I$38,MATCH(T91,【参考】数式用!$C$4:$G$4,0)+2,0))))</f>
        <v>#N/A</v>
      </c>
      <c r="V91" s="846" t="s">
        <v>101</v>
      </c>
      <c r="W91" s="847"/>
      <c r="X91" s="848" t="s">
        <v>132</v>
      </c>
      <c r="Y91" s="847"/>
      <c r="Z91" s="848" t="s">
        <v>354</v>
      </c>
      <c r="AA91" s="847"/>
      <c r="AB91" s="848" t="s">
        <v>132</v>
      </c>
      <c r="AC91" s="847"/>
      <c r="AD91" s="848" t="s">
        <v>133</v>
      </c>
      <c r="AE91" s="849" t="s">
        <v>169</v>
      </c>
      <c r="AF91" s="850" t="str">
        <f aca="false">IF(W91&gt;=1,(AA91*12+AC91)-(W91*12+Y91)+1,"")</f>
        <v/>
      </c>
      <c r="AG91" s="852" t="s">
        <v>355</v>
      </c>
      <c r="AH91" s="851" t="str">
        <f aca="false">IFERROR(ROUNDDOWN(ROUND(Q91*R91,0)*U91,0)*AF91,"")</f>
        <v/>
      </c>
    </row>
    <row r="92" customFormat="false" ht="36" hidden="false" customHeight="true" outlineLevel="0" collapsed="false">
      <c r="A92" s="839" t="n">
        <f aca="false">A91+1</f>
        <v>81</v>
      </c>
      <c r="B92" s="836" t="str">
        <f aca="false">IF(基本情報入力シート!C113="","",基本情報入力シート!C113)</f>
        <v/>
      </c>
      <c r="C92" s="837" t="str">
        <f aca="false">IF(基本情報入力シート!D113="","",基本情報入力シート!D113)</f>
        <v/>
      </c>
      <c r="D92" s="837" t="str">
        <f aca="false">IF(基本情報入力シート!E113="","",基本情報入力シート!E113)</f>
        <v/>
      </c>
      <c r="E92" s="837" t="str">
        <f aca="false">IF(基本情報入力シート!F113="","",基本情報入力シート!F113)</f>
        <v/>
      </c>
      <c r="F92" s="837" t="str">
        <f aca="false">IF(基本情報入力シート!G113="","",基本情報入力シート!G113)</f>
        <v/>
      </c>
      <c r="G92" s="837" t="str">
        <f aca="false">IF(基本情報入力シート!H113="","",基本情報入力シート!H113)</f>
        <v/>
      </c>
      <c r="H92" s="837" t="str">
        <f aca="false">IF(基本情報入力シート!I113="","",基本情報入力シート!I113)</f>
        <v/>
      </c>
      <c r="I92" s="837" t="str">
        <f aca="false">IF(基本情報入力シート!J113="","",基本情報入力シート!J113)</f>
        <v/>
      </c>
      <c r="J92" s="837" t="str">
        <f aca="false">IF(基本情報入力シート!K113="","",基本情報入力シート!K113)</f>
        <v/>
      </c>
      <c r="K92" s="838" t="str">
        <f aca="false">IF(基本情報入力シート!L113="","",基本情報入力シート!L113)</f>
        <v/>
      </c>
      <c r="L92" s="839" t="str">
        <f aca="false">IF(基本情報入力シート!M113="","",基本情報入力シート!M113)</f>
        <v/>
      </c>
      <c r="M92" s="839" t="str">
        <f aca="false">IF(基本情報入力シート!R113="","",基本情報入力シート!R113)</f>
        <v/>
      </c>
      <c r="N92" s="839" t="str">
        <f aca="false">IF(基本情報入力シート!W113="","",基本情報入力シート!W113)</f>
        <v/>
      </c>
      <c r="O92" s="839" t="str">
        <f aca="false">IF(基本情報入力シート!X113="","",基本情報入力シート!X113)</f>
        <v/>
      </c>
      <c r="P92" s="840" t="str">
        <f aca="false">IF(基本情報入力シート!Y113="","",基本情報入力シート!Y113)</f>
        <v/>
      </c>
      <c r="Q92" s="841" t="str">
        <f aca="false">IF(基本情報入力シート!Z113="","",基本情報入力シート!Z113)</f>
        <v/>
      </c>
      <c r="R92" s="842" t="str">
        <f aca="false">IF(基本情報入力シート!AA113="","",基本情報入力シート!AA113)</f>
        <v/>
      </c>
      <c r="S92" s="843"/>
      <c r="T92" s="844"/>
      <c r="U92" s="845" t="e">
        <f aca="false">IF(P92="","",VLOOKUP(P92,【参考】数式用!$A$5:$I$38,MATCH(T92,【参考】数式用!$C$4:$G$4,0)+2,0))))</f>
        <v>#N/A</v>
      </c>
      <c r="V92" s="846" t="s">
        <v>101</v>
      </c>
      <c r="W92" s="847"/>
      <c r="X92" s="848" t="s">
        <v>132</v>
      </c>
      <c r="Y92" s="847"/>
      <c r="Z92" s="848" t="s">
        <v>354</v>
      </c>
      <c r="AA92" s="847"/>
      <c r="AB92" s="848" t="s">
        <v>132</v>
      </c>
      <c r="AC92" s="847"/>
      <c r="AD92" s="848" t="s">
        <v>133</v>
      </c>
      <c r="AE92" s="849" t="s">
        <v>169</v>
      </c>
      <c r="AF92" s="850" t="str">
        <f aca="false">IF(W92&gt;=1,(AA92*12+AC92)-(W92*12+Y92)+1,"")</f>
        <v/>
      </c>
      <c r="AG92" s="852" t="s">
        <v>355</v>
      </c>
      <c r="AH92" s="851" t="str">
        <f aca="false">IFERROR(ROUNDDOWN(ROUND(Q92*R92,0)*U92,0)*AF92,"")</f>
        <v/>
      </c>
    </row>
    <row r="93" customFormat="false" ht="36" hidden="false" customHeight="true" outlineLevel="0" collapsed="false">
      <c r="A93" s="839" t="n">
        <f aca="false">A92+1</f>
        <v>82</v>
      </c>
      <c r="B93" s="836" t="str">
        <f aca="false">IF(基本情報入力シート!C114="","",基本情報入力シート!C114)</f>
        <v/>
      </c>
      <c r="C93" s="837" t="str">
        <f aca="false">IF(基本情報入力シート!D114="","",基本情報入力シート!D114)</f>
        <v/>
      </c>
      <c r="D93" s="837" t="str">
        <f aca="false">IF(基本情報入力シート!E114="","",基本情報入力シート!E114)</f>
        <v/>
      </c>
      <c r="E93" s="837" t="str">
        <f aca="false">IF(基本情報入力シート!F114="","",基本情報入力シート!F114)</f>
        <v/>
      </c>
      <c r="F93" s="837" t="str">
        <f aca="false">IF(基本情報入力シート!G114="","",基本情報入力シート!G114)</f>
        <v/>
      </c>
      <c r="G93" s="837" t="str">
        <f aca="false">IF(基本情報入力シート!H114="","",基本情報入力シート!H114)</f>
        <v/>
      </c>
      <c r="H93" s="837" t="str">
        <f aca="false">IF(基本情報入力シート!I114="","",基本情報入力シート!I114)</f>
        <v/>
      </c>
      <c r="I93" s="837" t="str">
        <f aca="false">IF(基本情報入力シート!J114="","",基本情報入力シート!J114)</f>
        <v/>
      </c>
      <c r="J93" s="837" t="str">
        <f aca="false">IF(基本情報入力シート!K114="","",基本情報入力シート!K114)</f>
        <v/>
      </c>
      <c r="K93" s="838" t="str">
        <f aca="false">IF(基本情報入力シート!L114="","",基本情報入力シート!L114)</f>
        <v/>
      </c>
      <c r="L93" s="839" t="str">
        <f aca="false">IF(基本情報入力シート!M114="","",基本情報入力シート!M114)</f>
        <v/>
      </c>
      <c r="M93" s="839" t="str">
        <f aca="false">IF(基本情報入力シート!R114="","",基本情報入力シート!R114)</f>
        <v/>
      </c>
      <c r="N93" s="839" t="str">
        <f aca="false">IF(基本情報入力シート!W114="","",基本情報入力シート!W114)</f>
        <v/>
      </c>
      <c r="O93" s="839" t="str">
        <f aca="false">IF(基本情報入力シート!X114="","",基本情報入力シート!X114)</f>
        <v/>
      </c>
      <c r="P93" s="840" t="str">
        <f aca="false">IF(基本情報入力シート!Y114="","",基本情報入力シート!Y114)</f>
        <v/>
      </c>
      <c r="Q93" s="841" t="str">
        <f aca="false">IF(基本情報入力シート!Z114="","",基本情報入力シート!Z114)</f>
        <v/>
      </c>
      <c r="R93" s="842" t="str">
        <f aca="false">IF(基本情報入力シート!AA114="","",基本情報入力シート!AA114)</f>
        <v/>
      </c>
      <c r="S93" s="843"/>
      <c r="T93" s="844"/>
      <c r="U93" s="845" t="e">
        <f aca="false">IF(P93="","",VLOOKUP(P93,【参考】数式用!$A$5:$I$38,MATCH(T93,【参考】数式用!$C$4:$G$4,0)+2,0))))</f>
        <v>#N/A</v>
      </c>
      <c r="V93" s="846" t="s">
        <v>101</v>
      </c>
      <c r="W93" s="847"/>
      <c r="X93" s="848" t="s">
        <v>132</v>
      </c>
      <c r="Y93" s="847"/>
      <c r="Z93" s="848" t="s">
        <v>354</v>
      </c>
      <c r="AA93" s="847"/>
      <c r="AB93" s="848" t="s">
        <v>132</v>
      </c>
      <c r="AC93" s="847"/>
      <c r="AD93" s="848" t="s">
        <v>133</v>
      </c>
      <c r="AE93" s="849" t="s">
        <v>169</v>
      </c>
      <c r="AF93" s="850" t="str">
        <f aca="false">IF(W93&gt;=1,(AA93*12+AC93)-(W93*12+Y93)+1,"")</f>
        <v/>
      </c>
      <c r="AG93" s="852" t="s">
        <v>355</v>
      </c>
      <c r="AH93" s="851" t="str">
        <f aca="false">IFERROR(ROUNDDOWN(ROUND(Q93*R93,0)*U93,0)*AF93,"")</f>
        <v/>
      </c>
    </row>
    <row r="94" customFormat="false" ht="36" hidden="false" customHeight="true" outlineLevel="0" collapsed="false">
      <c r="A94" s="839" t="n">
        <f aca="false">A93+1</f>
        <v>83</v>
      </c>
      <c r="B94" s="836" t="str">
        <f aca="false">IF(基本情報入力シート!C115="","",基本情報入力シート!C115)</f>
        <v/>
      </c>
      <c r="C94" s="837" t="str">
        <f aca="false">IF(基本情報入力シート!D115="","",基本情報入力シート!D115)</f>
        <v/>
      </c>
      <c r="D94" s="837" t="str">
        <f aca="false">IF(基本情報入力シート!E115="","",基本情報入力シート!E115)</f>
        <v/>
      </c>
      <c r="E94" s="837" t="str">
        <f aca="false">IF(基本情報入力シート!F115="","",基本情報入力シート!F115)</f>
        <v/>
      </c>
      <c r="F94" s="837" t="str">
        <f aca="false">IF(基本情報入力シート!G115="","",基本情報入力シート!G115)</f>
        <v/>
      </c>
      <c r="G94" s="837" t="str">
        <f aca="false">IF(基本情報入力シート!H115="","",基本情報入力シート!H115)</f>
        <v/>
      </c>
      <c r="H94" s="837" t="str">
        <f aca="false">IF(基本情報入力シート!I115="","",基本情報入力シート!I115)</f>
        <v/>
      </c>
      <c r="I94" s="837" t="str">
        <f aca="false">IF(基本情報入力シート!J115="","",基本情報入力シート!J115)</f>
        <v/>
      </c>
      <c r="J94" s="837" t="str">
        <f aca="false">IF(基本情報入力シート!K115="","",基本情報入力シート!K115)</f>
        <v/>
      </c>
      <c r="K94" s="838" t="str">
        <f aca="false">IF(基本情報入力シート!L115="","",基本情報入力シート!L115)</f>
        <v/>
      </c>
      <c r="L94" s="839" t="str">
        <f aca="false">IF(基本情報入力シート!M115="","",基本情報入力シート!M115)</f>
        <v/>
      </c>
      <c r="M94" s="839" t="str">
        <f aca="false">IF(基本情報入力シート!R115="","",基本情報入力シート!R115)</f>
        <v/>
      </c>
      <c r="N94" s="839" t="str">
        <f aca="false">IF(基本情報入力シート!W115="","",基本情報入力シート!W115)</f>
        <v/>
      </c>
      <c r="O94" s="839" t="str">
        <f aca="false">IF(基本情報入力シート!X115="","",基本情報入力シート!X115)</f>
        <v/>
      </c>
      <c r="P94" s="840" t="str">
        <f aca="false">IF(基本情報入力シート!Y115="","",基本情報入力シート!Y115)</f>
        <v/>
      </c>
      <c r="Q94" s="841" t="str">
        <f aca="false">IF(基本情報入力シート!Z115="","",基本情報入力シート!Z115)</f>
        <v/>
      </c>
      <c r="R94" s="842" t="str">
        <f aca="false">IF(基本情報入力シート!AA115="","",基本情報入力シート!AA115)</f>
        <v/>
      </c>
      <c r="S94" s="843"/>
      <c r="T94" s="844"/>
      <c r="U94" s="845" t="e">
        <f aca="false">IF(P94="","",VLOOKUP(P94,【参考】数式用!$A$5:$I$38,MATCH(T94,【参考】数式用!$C$4:$G$4,0)+2,0))))</f>
        <v>#N/A</v>
      </c>
      <c r="V94" s="846" t="s">
        <v>101</v>
      </c>
      <c r="W94" s="847"/>
      <c r="X94" s="848" t="s">
        <v>132</v>
      </c>
      <c r="Y94" s="847"/>
      <c r="Z94" s="848" t="s">
        <v>354</v>
      </c>
      <c r="AA94" s="847"/>
      <c r="AB94" s="848" t="s">
        <v>132</v>
      </c>
      <c r="AC94" s="847"/>
      <c r="AD94" s="848" t="s">
        <v>133</v>
      </c>
      <c r="AE94" s="849" t="s">
        <v>169</v>
      </c>
      <c r="AF94" s="850" t="str">
        <f aca="false">IF(W94&gt;=1,(AA94*12+AC94)-(W94*12+Y94)+1,"")</f>
        <v/>
      </c>
      <c r="AG94" s="852" t="s">
        <v>355</v>
      </c>
      <c r="AH94" s="851" t="str">
        <f aca="false">IFERROR(ROUNDDOWN(ROUND(Q94*R94,0)*U94,0)*AF94,"")</f>
        <v/>
      </c>
    </row>
    <row r="95" customFormat="false" ht="36" hidden="false" customHeight="true" outlineLevel="0" collapsed="false">
      <c r="A95" s="839" t="n">
        <f aca="false">A94+1</f>
        <v>84</v>
      </c>
      <c r="B95" s="836" t="str">
        <f aca="false">IF(基本情報入力シート!C116="","",基本情報入力シート!C116)</f>
        <v/>
      </c>
      <c r="C95" s="837" t="str">
        <f aca="false">IF(基本情報入力シート!D116="","",基本情報入力シート!D116)</f>
        <v/>
      </c>
      <c r="D95" s="837" t="str">
        <f aca="false">IF(基本情報入力シート!E116="","",基本情報入力シート!E116)</f>
        <v/>
      </c>
      <c r="E95" s="837" t="str">
        <f aca="false">IF(基本情報入力シート!F116="","",基本情報入力シート!F116)</f>
        <v/>
      </c>
      <c r="F95" s="837" t="str">
        <f aca="false">IF(基本情報入力シート!G116="","",基本情報入力シート!G116)</f>
        <v/>
      </c>
      <c r="G95" s="837" t="str">
        <f aca="false">IF(基本情報入力シート!H116="","",基本情報入力シート!H116)</f>
        <v/>
      </c>
      <c r="H95" s="837" t="str">
        <f aca="false">IF(基本情報入力シート!I116="","",基本情報入力シート!I116)</f>
        <v/>
      </c>
      <c r="I95" s="837" t="str">
        <f aca="false">IF(基本情報入力シート!J116="","",基本情報入力シート!J116)</f>
        <v/>
      </c>
      <c r="J95" s="837" t="str">
        <f aca="false">IF(基本情報入力シート!K116="","",基本情報入力シート!K116)</f>
        <v/>
      </c>
      <c r="K95" s="838" t="str">
        <f aca="false">IF(基本情報入力シート!L116="","",基本情報入力シート!L116)</f>
        <v/>
      </c>
      <c r="L95" s="839" t="str">
        <f aca="false">IF(基本情報入力シート!M116="","",基本情報入力シート!M116)</f>
        <v/>
      </c>
      <c r="M95" s="839" t="str">
        <f aca="false">IF(基本情報入力シート!R116="","",基本情報入力シート!R116)</f>
        <v/>
      </c>
      <c r="N95" s="839" t="str">
        <f aca="false">IF(基本情報入力シート!W116="","",基本情報入力シート!W116)</f>
        <v/>
      </c>
      <c r="O95" s="839" t="str">
        <f aca="false">IF(基本情報入力シート!X116="","",基本情報入力シート!X116)</f>
        <v/>
      </c>
      <c r="P95" s="840" t="str">
        <f aca="false">IF(基本情報入力シート!Y116="","",基本情報入力シート!Y116)</f>
        <v/>
      </c>
      <c r="Q95" s="841" t="str">
        <f aca="false">IF(基本情報入力シート!Z116="","",基本情報入力シート!Z116)</f>
        <v/>
      </c>
      <c r="R95" s="842" t="str">
        <f aca="false">IF(基本情報入力シート!AA116="","",基本情報入力シート!AA116)</f>
        <v/>
      </c>
      <c r="S95" s="843"/>
      <c r="T95" s="844"/>
      <c r="U95" s="845" t="e">
        <f aca="false">IF(P95="","",VLOOKUP(P95,【参考】数式用!$A$5:$I$38,MATCH(T95,【参考】数式用!$C$4:$G$4,0)+2,0))))</f>
        <v>#N/A</v>
      </c>
      <c r="V95" s="846" t="s">
        <v>101</v>
      </c>
      <c r="W95" s="847"/>
      <c r="X95" s="848" t="s">
        <v>132</v>
      </c>
      <c r="Y95" s="847"/>
      <c r="Z95" s="848" t="s">
        <v>354</v>
      </c>
      <c r="AA95" s="847"/>
      <c r="AB95" s="848" t="s">
        <v>132</v>
      </c>
      <c r="AC95" s="847"/>
      <c r="AD95" s="848" t="s">
        <v>133</v>
      </c>
      <c r="AE95" s="849" t="s">
        <v>169</v>
      </c>
      <c r="AF95" s="850" t="str">
        <f aca="false">IF(W95&gt;=1,(AA95*12+AC95)-(W95*12+Y95)+1,"")</f>
        <v/>
      </c>
      <c r="AG95" s="852" t="s">
        <v>355</v>
      </c>
      <c r="AH95" s="851" t="str">
        <f aca="false">IFERROR(ROUNDDOWN(ROUND(Q95*R95,0)*U95,0)*AF95,"")</f>
        <v/>
      </c>
    </row>
    <row r="96" customFormat="false" ht="36" hidden="false" customHeight="true" outlineLevel="0" collapsed="false">
      <c r="A96" s="839" t="n">
        <f aca="false">A95+1</f>
        <v>85</v>
      </c>
      <c r="B96" s="836" t="str">
        <f aca="false">IF(基本情報入力シート!C117="","",基本情報入力シート!C117)</f>
        <v/>
      </c>
      <c r="C96" s="837" t="str">
        <f aca="false">IF(基本情報入力シート!D117="","",基本情報入力シート!D117)</f>
        <v/>
      </c>
      <c r="D96" s="837" t="str">
        <f aca="false">IF(基本情報入力シート!E117="","",基本情報入力シート!E117)</f>
        <v/>
      </c>
      <c r="E96" s="837" t="str">
        <f aca="false">IF(基本情報入力シート!F117="","",基本情報入力シート!F117)</f>
        <v/>
      </c>
      <c r="F96" s="837" t="str">
        <f aca="false">IF(基本情報入力シート!G117="","",基本情報入力シート!G117)</f>
        <v/>
      </c>
      <c r="G96" s="837" t="str">
        <f aca="false">IF(基本情報入力シート!H117="","",基本情報入力シート!H117)</f>
        <v/>
      </c>
      <c r="H96" s="837" t="str">
        <f aca="false">IF(基本情報入力シート!I117="","",基本情報入力シート!I117)</f>
        <v/>
      </c>
      <c r="I96" s="837" t="str">
        <f aca="false">IF(基本情報入力シート!J117="","",基本情報入力シート!J117)</f>
        <v/>
      </c>
      <c r="J96" s="837" t="str">
        <f aca="false">IF(基本情報入力シート!K117="","",基本情報入力シート!K117)</f>
        <v/>
      </c>
      <c r="K96" s="838" t="str">
        <f aca="false">IF(基本情報入力シート!L117="","",基本情報入力シート!L117)</f>
        <v/>
      </c>
      <c r="L96" s="839" t="str">
        <f aca="false">IF(基本情報入力シート!M117="","",基本情報入力シート!M117)</f>
        <v/>
      </c>
      <c r="M96" s="839" t="str">
        <f aca="false">IF(基本情報入力シート!R117="","",基本情報入力シート!R117)</f>
        <v/>
      </c>
      <c r="N96" s="839" t="str">
        <f aca="false">IF(基本情報入力シート!W117="","",基本情報入力シート!W117)</f>
        <v/>
      </c>
      <c r="O96" s="839" t="str">
        <f aca="false">IF(基本情報入力シート!X117="","",基本情報入力シート!X117)</f>
        <v/>
      </c>
      <c r="P96" s="840" t="str">
        <f aca="false">IF(基本情報入力シート!Y117="","",基本情報入力シート!Y117)</f>
        <v/>
      </c>
      <c r="Q96" s="841" t="str">
        <f aca="false">IF(基本情報入力シート!Z117="","",基本情報入力シート!Z117)</f>
        <v/>
      </c>
      <c r="R96" s="842" t="str">
        <f aca="false">IF(基本情報入力シート!AA117="","",基本情報入力シート!AA117)</f>
        <v/>
      </c>
      <c r="S96" s="843"/>
      <c r="T96" s="844"/>
      <c r="U96" s="845" t="e">
        <f aca="false">IF(P96="","",VLOOKUP(P96,【参考】数式用!$A$5:$I$38,MATCH(T96,【参考】数式用!$C$4:$G$4,0)+2,0))))</f>
        <v>#N/A</v>
      </c>
      <c r="V96" s="846" t="s">
        <v>101</v>
      </c>
      <c r="W96" s="847"/>
      <c r="X96" s="848" t="s">
        <v>132</v>
      </c>
      <c r="Y96" s="847"/>
      <c r="Z96" s="848" t="s">
        <v>354</v>
      </c>
      <c r="AA96" s="847"/>
      <c r="AB96" s="848" t="s">
        <v>132</v>
      </c>
      <c r="AC96" s="847"/>
      <c r="AD96" s="848" t="s">
        <v>133</v>
      </c>
      <c r="AE96" s="849" t="s">
        <v>169</v>
      </c>
      <c r="AF96" s="850" t="str">
        <f aca="false">IF(W96&gt;=1,(AA96*12+AC96)-(W96*12+Y96)+1,"")</f>
        <v/>
      </c>
      <c r="AG96" s="852" t="s">
        <v>355</v>
      </c>
      <c r="AH96" s="851" t="str">
        <f aca="false">IFERROR(ROUNDDOWN(ROUND(Q96*R96,0)*U96,0)*AF96,"")</f>
        <v/>
      </c>
    </row>
    <row r="97" customFormat="false" ht="36" hidden="false" customHeight="true" outlineLevel="0" collapsed="false">
      <c r="A97" s="839" t="n">
        <f aca="false">A96+1</f>
        <v>86</v>
      </c>
      <c r="B97" s="836" t="str">
        <f aca="false">IF(基本情報入力シート!C118="","",基本情報入力シート!C118)</f>
        <v/>
      </c>
      <c r="C97" s="837" t="str">
        <f aca="false">IF(基本情報入力シート!D118="","",基本情報入力シート!D118)</f>
        <v/>
      </c>
      <c r="D97" s="837" t="str">
        <f aca="false">IF(基本情報入力シート!E118="","",基本情報入力シート!E118)</f>
        <v/>
      </c>
      <c r="E97" s="837" t="str">
        <f aca="false">IF(基本情報入力シート!F118="","",基本情報入力シート!F118)</f>
        <v/>
      </c>
      <c r="F97" s="837" t="str">
        <f aca="false">IF(基本情報入力シート!G118="","",基本情報入力シート!G118)</f>
        <v/>
      </c>
      <c r="G97" s="837" t="str">
        <f aca="false">IF(基本情報入力シート!H118="","",基本情報入力シート!H118)</f>
        <v/>
      </c>
      <c r="H97" s="837" t="str">
        <f aca="false">IF(基本情報入力シート!I118="","",基本情報入力シート!I118)</f>
        <v/>
      </c>
      <c r="I97" s="837" t="str">
        <f aca="false">IF(基本情報入力シート!J118="","",基本情報入力シート!J118)</f>
        <v/>
      </c>
      <c r="J97" s="837" t="str">
        <f aca="false">IF(基本情報入力シート!K118="","",基本情報入力シート!K118)</f>
        <v/>
      </c>
      <c r="K97" s="838" t="str">
        <f aca="false">IF(基本情報入力シート!L118="","",基本情報入力シート!L118)</f>
        <v/>
      </c>
      <c r="L97" s="839" t="str">
        <f aca="false">IF(基本情報入力シート!M118="","",基本情報入力シート!M118)</f>
        <v/>
      </c>
      <c r="M97" s="839" t="str">
        <f aca="false">IF(基本情報入力シート!R118="","",基本情報入力シート!R118)</f>
        <v/>
      </c>
      <c r="N97" s="839" t="str">
        <f aca="false">IF(基本情報入力シート!W118="","",基本情報入力シート!W118)</f>
        <v/>
      </c>
      <c r="O97" s="839" t="str">
        <f aca="false">IF(基本情報入力シート!X118="","",基本情報入力シート!X118)</f>
        <v/>
      </c>
      <c r="P97" s="840" t="str">
        <f aca="false">IF(基本情報入力シート!Y118="","",基本情報入力シート!Y118)</f>
        <v/>
      </c>
      <c r="Q97" s="841" t="str">
        <f aca="false">IF(基本情報入力シート!Z118="","",基本情報入力シート!Z118)</f>
        <v/>
      </c>
      <c r="R97" s="842" t="str">
        <f aca="false">IF(基本情報入力シート!AA118="","",基本情報入力シート!AA118)</f>
        <v/>
      </c>
      <c r="S97" s="843"/>
      <c r="T97" s="844"/>
      <c r="U97" s="845" t="e">
        <f aca="false">IF(P97="","",VLOOKUP(P97,【参考】数式用!$A$5:$I$38,MATCH(T97,【参考】数式用!$C$4:$G$4,0)+2,0))))</f>
        <v>#N/A</v>
      </c>
      <c r="V97" s="846" t="s">
        <v>101</v>
      </c>
      <c r="W97" s="847"/>
      <c r="X97" s="848" t="s">
        <v>132</v>
      </c>
      <c r="Y97" s="847"/>
      <c r="Z97" s="848" t="s">
        <v>354</v>
      </c>
      <c r="AA97" s="847"/>
      <c r="AB97" s="848" t="s">
        <v>132</v>
      </c>
      <c r="AC97" s="847"/>
      <c r="AD97" s="848" t="s">
        <v>133</v>
      </c>
      <c r="AE97" s="849" t="s">
        <v>169</v>
      </c>
      <c r="AF97" s="850" t="str">
        <f aca="false">IF(W97&gt;=1,(AA97*12+AC97)-(W97*12+Y97)+1,"")</f>
        <v/>
      </c>
      <c r="AG97" s="852" t="s">
        <v>355</v>
      </c>
      <c r="AH97" s="851" t="str">
        <f aca="false">IFERROR(ROUNDDOWN(ROUND(Q97*R97,0)*U97,0)*AF97,"")</f>
        <v/>
      </c>
    </row>
    <row r="98" customFormat="false" ht="36" hidden="false" customHeight="true" outlineLevel="0" collapsed="false">
      <c r="A98" s="839" t="n">
        <f aca="false">A97+1</f>
        <v>87</v>
      </c>
      <c r="B98" s="836" t="str">
        <f aca="false">IF(基本情報入力シート!C119="","",基本情報入力シート!C119)</f>
        <v/>
      </c>
      <c r="C98" s="837" t="str">
        <f aca="false">IF(基本情報入力シート!D119="","",基本情報入力シート!D119)</f>
        <v/>
      </c>
      <c r="D98" s="837" t="str">
        <f aca="false">IF(基本情報入力シート!E119="","",基本情報入力シート!E119)</f>
        <v/>
      </c>
      <c r="E98" s="837" t="str">
        <f aca="false">IF(基本情報入力シート!F119="","",基本情報入力シート!F119)</f>
        <v/>
      </c>
      <c r="F98" s="837" t="str">
        <f aca="false">IF(基本情報入力シート!G119="","",基本情報入力シート!G119)</f>
        <v/>
      </c>
      <c r="G98" s="837" t="str">
        <f aca="false">IF(基本情報入力シート!H119="","",基本情報入力シート!H119)</f>
        <v/>
      </c>
      <c r="H98" s="837" t="str">
        <f aca="false">IF(基本情報入力シート!I119="","",基本情報入力シート!I119)</f>
        <v/>
      </c>
      <c r="I98" s="837" t="str">
        <f aca="false">IF(基本情報入力シート!J119="","",基本情報入力シート!J119)</f>
        <v/>
      </c>
      <c r="J98" s="837" t="str">
        <f aca="false">IF(基本情報入力シート!K119="","",基本情報入力シート!K119)</f>
        <v/>
      </c>
      <c r="K98" s="838" t="str">
        <f aca="false">IF(基本情報入力シート!L119="","",基本情報入力シート!L119)</f>
        <v/>
      </c>
      <c r="L98" s="839" t="str">
        <f aca="false">IF(基本情報入力シート!M119="","",基本情報入力シート!M119)</f>
        <v/>
      </c>
      <c r="M98" s="839" t="str">
        <f aca="false">IF(基本情報入力シート!R119="","",基本情報入力シート!R119)</f>
        <v/>
      </c>
      <c r="N98" s="839" t="str">
        <f aca="false">IF(基本情報入力シート!W119="","",基本情報入力シート!W119)</f>
        <v/>
      </c>
      <c r="O98" s="839" t="str">
        <f aca="false">IF(基本情報入力シート!X119="","",基本情報入力シート!X119)</f>
        <v/>
      </c>
      <c r="P98" s="840" t="str">
        <f aca="false">IF(基本情報入力シート!Y119="","",基本情報入力シート!Y119)</f>
        <v/>
      </c>
      <c r="Q98" s="841" t="str">
        <f aca="false">IF(基本情報入力シート!Z119="","",基本情報入力シート!Z119)</f>
        <v/>
      </c>
      <c r="R98" s="842" t="str">
        <f aca="false">IF(基本情報入力シート!AA119="","",基本情報入力シート!AA119)</f>
        <v/>
      </c>
      <c r="S98" s="843"/>
      <c r="T98" s="844"/>
      <c r="U98" s="845" t="e">
        <f aca="false">IF(P98="","",VLOOKUP(P98,【参考】数式用!$A$5:$I$38,MATCH(T98,【参考】数式用!$C$4:$G$4,0)+2,0))))</f>
        <v>#N/A</v>
      </c>
      <c r="V98" s="846" t="s">
        <v>101</v>
      </c>
      <c r="W98" s="847"/>
      <c r="X98" s="848" t="s">
        <v>132</v>
      </c>
      <c r="Y98" s="847"/>
      <c r="Z98" s="848" t="s">
        <v>354</v>
      </c>
      <c r="AA98" s="847"/>
      <c r="AB98" s="848" t="s">
        <v>132</v>
      </c>
      <c r="AC98" s="847"/>
      <c r="AD98" s="848" t="s">
        <v>133</v>
      </c>
      <c r="AE98" s="849" t="s">
        <v>169</v>
      </c>
      <c r="AF98" s="850" t="str">
        <f aca="false">IF(W98&gt;=1,(AA98*12+AC98)-(W98*12+Y98)+1,"")</f>
        <v/>
      </c>
      <c r="AG98" s="852" t="s">
        <v>355</v>
      </c>
      <c r="AH98" s="851" t="str">
        <f aca="false">IFERROR(ROUNDDOWN(ROUND(Q98*R98,0)*U98,0)*AF98,"")</f>
        <v/>
      </c>
    </row>
    <row r="99" customFormat="false" ht="36" hidden="false" customHeight="true" outlineLevel="0" collapsed="false">
      <c r="A99" s="839" t="n">
        <f aca="false">A98+1</f>
        <v>88</v>
      </c>
      <c r="B99" s="836" t="str">
        <f aca="false">IF(基本情報入力シート!C120="","",基本情報入力シート!C120)</f>
        <v/>
      </c>
      <c r="C99" s="837" t="str">
        <f aca="false">IF(基本情報入力シート!D120="","",基本情報入力シート!D120)</f>
        <v/>
      </c>
      <c r="D99" s="837" t="str">
        <f aca="false">IF(基本情報入力シート!E120="","",基本情報入力シート!E120)</f>
        <v/>
      </c>
      <c r="E99" s="837" t="str">
        <f aca="false">IF(基本情報入力シート!F120="","",基本情報入力シート!F120)</f>
        <v/>
      </c>
      <c r="F99" s="837" t="str">
        <f aca="false">IF(基本情報入力シート!G120="","",基本情報入力シート!G120)</f>
        <v/>
      </c>
      <c r="G99" s="837" t="str">
        <f aca="false">IF(基本情報入力シート!H120="","",基本情報入力シート!H120)</f>
        <v/>
      </c>
      <c r="H99" s="837" t="str">
        <f aca="false">IF(基本情報入力シート!I120="","",基本情報入力シート!I120)</f>
        <v/>
      </c>
      <c r="I99" s="837" t="str">
        <f aca="false">IF(基本情報入力シート!J120="","",基本情報入力シート!J120)</f>
        <v/>
      </c>
      <c r="J99" s="837" t="str">
        <f aca="false">IF(基本情報入力シート!K120="","",基本情報入力シート!K120)</f>
        <v/>
      </c>
      <c r="K99" s="838" t="str">
        <f aca="false">IF(基本情報入力シート!L120="","",基本情報入力シート!L120)</f>
        <v/>
      </c>
      <c r="L99" s="839" t="str">
        <f aca="false">IF(基本情報入力シート!M120="","",基本情報入力シート!M120)</f>
        <v/>
      </c>
      <c r="M99" s="839" t="str">
        <f aca="false">IF(基本情報入力シート!R120="","",基本情報入力シート!R120)</f>
        <v/>
      </c>
      <c r="N99" s="839" t="str">
        <f aca="false">IF(基本情報入力シート!W120="","",基本情報入力シート!W120)</f>
        <v/>
      </c>
      <c r="O99" s="839" t="str">
        <f aca="false">IF(基本情報入力シート!X120="","",基本情報入力シート!X120)</f>
        <v/>
      </c>
      <c r="P99" s="840" t="str">
        <f aca="false">IF(基本情報入力シート!Y120="","",基本情報入力シート!Y120)</f>
        <v/>
      </c>
      <c r="Q99" s="841" t="str">
        <f aca="false">IF(基本情報入力シート!Z120="","",基本情報入力シート!Z120)</f>
        <v/>
      </c>
      <c r="R99" s="842" t="str">
        <f aca="false">IF(基本情報入力シート!AA120="","",基本情報入力シート!AA120)</f>
        <v/>
      </c>
      <c r="S99" s="843"/>
      <c r="T99" s="844"/>
      <c r="U99" s="845" t="e">
        <f aca="false">IF(P99="","",VLOOKUP(P99,【参考】数式用!$A$5:$I$38,MATCH(T99,【参考】数式用!$C$4:$G$4,0)+2,0))))</f>
        <v>#N/A</v>
      </c>
      <c r="V99" s="846" t="s">
        <v>101</v>
      </c>
      <c r="W99" s="847"/>
      <c r="X99" s="848" t="s">
        <v>132</v>
      </c>
      <c r="Y99" s="847"/>
      <c r="Z99" s="848" t="s">
        <v>354</v>
      </c>
      <c r="AA99" s="847"/>
      <c r="AB99" s="848" t="s">
        <v>132</v>
      </c>
      <c r="AC99" s="847"/>
      <c r="AD99" s="848" t="s">
        <v>133</v>
      </c>
      <c r="AE99" s="849" t="s">
        <v>169</v>
      </c>
      <c r="AF99" s="850" t="str">
        <f aca="false">IF(W99&gt;=1,(AA99*12+AC99)-(W99*12+Y99)+1,"")</f>
        <v/>
      </c>
      <c r="AG99" s="852" t="s">
        <v>355</v>
      </c>
      <c r="AH99" s="851" t="str">
        <f aca="false">IFERROR(ROUNDDOWN(ROUND(Q99*R99,0)*U99,0)*AF99,"")</f>
        <v/>
      </c>
    </row>
    <row r="100" customFormat="false" ht="36" hidden="false" customHeight="true" outlineLevel="0" collapsed="false">
      <c r="A100" s="839" t="n">
        <f aca="false">A99+1</f>
        <v>89</v>
      </c>
      <c r="B100" s="836" t="str">
        <f aca="false">IF(基本情報入力シート!C121="","",基本情報入力シート!C121)</f>
        <v/>
      </c>
      <c r="C100" s="837" t="str">
        <f aca="false">IF(基本情報入力シート!D121="","",基本情報入力シート!D121)</f>
        <v/>
      </c>
      <c r="D100" s="837" t="str">
        <f aca="false">IF(基本情報入力シート!E121="","",基本情報入力シート!E121)</f>
        <v/>
      </c>
      <c r="E100" s="837" t="str">
        <f aca="false">IF(基本情報入力シート!F121="","",基本情報入力シート!F121)</f>
        <v/>
      </c>
      <c r="F100" s="837" t="str">
        <f aca="false">IF(基本情報入力シート!G121="","",基本情報入力シート!G121)</f>
        <v/>
      </c>
      <c r="G100" s="837" t="str">
        <f aca="false">IF(基本情報入力シート!H121="","",基本情報入力シート!H121)</f>
        <v/>
      </c>
      <c r="H100" s="837" t="str">
        <f aca="false">IF(基本情報入力シート!I121="","",基本情報入力シート!I121)</f>
        <v/>
      </c>
      <c r="I100" s="837" t="str">
        <f aca="false">IF(基本情報入力シート!J121="","",基本情報入力シート!J121)</f>
        <v/>
      </c>
      <c r="J100" s="837" t="str">
        <f aca="false">IF(基本情報入力シート!K121="","",基本情報入力シート!K121)</f>
        <v/>
      </c>
      <c r="K100" s="838" t="str">
        <f aca="false">IF(基本情報入力シート!L121="","",基本情報入力シート!L121)</f>
        <v/>
      </c>
      <c r="L100" s="839" t="str">
        <f aca="false">IF(基本情報入力シート!M121="","",基本情報入力シート!M121)</f>
        <v/>
      </c>
      <c r="M100" s="839" t="str">
        <f aca="false">IF(基本情報入力シート!R121="","",基本情報入力シート!R121)</f>
        <v/>
      </c>
      <c r="N100" s="839" t="str">
        <f aca="false">IF(基本情報入力シート!W121="","",基本情報入力シート!W121)</f>
        <v/>
      </c>
      <c r="O100" s="839" t="str">
        <f aca="false">IF(基本情報入力シート!X121="","",基本情報入力シート!X121)</f>
        <v/>
      </c>
      <c r="P100" s="840" t="str">
        <f aca="false">IF(基本情報入力シート!Y121="","",基本情報入力シート!Y121)</f>
        <v/>
      </c>
      <c r="Q100" s="841" t="str">
        <f aca="false">IF(基本情報入力シート!Z121="","",基本情報入力シート!Z121)</f>
        <v/>
      </c>
      <c r="R100" s="842" t="str">
        <f aca="false">IF(基本情報入力シート!AA121="","",基本情報入力シート!AA121)</f>
        <v/>
      </c>
      <c r="S100" s="843"/>
      <c r="T100" s="844"/>
      <c r="U100" s="845" t="e">
        <f aca="false">IF(P100="","",VLOOKUP(P100,【参考】数式用!$A$5:$I$38,MATCH(T100,【参考】数式用!$C$4:$G$4,0)+2,0))))</f>
        <v>#N/A</v>
      </c>
      <c r="V100" s="846" t="s">
        <v>101</v>
      </c>
      <c r="W100" s="847"/>
      <c r="X100" s="848" t="s">
        <v>132</v>
      </c>
      <c r="Y100" s="847"/>
      <c r="Z100" s="848" t="s">
        <v>354</v>
      </c>
      <c r="AA100" s="847"/>
      <c r="AB100" s="848" t="s">
        <v>132</v>
      </c>
      <c r="AC100" s="847"/>
      <c r="AD100" s="848" t="s">
        <v>133</v>
      </c>
      <c r="AE100" s="849" t="s">
        <v>169</v>
      </c>
      <c r="AF100" s="850" t="str">
        <f aca="false">IF(W100&gt;=1,(AA100*12+AC100)-(W100*12+Y100)+1,"")</f>
        <v/>
      </c>
      <c r="AG100" s="852" t="s">
        <v>355</v>
      </c>
      <c r="AH100" s="851" t="str">
        <f aca="false">IFERROR(ROUNDDOWN(ROUND(Q100*R100,0)*U100,0)*AF100,"")</f>
        <v/>
      </c>
    </row>
    <row r="101" customFormat="false" ht="36" hidden="false" customHeight="true" outlineLevel="0" collapsed="false">
      <c r="A101" s="839" t="n">
        <f aca="false">A100+1</f>
        <v>90</v>
      </c>
      <c r="B101" s="836" t="str">
        <f aca="false">IF(基本情報入力シート!C122="","",基本情報入力シート!C122)</f>
        <v/>
      </c>
      <c r="C101" s="837" t="str">
        <f aca="false">IF(基本情報入力シート!D122="","",基本情報入力シート!D122)</f>
        <v/>
      </c>
      <c r="D101" s="837" t="str">
        <f aca="false">IF(基本情報入力シート!E122="","",基本情報入力シート!E122)</f>
        <v/>
      </c>
      <c r="E101" s="837" t="str">
        <f aca="false">IF(基本情報入力シート!F122="","",基本情報入力シート!F122)</f>
        <v/>
      </c>
      <c r="F101" s="837" t="str">
        <f aca="false">IF(基本情報入力シート!G122="","",基本情報入力シート!G122)</f>
        <v/>
      </c>
      <c r="G101" s="837" t="str">
        <f aca="false">IF(基本情報入力シート!H122="","",基本情報入力シート!H122)</f>
        <v/>
      </c>
      <c r="H101" s="837" t="str">
        <f aca="false">IF(基本情報入力シート!I122="","",基本情報入力シート!I122)</f>
        <v/>
      </c>
      <c r="I101" s="837" t="str">
        <f aca="false">IF(基本情報入力シート!J122="","",基本情報入力シート!J122)</f>
        <v/>
      </c>
      <c r="J101" s="837" t="str">
        <f aca="false">IF(基本情報入力シート!K122="","",基本情報入力シート!K122)</f>
        <v/>
      </c>
      <c r="K101" s="838" t="str">
        <f aca="false">IF(基本情報入力シート!L122="","",基本情報入力シート!L122)</f>
        <v/>
      </c>
      <c r="L101" s="839" t="str">
        <f aca="false">IF(基本情報入力シート!M122="","",基本情報入力シート!M122)</f>
        <v/>
      </c>
      <c r="M101" s="839" t="str">
        <f aca="false">IF(基本情報入力シート!R122="","",基本情報入力シート!R122)</f>
        <v/>
      </c>
      <c r="N101" s="839" t="str">
        <f aca="false">IF(基本情報入力シート!W122="","",基本情報入力シート!W122)</f>
        <v/>
      </c>
      <c r="O101" s="839" t="str">
        <f aca="false">IF(基本情報入力シート!X122="","",基本情報入力シート!X122)</f>
        <v/>
      </c>
      <c r="P101" s="840" t="str">
        <f aca="false">IF(基本情報入力シート!Y122="","",基本情報入力シート!Y122)</f>
        <v/>
      </c>
      <c r="Q101" s="841" t="str">
        <f aca="false">IF(基本情報入力シート!Z122="","",基本情報入力シート!Z122)</f>
        <v/>
      </c>
      <c r="R101" s="842" t="str">
        <f aca="false">IF(基本情報入力シート!AA122="","",基本情報入力シート!AA122)</f>
        <v/>
      </c>
      <c r="S101" s="843"/>
      <c r="T101" s="844"/>
      <c r="U101" s="845" t="e">
        <f aca="false">IF(P101="","",VLOOKUP(P101,【参考】数式用!$A$5:$I$38,MATCH(T101,【参考】数式用!$C$4:$G$4,0)+2,0))))</f>
        <v>#N/A</v>
      </c>
      <c r="V101" s="846" t="s">
        <v>101</v>
      </c>
      <c r="W101" s="847"/>
      <c r="X101" s="848" t="s">
        <v>132</v>
      </c>
      <c r="Y101" s="847"/>
      <c r="Z101" s="848" t="s">
        <v>354</v>
      </c>
      <c r="AA101" s="847"/>
      <c r="AB101" s="848" t="s">
        <v>132</v>
      </c>
      <c r="AC101" s="847"/>
      <c r="AD101" s="848" t="s">
        <v>133</v>
      </c>
      <c r="AE101" s="849" t="s">
        <v>169</v>
      </c>
      <c r="AF101" s="850" t="str">
        <f aca="false">IF(W101&gt;=1,(AA101*12+AC101)-(W101*12+Y101)+1,"")</f>
        <v/>
      </c>
      <c r="AG101" s="852" t="s">
        <v>355</v>
      </c>
      <c r="AH101" s="851" t="str">
        <f aca="false">IFERROR(ROUNDDOWN(ROUND(Q101*R101,0)*U101,0)*AF101,"")</f>
        <v/>
      </c>
    </row>
    <row r="102" customFormat="false" ht="36" hidden="false" customHeight="true" outlineLevel="0" collapsed="false">
      <c r="A102" s="839" t="n">
        <f aca="false">A101+1</f>
        <v>91</v>
      </c>
      <c r="B102" s="836" t="str">
        <f aca="false">IF(基本情報入力シート!C123="","",基本情報入力シート!C123)</f>
        <v/>
      </c>
      <c r="C102" s="837" t="str">
        <f aca="false">IF(基本情報入力シート!D123="","",基本情報入力シート!D123)</f>
        <v/>
      </c>
      <c r="D102" s="837" t="str">
        <f aca="false">IF(基本情報入力シート!E123="","",基本情報入力シート!E123)</f>
        <v/>
      </c>
      <c r="E102" s="837" t="str">
        <f aca="false">IF(基本情報入力シート!F123="","",基本情報入力シート!F123)</f>
        <v/>
      </c>
      <c r="F102" s="837" t="str">
        <f aca="false">IF(基本情報入力シート!G123="","",基本情報入力シート!G123)</f>
        <v/>
      </c>
      <c r="G102" s="837" t="str">
        <f aca="false">IF(基本情報入力シート!H123="","",基本情報入力シート!H123)</f>
        <v/>
      </c>
      <c r="H102" s="837" t="str">
        <f aca="false">IF(基本情報入力シート!I123="","",基本情報入力シート!I123)</f>
        <v/>
      </c>
      <c r="I102" s="837" t="str">
        <f aca="false">IF(基本情報入力シート!J123="","",基本情報入力シート!J123)</f>
        <v/>
      </c>
      <c r="J102" s="837" t="str">
        <f aca="false">IF(基本情報入力シート!K123="","",基本情報入力シート!K123)</f>
        <v/>
      </c>
      <c r="K102" s="838" t="str">
        <f aca="false">IF(基本情報入力シート!L123="","",基本情報入力シート!L123)</f>
        <v/>
      </c>
      <c r="L102" s="839" t="str">
        <f aca="false">IF(基本情報入力シート!M123="","",基本情報入力シート!M123)</f>
        <v/>
      </c>
      <c r="M102" s="839" t="str">
        <f aca="false">IF(基本情報入力シート!R123="","",基本情報入力シート!R123)</f>
        <v/>
      </c>
      <c r="N102" s="839" t="str">
        <f aca="false">IF(基本情報入力シート!W123="","",基本情報入力シート!W123)</f>
        <v/>
      </c>
      <c r="O102" s="839" t="str">
        <f aca="false">IF(基本情報入力シート!X123="","",基本情報入力シート!X123)</f>
        <v/>
      </c>
      <c r="P102" s="840" t="str">
        <f aca="false">IF(基本情報入力シート!Y123="","",基本情報入力シート!Y123)</f>
        <v/>
      </c>
      <c r="Q102" s="841" t="str">
        <f aca="false">IF(基本情報入力シート!Z123="","",基本情報入力シート!Z123)</f>
        <v/>
      </c>
      <c r="R102" s="842" t="str">
        <f aca="false">IF(基本情報入力シート!AA123="","",基本情報入力シート!AA123)</f>
        <v/>
      </c>
      <c r="S102" s="843"/>
      <c r="T102" s="844"/>
      <c r="U102" s="845" t="e">
        <f aca="false">IF(P102="","",VLOOKUP(P102,【参考】数式用!$A$5:$I$38,MATCH(T102,【参考】数式用!$C$4:$G$4,0)+2,0))))</f>
        <v>#N/A</v>
      </c>
      <c r="V102" s="846" t="s">
        <v>101</v>
      </c>
      <c r="W102" s="847"/>
      <c r="X102" s="848" t="s">
        <v>132</v>
      </c>
      <c r="Y102" s="847"/>
      <c r="Z102" s="848" t="s">
        <v>354</v>
      </c>
      <c r="AA102" s="847"/>
      <c r="AB102" s="848" t="s">
        <v>132</v>
      </c>
      <c r="AC102" s="847"/>
      <c r="AD102" s="848" t="s">
        <v>133</v>
      </c>
      <c r="AE102" s="849" t="s">
        <v>169</v>
      </c>
      <c r="AF102" s="850" t="str">
        <f aca="false">IF(W102&gt;=1,(AA102*12+AC102)-(W102*12+Y102)+1,"")</f>
        <v/>
      </c>
      <c r="AG102" s="852" t="s">
        <v>355</v>
      </c>
      <c r="AH102" s="851" t="str">
        <f aca="false">IFERROR(ROUNDDOWN(ROUND(Q102*R102,0)*U102,0)*AF102,"")</f>
        <v/>
      </c>
    </row>
    <row r="103" customFormat="false" ht="36" hidden="false" customHeight="true" outlineLevel="0" collapsed="false">
      <c r="A103" s="839" t="n">
        <f aca="false">A102+1</f>
        <v>92</v>
      </c>
      <c r="B103" s="836" t="str">
        <f aca="false">IF(基本情報入力シート!C124="","",基本情報入力シート!C124)</f>
        <v/>
      </c>
      <c r="C103" s="837" t="str">
        <f aca="false">IF(基本情報入力シート!D124="","",基本情報入力シート!D124)</f>
        <v/>
      </c>
      <c r="D103" s="837" t="str">
        <f aca="false">IF(基本情報入力シート!E124="","",基本情報入力シート!E124)</f>
        <v/>
      </c>
      <c r="E103" s="837" t="str">
        <f aca="false">IF(基本情報入力シート!F124="","",基本情報入力シート!F124)</f>
        <v/>
      </c>
      <c r="F103" s="837" t="str">
        <f aca="false">IF(基本情報入力シート!G124="","",基本情報入力シート!G124)</f>
        <v/>
      </c>
      <c r="G103" s="837" t="str">
        <f aca="false">IF(基本情報入力シート!H124="","",基本情報入力シート!H124)</f>
        <v/>
      </c>
      <c r="H103" s="837" t="str">
        <f aca="false">IF(基本情報入力シート!I124="","",基本情報入力シート!I124)</f>
        <v/>
      </c>
      <c r="I103" s="837" t="str">
        <f aca="false">IF(基本情報入力シート!J124="","",基本情報入力シート!J124)</f>
        <v/>
      </c>
      <c r="J103" s="837" t="str">
        <f aca="false">IF(基本情報入力シート!K124="","",基本情報入力シート!K124)</f>
        <v/>
      </c>
      <c r="K103" s="838" t="str">
        <f aca="false">IF(基本情報入力シート!L124="","",基本情報入力シート!L124)</f>
        <v/>
      </c>
      <c r="L103" s="839" t="str">
        <f aca="false">IF(基本情報入力シート!M124="","",基本情報入力シート!M124)</f>
        <v/>
      </c>
      <c r="M103" s="839" t="str">
        <f aca="false">IF(基本情報入力シート!R124="","",基本情報入力シート!R124)</f>
        <v/>
      </c>
      <c r="N103" s="839" t="str">
        <f aca="false">IF(基本情報入力シート!W124="","",基本情報入力シート!W124)</f>
        <v/>
      </c>
      <c r="O103" s="839" t="str">
        <f aca="false">IF(基本情報入力シート!X124="","",基本情報入力シート!X124)</f>
        <v/>
      </c>
      <c r="P103" s="840" t="str">
        <f aca="false">IF(基本情報入力シート!Y124="","",基本情報入力シート!Y124)</f>
        <v/>
      </c>
      <c r="Q103" s="841" t="str">
        <f aca="false">IF(基本情報入力シート!Z124="","",基本情報入力シート!Z124)</f>
        <v/>
      </c>
      <c r="R103" s="842" t="str">
        <f aca="false">IF(基本情報入力シート!AA124="","",基本情報入力シート!AA124)</f>
        <v/>
      </c>
      <c r="S103" s="843"/>
      <c r="T103" s="844"/>
      <c r="U103" s="845" t="e">
        <f aca="false">IF(P103="","",VLOOKUP(P103,【参考】数式用!$A$5:$I$38,MATCH(T103,【参考】数式用!$C$4:$G$4,0)+2,0))))</f>
        <v>#N/A</v>
      </c>
      <c r="V103" s="846" t="s">
        <v>101</v>
      </c>
      <c r="W103" s="847"/>
      <c r="X103" s="848" t="s">
        <v>132</v>
      </c>
      <c r="Y103" s="847"/>
      <c r="Z103" s="848" t="s">
        <v>354</v>
      </c>
      <c r="AA103" s="847"/>
      <c r="AB103" s="848" t="s">
        <v>132</v>
      </c>
      <c r="AC103" s="847"/>
      <c r="AD103" s="848" t="s">
        <v>133</v>
      </c>
      <c r="AE103" s="849" t="s">
        <v>169</v>
      </c>
      <c r="AF103" s="850" t="str">
        <f aca="false">IF(W103&gt;=1,(AA103*12+AC103)-(W103*12+Y103)+1,"")</f>
        <v/>
      </c>
      <c r="AG103" s="852" t="s">
        <v>355</v>
      </c>
      <c r="AH103" s="851" t="str">
        <f aca="false">IFERROR(ROUNDDOWN(ROUND(Q103*R103,0)*U103,0)*AF103,"")</f>
        <v/>
      </c>
    </row>
    <row r="104" customFormat="false" ht="36" hidden="false" customHeight="true" outlineLevel="0" collapsed="false">
      <c r="A104" s="839" t="n">
        <f aca="false">A103+1</f>
        <v>93</v>
      </c>
      <c r="B104" s="836" t="str">
        <f aca="false">IF(基本情報入力シート!C125="","",基本情報入力シート!C125)</f>
        <v/>
      </c>
      <c r="C104" s="837" t="str">
        <f aca="false">IF(基本情報入力シート!D125="","",基本情報入力シート!D125)</f>
        <v/>
      </c>
      <c r="D104" s="837" t="str">
        <f aca="false">IF(基本情報入力シート!E125="","",基本情報入力シート!E125)</f>
        <v/>
      </c>
      <c r="E104" s="837" t="str">
        <f aca="false">IF(基本情報入力シート!F125="","",基本情報入力シート!F125)</f>
        <v/>
      </c>
      <c r="F104" s="837" t="str">
        <f aca="false">IF(基本情報入力シート!G125="","",基本情報入力シート!G125)</f>
        <v/>
      </c>
      <c r="G104" s="837" t="str">
        <f aca="false">IF(基本情報入力シート!H125="","",基本情報入力シート!H125)</f>
        <v/>
      </c>
      <c r="H104" s="837" t="str">
        <f aca="false">IF(基本情報入力シート!I125="","",基本情報入力シート!I125)</f>
        <v/>
      </c>
      <c r="I104" s="837" t="str">
        <f aca="false">IF(基本情報入力シート!J125="","",基本情報入力シート!J125)</f>
        <v/>
      </c>
      <c r="J104" s="837" t="str">
        <f aca="false">IF(基本情報入力シート!K125="","",基本情報入力シート!K125)</f>
        <v/>
      </c>
      <c r="K104" s="838" t="str">
        <f aca="false">IF(基本情報入力シート!L125="","",基本情報入力シート!L125)</f>
        <v/>
      </c>
      <c r="L104" s="839" t="str">
        <f aca="false">IF(基本情報入力シート!M125="","",基本情報入力シート!M125)</f>
        <v/>
      </c>
      <c r="M104" s="839" t="str">
        <f aca="false">IF(基本情報入力シート!R125="","",基本情報入力シート!R125)</f>
        <v/>
      </c>
      <c r="N104" s="839" t="str">
        <f aca="false">IF(基本情報入力シート!W125="","",基本情報入力シート!W125)</f>
        <v/>
      </c>
      <c r="O104" s="839" t="str">
        <f aca="false">IF(基本情報入力シート!X125="","",基本情報入力シート!X125)</f>
        <v/>
      </c>
      <c r="P104" s="840" t="str">
        <f aca="false">IF(基本情報入力シート!Y125="","",基本情報入力シート!Y125)</f>
        <v/>
      </c>
      <c r="Q104" s="841" t="str">
        <f aca="false">IF(基本情報入力シート!Z125="","",基本情報入力シート!Z125)</f>
        <v/>
      </c>
      <c r="R104" s="842" t="str">
        <f aca="false">IF(基本情報入力シート!AA125="","",基本情報入力シート!AA125)</f>
        <v/>
      </c>
      <c r="S104" s="843"/>
      <c r="T104" s="844"/>
      <c r="U104" s="845" t="e">
        <f aca="false">IF(P104="","",VLOOKUP(P104,【参考】数式用!$A$5:$I$38,MATCH(T104,【参考】数式用!$C$4:$G$4,0)+2,0))))</f>
        <v>#N/A</v>
      </c>
      <c r="V104" s="846" t="s">
        <v>101</v>
      </c>
      <c r="W104" s="847"/>
      <c r="X104" s="848" t="s">
        <v>132</v>
      </c>
      <c r="Y104" s="847"/>
      <c r="Z104" s="848" t="s">
        <v>354</v>
      </c>
      <c r="AA104" s="847"/>
      <c r="AB104" s="848" t="s">
        <v>132</v>
      </c>
      <c r="AC104" s="847"/>
      <c r="AD104" s="848" t="s">
        <v>133</v>
      </c>
      <c r="AE104" s="849" t="s">
        <v>169</v>
      </c>
      <c r="AF104" s="850" t="str">
        <f aca="false">IF(W104&gt;=1,(AA104*12+AC104)-(W104*12+Y104)+1,"")</f>
        <v/>
      </c>
      <c r="AG104" s="852" t="s">
        <v>355</v>
      </c>
      <c r="AH104" s="851" t="str">
        <f aca="false">IFERROR(ROUNDDOWN(ROUND(Q104*R104,0)*U104,0)*AF104,"")</f>
        <v/>
      </c>
    </row>
    <row r="105" customFormat="false" ht="36" hidden="false" customHeight="true" outlineLevel="0" collapsed="false">
      <c r="A105" s="839" t="n">
        <f aca="false">A104+1</f>
        <v>94</v>
      </c>
      <c r="B105" s="836" t="str">
        <f aca="false">IF(基本情報入力シート!C126="","",基本情報入力シート!C126)</f>
        <v/>
      </c>
      <c r="C105" s="837" t="str">
        <f aca="false">IF(基本情報入力シート!D126="","",基本情報入力シート!D126)</f>
        <v/>
      </c>
      <c r="D105" s="837" t="str">
        <f aca="false">IF(基本情報入力シート!E126="","",基本情報入力シート!E126)</f>
        <v/>
      </c>
      <c r="E105" s="837" t="str">
        <f aca="false">IF(基本情報入力シート!F126="","",基本情報入力シート!F126)</f>
        <v/>
      </c>
      <c r="F105" s="837" t="str">
        <f aca="false">IF(基本情報入力シート!G126="","",基本情報入力シート!G126)</f>
        <v/>
      </c>
      <c r="G105" s="837" t="str">
        <f aca="false">IF(基本情報入力シート!H126="","",基本情報入力シート!H126)</f>
        <v/>
      </c>
      <c r="H105" s="837" t="str">
        <f aca="false">IF(基本情報入力シート!I126="","",基本情報入力シート!I126)</f>
        <v/>
      </c>
      <c r="I105" s="837" t="str">
        <f aca="false">IF(基本情報入力シート!J126="","",基本情報入力シート!J126)</f>
        <v/>
      </c>
      <c r="J105" s="837" t="str">
        <f aca="false">IF(基本情報入力シート!K126="","",基本情報入力シート!K126)</f>
        <v/>
      </c>
      <c r="K105" s="838" t="str">
        <f aca="false">IF(基本情報入力シート!L126="","",基本情報入力シート!L126)</f>
        <v/>
      </c>
      <c r="L105" s="839" t="str">
        <f aca="false">IF(基本情報入力シート!M126="","",基本情報入力シート!M126)</f>
        <v/>
      </c>
      <c r="M105" s="839" t="str">
        <f aca="false">IF(基本情報入力シート!R126="","",基本情報入力シート!R126)</f>
        <v/>
      </c>
      <c r="N105" s="839" t="str">
        <f aca="false">IF(基本情報入力シート!W126="","",基本情報入力シート!W126)</f>
        <v/>
      </c>
      <c r="O105" s="839" t="str">
        <f aca="false">IF(基本情報入力シート!X126="","",基本情報入力シート!X126)</f>
        <v/>
      </c>
      <c r="P105" s="840" t="str">
        <f aca="false">IF(基本情報入力シート!Y126="","",基本情報入力シート!Y126)</f>
        <v/>
      </c>
      <c r="Q105" s="841" t="str">
        <f aca="false">IF(基本情報入力シート!Z126="","",基本情報入力シート!Z126)</f>
        <v/>
      </c>
      <c r="R105" s="842" t="str">
        <f aca="false">IF(基本情報入力シート!AA126="","",基本情報入力シート!AA126)</f>
        <v/>
      </c>
      <c r="S105" s="843"/>
      <c r="T105" s="844"/>
      <c r="U105" s="845" t="e">
        <f aca="false">IF(P105="","",VLOOKUP(P105,【参考】数式用!$A$5:$I$38,MATCH(T105,【参考】数式用!$C$4:$G$4,0)+2,0))))</f>
        <v>#N/A</v>
      </c>
      <c r="V105" s="846" t="s">
        <v>101</v>
      </c>
      <c r="W105" s="847"/>
      <c r="X105" s="848" t="s">
        <v>132</v>
      </c>
      <c r="Y105" s="847"/>
      <c r="Z105" s="848" t="s">
        <v>354</v>
      </c>
      <c r="AA105" s="847"/>
      <c r="AB105" s="848" t="s">
        <v>132</v>
      </c>
      <c r="AC105" s="847"/>
      <c r="AD105" s="848" t="s">
        <v>133</v>
      </c>
      <c r="AE105" s="849" t="s">
        <v>169</v>
      </c>
      <c r="AF105" s="850" t="str">
        <f aca="false">IF(W105&gt;=1,(AA105*12+AC105)-(W105*12+Y105)+1,"")</f>
        <v/>
      </c>
      <c r="AG105" s="852" t="s">
        <v>355</v>
      </c>
      <c r="AH105" s="851" t="str">
        <f aca="false">IFERROR(ROUNDDOWN(ROUND(Q105*R105,0)*U105,0)*AF105,"")</f>
        <v/>
      </c>
    </row>
    <row r="106" customFormat="false" ht="36" hidden="false" customHeight="true" outlineLevel="0" collapsed="false">
      <c r="A106" s="839" t="n">
        <f aca="false">A105+1</f>
        <v>95</v>
      </c>
      <c r="B106" s="836" t="str">
        <f aca="false">IF(基本情報入力シート!C127="","",基本情報入力シート!C127)</f>
        <v/>
      </c>
      <c r="C106" s="837" t="str">
        <f aca="false">IF(基本情報入力シート!D127="","",基本情報入力シート!D127)</f>
        <v/>
      </c>
      <c r="D106" s="837" t="str">
        <f aca="false">IF(基本情報入力シート!E127="","",基本情報入力シート!E127)</f>
        <v/>
      </c>
      <c r="E106" s="837" t="str">
        <f aca="false">IF(基本情報入力シート!F127="","",基本情報入力シート!F127)</f>
        <v/>
      </c>
      <c r="F106" s="837" t="str">
        <f aca="false">IF(基本情報入力シート!G127="","",基本情報入力シート!G127)</f>
        <v/>
      </c>
      <c r="G106" s="837" t="str">
        <f aca="false">IF(基本情報入力シート!H127="","",基本情報入力シート!H127)</f>
        <v/>
      </c>
      <c r="H106" s="837" t="str">
        <f aca="false">IF(基本情報入力シート!I127="","",基本情報入力シート!I127)</f>
        <v/>
      </c>
      <c r="I106" s="837" t="str">
        <f aca="false">IF(基本情報入力シート!J127="","",基本情報入力シート!J127)</f>
        <v/>
      </c>
      <c r="J106" s="837" t="str">
        <f aca="false">IF(基本情報入力シート!K127="","",基本情報入力シート!K127)</f>
        <v/>
      </c>
      <c r="K106" s="838" t="str">
        <f aca="false">IF(基本情報入力シート!L127="","",基本情報入力シート!L127)</f>
        <v/>
      </c>
      <c r="L106" s="839" t="str">
        <f aca="false">IF(基本情報入力シート!M127="","",基本情報入力シート!M127)</f>
        <v/>
      </c>
      <c r="M106" s="839" t="str">
        <f aca="false">IF(基本情報入力シート!R127="","",基本情報入力シート!R127)</f>
        <v/>
      </c>
      <c r="N106" s="839" t="str">
        <f aca="false">IF(基本情報入力シート!W127="","",基本情報入力シート!W127)</f>
        <v/>
      </c>
      <c r="O106" s="839" t="str">
        <f aca="false">IF(基本情報入力シート!X127="","",基本情報入力シート!X127)</f>
        <v/>
      </c>
      <c r="P106" s="840" t="str">
        <f aca="false">IF(基本情報入力シート!Y127="","",基本情報入力シート!Y127)</f>
        <v/>
      </c>
      <c r="Q106" s="841" t="str">
        <f aca="false">IF(基本情報入力シート!Z127="","",基本情報入力シート!Z127)</f>
        <v/>
      </c>
      <c r="R106" s="842" t="str">
        <f aca="false">IF(基本情報入力シート!AA127="","",基本情報入力シート!AA127)</f>
        <v/>
      </c>
      <c r="S106" s="843"/>
      <c r="T106" s="844"/>
      <c r="U106" s="845" t="e">
        <f aca="false">IF(P106="","",VLOOKUP(P106,【参考】数式用!$A$5:$I$38,MATCH(T106,【参考】数式用!$C$4:$G$4,0)+2,0))))</f>
        <v>#N/A</v>
      </c>
      <c r="V106" s="846" t="s">
        <v>101</v>
      </c>
      <c r="W106" s="847"/>
      <c r="X106" s="848" t="s">
        <v>132</v>
      </c>
      <c r="Y106" s="847"/>
      <c r="Z106" s="848" t="s">
        <v>354</v>
      </c>
      <c r="AA106" s="847"/>
      <c r="AB106" s="848" t="s">
        <v>132</v>
      </c>
      <c r="AC106" s="847"/>
      <c r="AD106" s="848" t="s">
        <v>133</v>
      </c>
      <c r="AE106" s="849" t="s">
        <v>169</v>
      </c>
      <c r="AF106" s="850" t="str">
        <f aca="false">IF(W106&gt;=1,(AA106*12+AC106)-(W106*12+Y106)+1,"")</f>
        <v/>
      </c>
      <c r="AG106" s="852" t="s">
        <v>355</v>
      </c>
      <c r="AH106" s="851" t="str">
        <f aca="false">IFERROR(ROUNDDOWN(ROUND(Q106*R106,0)*U106,0)*AF106,"")</f>
        <v/>
      </c>
    </row>
    <row r="107" customFormat="false" ht="36" hidden="false" customHeight="true" outlineLevel="0" collapsed="false">
      <c r="A107" s="839" t="n">
        <f aca="false">A106+1</f>
        <v>96</v>
      </c>
      <c r="B107" s="836" t="str">
        <f aca="false">IF(基本情報入力シート!C128="","",基本情報入力シート!C128)</f>
        <v/>
      </c>
      <c r="C107" s="837" t="str">
        <f aca="false">IF(基本情報入力シート!D128="","",基本情報入力シート!D128)</f>
        <v/>
      </c>
      <c r="D107" s="837" t="str">
        <f aca="false">IF(基本情報入力シート!E128="","",基本情報入力シート!E128)</f>
        <v/>
      </c>
      <c r="E107" s="837" t="str">
        <f aca="false">IF(基本情報入力シート!F128="","",基本情報入力シート!F128)</f>
        <v/>
      </c>
      <c r="F107" s="837" t="str">
        <f aca="false">IF(基本情報入力シート!G128="","",基本情報入力シート!G128)</f>
        <v/>
      </c>
      <c r="G107" s="837" t="str">
        <f aca="false">IF(基本情報入力シート!H128="","",基本情報入力シート!H128)</f>
        <v/>
      </c>
      <c r="H107" s="837" t="str">
        <f aca="false">IF(基本情報入力シート!I128="","",基本情報入力シート!I128)</f>
        <v/>
      </c>
      <c r="I107" s="837" t="str">
        <f aca="false">IF(基本情報入力シート!J128="","",基本情報入力シート!J128)</f>
        <v/>
      </c>
      <c r="J107" s="837" t="str">
        <f aca="false">IF(基本情報入力シート!K128="","",基本情報入力シート!K128)</f>
        <v/>
      </c>
      <c r="K107" s="838" t="str">
        <f aca="false">IF(基本情報入力シート!L128="","",基本情報入力シート!L128)</f>
        <v/>
      </c>
      <c r="L107" s="839" t="str">
        <f aca="false">IF(基本情報入力シート!M128="","",基本情報入力シート!M128)</f>
        <v/>
      </c>
      <c r="M107" s="839" t="str">
        <f aca="false">IF(基本情報入力シート!R128="","",基本情報入力シート!R128)</f>
        <v/>
      </c>
      <c r="N107" s="839" t="str">
        <f aca="false">IF(基本情報入力シート!W128="","",基本情報入力シート!W128)</f>
        <v/>
      </c>
      <c r="O107" s="839" t="str">
        <f aca="false">IF(基本情報入力シート!X128="","",基本情報入力シート!X128)</f>
        <v/>
      </c>
      <c r="P107" s="840" t="str">
        <f aca="false">IF(基本情報入力シート!Y128="","",基本情報入力シート!Y128)</f>
        <v/>
      </c>
      <c r="Q107" s="841" t="str">
        <f aca="false">IF(基本情報入力シート!Z128="","",基本情報入力シート!Z128)</f>
        <v/>
      </c>
      <c r="R107" s="842" t="str">
        <f aca="false">IF(基本情報入力シート!AA128="","",基本情報入力シート!AA128)</f>
        <v/>
      </c>
      <c r="S107" s="843"/>
      <c r="T107" s="844"/>
      <c r="U107" s="845" t="e">
        <f aca="false">IF(P107="","",VLOOKUP(P107,【参考】数式用!$A$5:$I$38,MATCH(T107,【参考】数式用!$C$4:$G$4,0)+2,0))))</f>
        <v>#N/A</v>
      </c>
      <c r="V107" s="846" t="s">
        <v>101</v>
      </c>
      <c r="W107" s="847"/>
      <c r="X107" s="848" t="s">
        <v>132</v>
      </c>
      <c r="Y107" s="847"/>
      <c r="Z107" s="848" t="s">
        <v>354</v>
      </c>
      <c r="AA107" s="847"/>
      <c r="AB107" s="848" t="s">
        <v>132</v>
      </c>
      <c r="AC107" s="847"/>
      <c r="AD107" s="848" t="s">
        <v>133</v>
      </c>
      <c r="AE107" s="849" t="s">
        <v>169</v>
      </c>
      <c r="AF107" s="850" t="str">
        <f aca="false">IF(W107&gt;=1,(AA107*12+AC107)-(W107*12+Y107)+1,"")</f>
        <v/>
      </c>
      <c r="AG107" s="852" t="s">
        <v>355</v>
      </c>
      <c r="AH107" s="851" t="str">
        <f aca="false">IFERROR(ROUNDDOWN(ROUND(Q107*R107,0)*U107,0)*AF107,"")</f>
        <v/>
      </c>
    </row>
    <row r="108" customFormat="false" ht="36" hidden="false" customHeight="true" outlineLevel="0" collapsed="false">
      <c r="A108" s="839" t="n">
        <f aca="false">A107+1</f>
        <v>97</v>
      </c>
      <c r="B108" s="836" t="str">
        <f aca="false">IF(基本情報入力シート!C129="","",基本情報入力シート!C129)</f>
        <v/>
      </c>
      <c r="C108" s="837" t="str">
        <f aca="false">IF(基本情報入力シート!D129="","",基本情報入力シート!D129)</f>
        <v/>
      </c>
      <c r="D108" s="837" t="str">
        <f aca="false">IF(基本情報入力シート!E129="","",基本情報入力シート!E129)</f>
        <v/>
      </c>
      <c r="E108" s="837" t="str">
        <f aca="false">IF(基本情報入力シート!F129="","",基本情報入力シート!F129)</f>
        <v/>
      </c>
      <c r="F108" s="837" t="str">
        <f aca="false">IF(基本情報入力シート!G129="","",基本情報入力シート!G129)</f>
        <v/>
      </c>
      <c r="G108" s="837" t="str">
        <f aca="false">IF(基本情報入力シート!H129="","",基本情報入力シート!H129)</f>
        <v/>
      </c>
      <c r="H108" s="837" t="str">
        <f aca="false">IF(基本情報入力シート!I129="","",基本情報入力シート!I129)</f>
        <v/>
      </c>
      <c r="I108" s="837" t="str">
        <f aca="false">IF(基本情報入力シート!J129="","",基本情報入力シート!J129)</f>
        <v/>
      </c>
      <c r="J108" s="837" t="str">
        <f aca="false">IF(基本情報入力シート!K129="","",基本情報入力シート!K129)</f>
        <v/>
      </c>
      <c r="K108" s="838" t="str">
        <f aca="false">IF(基本情報入力シート!L129="","",基本情報入力シート!L129)</f>
        <v/>
      </c>
      <c r="L108" s="839" t="str">
        <f aca="false">IF(基本情報入力シート!M129="","",基本情報入力シート!M129)</f>
        <v/>
      </c>
      <c r="M108" s="839" t="str">
        <f aca="false">IF(基本情報入力シート!R129="","",基本情報入力シート!R129)</f>
        <v/>
      </c>
      <c r="N108" s="839" t="str">
        <f aca="false">IF(基本情報入力シート!W129="","",基本情報入力シート!W129)</f>
        <v/>
      </c>
      <c r="O108" s="839" t="str">
        <f aca="false">IF(基本情報入力シート!X129="","",基本情報入力シート!X129)</f>
        <v/>
      </c>
      <c r="P108" s="840" t="str">
        <f aca="false">IF(基本情報入力シート!Y129="","",基本情報入力シート!Y129)</f>
        <v/>
      </c>
      <c r="Q108" s="841" t="str">
        <f aca="false">IF(基本情報入力シート!Z129="","",基本情報入力シート!Z129)</f>
        <v/>
      </c>
      <c r="R108" s="842" t="str">
        <f aca="false">IF(基本情報入力シート!AA129="","",基本情報入力シート!AA129)</f>
        <v/>
      </c>
      <c r="S108" s="843"/>
      <c r="T108" s="844"/>
      <c r="U108" s="845" t="e">
        <f aca="false">IF(P108="","",VLOOKUP(P108,【参考】数式用!$A$5:$I$38,MATCH(T108,【参考】数式用!$C$4:$G$4,0)+2,0))))</f>
        <v>#N/A</v>
      </c>
      <c r="V108" s="846" t="s">
        <v>101</v>
      </c>
      <c r="W108" s="847"/>
      <c r="X108" s="848" t="s">
        <v>132</v>
      </c>
      <c r="Y108" s="847"/>
      <c r="Z108" s="848" t="s">
        <v>354</v>
      </c>
      <c r="AA108" s="847"/>
      <c r="AB108" s="848" t="s">
        <v>132</v>
      </c>
      <c r="AC108" s="847"/>
      <c r="AD108" s="848" t="s">
        <v>133</v>
      </c>
      <c r="AE108" s="849" t="s">
        <v>169</v>
      </c>
      <c r="AF108" s="850" t="str">
        <f aca="false">IF(W108&gt;=1,(AA108*12+AC108)-(W108*12+Y108)+1,"")</f>
        <v/>
      </c>
      <c r="AG108" s="852" t="s">
        <v>355</v>
      </c>
      <c r="AH108" s="851" t="str">
        <f aca="false">IFERROR(ROUNDDOWN(ROUND(Q108*R108,0)*U108,0)*AF108,"")</f>
        <v/>
      </c>
    </row>
    <row r="109" customFormat="false" ht="36" hidden="false" customHeight="true" outlineLevel="0" collapsed="false">
      <c r="A109" s="839" t="n">
        <f aca="false">A108+1</f>
        <v>98</v>
      </c>
      <c r="B109" s="836" t="str">
        <f aca="false">IF(基本情報入力シート!C130="","",基本情報入力シート!C130)</f>
        <v/>
      </c>
      <c r="C109" s="837" t="str">
        <f aca="false">IF(基本情報入力シート!D130="","",基本情報入力シート!D130)</f>
        <v/>
      </c>
      <c r="D109" s="837" t="str">
        <f aca="false">IF(基本情報入力シート!E130="","",基本情報入力シート!E130)</f>
        <v/>
      </c>
      <c r="E109" s="837" t="str">
        <f aca="false">IF(基本情報入力シート!F130="","",基本情報入力シート!F130)</f>
        <v/>
      </c>
      <c r="F109" s="837" t="str">
        <f aca="false">IF(基本情報入力シート!G130="","",基本情報入力シート!G130)</f>
        <v/>
      </c>
      <c r="G109" s="837" t="str">
        <f aca="false">IF(基本情報入力シート!H130="","",基本情報入力シート!H130)</f>
        <v/>
      </c>
      <c r="H109" s="837" t="str">
        <f aca="false">IF(基本情報入力シート!I130="","",基本情報入力シート!I130)</f>
        <v/>
      </c>
      <c r="I109" s="837" t="str">
        <f aca="false">IF(基本情報入力シート!J130="","",基本情報入力シート!J130)</f>
        <v/>
      </c>
      <c r="J109" s="837" t="str">
        <f aca="false">IF(基本情報入力シート!K130="","",基本情報入力シート!K130)</f>
        <v/>
      </c>
      <c r="K109" s="838" t="str">
        <f aca="false">IF(基本情報入力シート!L130="","",基本情報入力シート!L130)</f>
        <v/>
      </c>
      <c r="L109" s="839" t="str">
        <f aca="false">IF(基本情報入力シート!M130="","",基本情報入力シート!M130)</f>
        <v/>
      </c>
      <c r="M109" s="839" t="str">
        <f aca="false">IF(基本情報入力シート!R130="","",基本情報入力シート!R130)</f>
        <v/>
      </c>
      <c r="N109" s="839" t="str">
        <f aca="false">IF(基本情報入力シート!W130="","",基本情報入力シート!W130)</f>
        <v/>
      </c>
      <c r="O109" s="839" t="str">
        <f aca="false">IF(基本情報入力シート!X130="","",基本情報入力シート!X130)</f>
        <v/>
      </c>
      <c r="P109" s="840" t="str">
        <f aca="false">IF(基本情報入力シート!Y130="","",基本情報入力シート!Y130)</f>
        <v/>
      </c>
      <c r="Q109" s="841" t="str">
        <f aca="false">IF(基本情報入力シート!Z130="","",基本情報入力シート!Z130)</f>
        <v/>
      </c>
      <c r="R109" s="842" t="str">
        <f aca="false">IF(基本情報入力シート!AA130="","",基本情報入力シート!AA130)</f>
        <v/>
      </c>
      <c r="S109" s="843"/>
      <c r="T109" s="844"/>
      <c r="U109" s="845" t="e">
        <f aca="false">IF(P109="","",VLOOKUP(P109,【参考】数式用!$A$5:$I$38,MATCH(T109,【参考】数式用!$C$4:$G$4,0)+2,0))))</f>
        <v>#N/A</v>
      </c>
      <c r="V109" s="846" t="s">
        <v>101</v>
      </c>
      <c r="W109" s="847"/>
      <c r="X109" s="848" t="s">
        <v>132</v>
      </c>
      <c r="Y109" s="847"/>
      <c r="Z109" s="848" t="s">
        <v>354</v>
      </c>
      <c r="AA109" s="847"/>
      <c r="AB109" s="848" t="s">
        <v>132</v>
      </c>
      <c r="AC109" s="847"/>
      <c r="AD109" s="848" t="s">
        <v>133</v>
      </c>
      <c r="AE109" s="849" t="s">
        <v>169</v>
      </c>
      <c r="AF109" s="850" t="str">
        <f aca="false">IF(W109&gt;=1,(AA109*12+AC109)-(W109*12+Y109)+1,"")</f>
        <v/>
      </c>
      <c r="AG109" s="852" t="s">
        <v>355</v>
      </c>
      <c r="AH109" s="851" t="str">
        <f aca="false">IFERROR(ROUNDDOWN(ROUND(Q109*R109,0)*U109,0)*AF109,"")</f>
        <v/>
      </c>
    </row>
    <row r="110" customFormat="false" ht="36" hidden="false" customHeight="true" outlineLevel="0" collapsed="false">
      <c r="A110" s="839" t="n">
        <f aca="false">A109+1</f>
        <v>99</v>
      </c>
      <c r="B110" s="836" t="str">
        <f aca="false">IF(基本情報入力シート!C131="","",基本情報入力シート!C131)</f>
        <v/>
      </c>
      <c r="C110" s="837" t="str">
        <f aca="false">IF(基本情報入力シート!D131="","",基本情報入力シート!D131)</f>
        <v/>
      </c>
      <c r="D110" s="837" t="str">
        <f aca="false">IF(基本情報入力シート!E131="","",基本情報入力シート!E131)</f>
        <v/>
      </c>
      <c r="E110" s="837" t="str">
        <f aca="false">IF(基本情報入力シート!F131="","",基本情報入力シート!F131)</f>
        <v/>
      </c>
      <c r="F110" s="837" t="str">
        <f aca="false">IF(基本情報入力シート!G131="","",基本情報入力シート!G131)</f>
        <v/>
      </c>
      <c r="G110" s="837" t="str">
        <f aca="false">IF(基本情報入力シート!H131="","",基本情報入力シート!H131)</f>
        <v/>
      </c>
      <c r="H110" s="837" t="str">
        <f aca="false">IF(基本情報入力シート!I131="","",基本情報入力シート!I131)</f>
        <v/>
      </c>
      <c r="I110" s="837" t="str">
        <f aca="false">IF(基本情報入力シート!J131="","",基本情報入力シート!J131)</f>
        <v/>
      </c>
      <c r="J110" s="837" t="str">
        <f aca="false">IF(基本情報入力シート!K131="","",基本情報入力シート!K131)</f>
        <v/>
      </c>
      <c r="K110" s="838" t="str">
        <f aca="false">IF(基本情報入力シート!L131="","",基本情報入力シート!L131)</f>
        <v/>
      </c>
      <c r="L110" s="839" t="str">
        <f aca="false">IF(基本情報入力シート!M131="","",基本情報入力シート!M131)</f>
        <v/>
      </c>
      <c r="M110" s="839" t="str">
        <f aca="false">IF(基本情報入力シート!R131="","",基本情報入力シート!R131)</f>
        <v/>
      </c>
      <c r="N110" s="839" t="str">
        <f aca="false">IF(基本情報入力シート!W131="","",基本情報入力シート!W131)</f>
        <v/>
      </c>
      <c r="O110" s="839" t="str">
        <f aca="false">IF(基本情報入力シート!X131="","",基本情報入力シート!X131)</f>
        <v/>
      </c>
      <c r="P110" s="840" t="str">
        <f aca="false">IF(基本情報入力シート!Y131="","",基本情報入力シート!Y131)</f>
        <v/>
      </c>
      <c r="Q110" s="841" t="str">
        <f aca="false">IF(基本情報入力シート!Z131="","",基本情報入力シート!Z131)</f>
        <v/>
      </c>
      <c r="R110" s="842" t="str">
        <f aca="false">IF(基本情報入力シート!AA131="","",基本情報入力シート!AA131)</f>
        <v/>
      </c>
      <c r="S110" s="843"/>
      <c r="T110" s="844"/>
      <c r="U110" s="845" t="e">
        <f aca="false">IF(P110="","",VLOOKUP(P110,【参考】数式用!$A$5:$I$38,MATCH(T110,【参考】数式用!$C$4:$G$4,0)+2,0))))</f>
        <v>#N/A</v>
      </c>
      <c r="V110" s="846" t="s">
        <v>101</v>
      </c>
      <c r="W110" s="847"/>
      <c r="X110" s="848" t="s">
        <v>132</v>
      </c>
      <c r="Y110" s="847"/>
      <c r="Z110" s="848" t="s">
        <v>354</v>
      </c>
      <c r="AA110" s="847"/>
      <c r="AB110" s="848" t="s">
        <v>132</v>
      </c>
      <c r="AC110" s="847"/>
      <c r="AD110" s="848" t="s">
        <v>133</v>
      </c>
      <c r="AE110" s="849" t="s">
        <v>169</v>
      </c>
      <c r="AF110" s="850" t="str">
        <f aca="false">IF(W110&gt;=1,(AA110*12+AC110)-(W110*12+Y110)+1,"")</f>
        <v/>
      </c>
      <c r="AG110" s="852" t="s">
        <v>355</v>
      </c>
      <c r="AH110" s="851" t="str">
        <f aca="false">IFERROR(ROUNDDOWN(ROUND(Q110*R110,0)*U110,0)*AF110,"")</f>
        <v/>
      </c>
    </row>
    <row r="111" customFormat="false" ht="36" hidden="false" customHeight="true" outlineLevel="0" collapsed="false">
      <c r="A111" s="839" t="n">
        <f aca="false">A110+1</f>
        <v>100</v>
      </c>
      <c r="B111" s="836" t="str">
        <f aca="false">IF(基本情報入力シート!C132="","",基本情報入力シート!C132)</f>
        <v/>
      </c>
      <c r="C111" s="837" t="str">
        <f aca="false">IF(基本情報入力シート!D132="","",基本情報入力シート!D132)</f>
        <v/>
      </c>
      <c r="D111" s="837" t="str">
        <f aca="false">IF(基本情報入力シート!E132="","",基本情報入力シート!E132)</f>
        <v/>
      </c>
      <c r="E111" s="837" t="str">
        <f aca="false">IF(基本情報入力シート!F132="","",基本情報入力シート!F132)</f>
        <v/>
      </c>
      <c r="F111" s="837" t="str">
        <f aca="false">IF(基本情報入力シート!G132="","",基本情報入力シート!G132)</f>
        <v/>
      </c>
      <c r="G111" s="837" t="str">
        <f aca="false">IF(基本情報入力シート!H132="","",基本情報入力シート!H132)</f>
        <v/>
      </c>
      <c r="H111" s="837" t="str">
        <f aca="false">IF(基本情報入力シート!I132="","",基本情報入力シート!I132)</f>
        <v/>
      </c>
      <c r="I111" s="837" t="str">
        <f aca="false">IF(基本情報入力シート!J132="","",基本情報入力シート!J132)</f>
        <v/>
      </c>
      <c r="J111" s="837" t="str">
        <f aca="false">IF(基本情報入力シート!K132="","",基本情報入力シート!K132)</f>
        <v/>
      </c>
      <c r="K111" s="838" t="str">
        <f aca="false">IF(基本情報入力シート!L132="","",基本情報入力シート!L132)</f>
        <v/>
      </c>
      <c r="L111" s="839" t="str">
        <f aca="false">IF(基本情報入力シート!M132="","",基本情報入力シート!M132)</f>
        <v/>
      </c>
      <c r="M111" s="839" t="str">
        <f aca="false">IF(基本情報入力シート!R132="","",基本情報入力シート!R132)</f>
        <v/>
      </c>
      <c r="N111" s="839" t="str">
        <f aca="false">IF(基本情報入力シート!W132="","",基本情報入力シート!W132)</f>
        <v/>
      </c>
      <c r="O111" s="839" t="str">
        <f aca="false">IF(基本情報入力シート!X132="","",基本情報入力シート!X132)</f>
        <v/>
      </c>
      <c r="P111" s="840" t="str">
        <f aca="false">IF(基本情報入力シート!Y132="","",基本情報入力シート!Y132)</f>
        <v/>
      </c>
      <c r="Q111" s="841" t="str">
        <f aca="false">IF(基本情報入力シート!Z132="","",基本情報入力シート!Z132)</f>
        <v/>
      </c>
      <c r="R111" s="842" t="str">
        <f aca="false">IF(基本情報入力シート!AA132="","",基本情報入力シート!AA132)</f>
        <v/>
      </c>
      <c r="S111" s="843"/>
      <c r="T111" s="844"/>
      <c r="U111" s="845" t="e">
        <f aca="false">IF(P111="","",VLOOKUP(P111,【参考】数式用!$A$5:$I$38,MATCH(T111,【参考】数式用!$C$4:$G$4,0)+2,0))))</f>
        <v>#N/A</v>
      </c>
      <c r="V111" s="846" t="s">
        <v>101</v>
      </c>
      <c r="W111" s="847"/>
      <c r="X111" s="848" t="s">
        <v>132</v>
      </c>
      <c r="Y111" s="847"/>
      <c r="Z111" s="848" t="s">
        <v>354</v>
      </c>
      <c r="AA111" s="847"/>
      <c r="AB111" s="848" t="s">
        <v>132</v>
      </c>
      <c r="AC111" s="847"/>
      <c r="AD111" s="848" t="s">
        <v>133</v>
      </c>
      <c r="AE111" s="849" t="s">
        <v>169</v>
      </c>
      <c r="AF111" s="850" t="str">
        <f aca="false">IF(W111&gt;=1,(AA111*12+AC111)-(W111*12+Y111)+1,"")</f>
        <v/>
      </c>
      <c r="AG111" s="852" t="s">
        <v>355</v>
      </c>
      <c r="AH111" s="851" t="str">
        <f aca="false">IFERROR(ROUNDDOWN(ROUND(Q111*R111,0)*U111,0)*AF111,"")</f>
        <v/>
      </c>
    </row>
  </sheetData>
  <sheetProtection algorithmName="SHA-512" hashValue="yPGmBeejNcZsqZYUHX70h6O9Xn7U5Cb5lqjULND69KrIs9MQ69GLR2lQZHG8GUnpihZhNPzyMfQbsgheYU8tzQ==" saltValue="+e0HnxFQ9ygVAqZ9zYUTkw==" spinCount="100000" sheet="true" objects="true" scenarios="true" autoFilter="false"/>
  <autoFilter ref="L11:AH11"/>
  <mergeCells count="18">
    <mergeCell ref="A3:C3"/>
    <mergeCell ref="D3:O3"/>
    <mergeCell ref="A5:N5"/>
    <mergeCell ref="A7:A10"/>
    <mergeCell ref="B7:K10"/>
    <mergeCell ref="L7:L10"/>
    <mergeCell ref="O7:O10"/>
    <mergeCell ref="P7:P10"/>
    <mergeCell ref="Q7:Q10"/>
    <mergeCell ref="R7:R10"/>
    <mergeCell ref="M8:N8"/>
    <mergeCell ref="T8:U8"/>
    <mergeCell ref="V8:AG8"/>
    <mergeCell ref="AH8:AH10"/>
    <mergeCell ref="S9:S10"/>
    <mergeCell ref="T9:T10"/>
    <mergeCell ref="U9:U10"/>
    <mergeCell ref="V9:AG10"/>
  </mergeCells>
  <dataValidations count="3">
    <dataValidation allowBlank="true" operator="between" showDropDown="false" showErrorMessage="true" showInputMessage="true" sqref="B12:R111 W12:W111 Y12:Y111 AA12:AA111 AC12:AC111" type="none">
      <formula1>0</formula1>
      <formula2>0</formula2>
    </dataValidation>
    <dataValidation allowBlank="true" operator="between" showDropDown="false" showErrorMessage="true" showInputMessage="true" sqref="S12:S111" type="list">
      <formula1>"新規,継続,区分変更"</formula1>
      <formula2>0</formula2>
    </dataValidation>
    <dataValidation allowBlank="true" operator="between" showDropDown="false" showErrorMessage="true" showInputMessage="true" sqref="T12:T111" type="list">
      <formula1>"加算Ⅰ,加算Ⅱ,加算Ⅲ"</formula1>
      <formula2>0</formula2>
    </dataValidation>
  </dataValidations>
  <printOptions headings="false" gridLines="false" gridLinesSet="true" horizontalCentered="false" verticalCentered="false"/>
  <pageMargins left="0.39375" right="0.39375" top="0.669444444444444" bottom="0.433333333333333"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28" man="true" max="16383" min="0"/>
  </rowBreaks>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U115"/>
  <sheetViews>
    <sheetView showFormulas="false" showGridLines="true" showRowColHeaders="true" showZeros="true" rightToLeft="false" tabSelected="false" showOutlineSymbols="true" defaultGridColor="true" view="pageBreakPreview" topLeftCell="A6" colorId="64" zoomScale="70" zoomScaleNormal="80" zoomScalePageLayoutView="70" workbookViewId="0">
      <selection pane="topLeft" activeCell="S13" activeCellId="0" sqref="S13"/>
    </sheetView>
  </sheetViews>
  <sheetFormatPr defaultRowHeight="13.5" zeroHeight="false" outlineLevelRow="0" outlineLevelCol="0"/>
  <cols>
    <col collapsed="false" customWidth="true" hidden="false" outlineLevel="0" max="1" min="1" style="784" width="3.75"/>
    <col collapsed="false" customWidth="true" hidden="false" outlineLevel="0" max="11" min="2" style="784" width="2.63"/>
    <col collapsed="false" customWidth="true" hidden="false" outlineLevel="0" max="12" min="12" style="784" width="12.5"/>
    <col collapsed="false" customWidth="true" hidden="false" outlineLevel="0" max="13" min="13" style="784" width="11.88"/>
    <col collapsed="false" customWidth="true" hidden="false" outlineLevel="0" max="14" min="14" style="784" width="12.62"/>
    <col collapsed="false" customWidth="true" hidden="false" outlineLevel="0" max="16" min="15" style="784" width="31.25"/>
    <col collapsed="false" customWidth="true" hidden="false" outlineLevel="0" max="17" min="17" style="784" width="10.62"/>
    <col collapsed="false" customWidth="true" hidden="false" outlineLevel="0" max="18" min="18" style="784" width="10"/>
    <col collapsed="false" customWidth="true" hidden="false" outlineLevel="0" max="20" min="19" style="784" width="13.62"/>
    <col collapsed="false" customWidth="true" hidden="false" outlineLevel="0" max="21" min="21" style="784" width="6.76"/>
    <col collapsed="false" customWidth="true" hidden="false" outlineLevel="0" max="22" min="22" style="784" width="31.51"/>
    <col collapsed="false" customWidth="true" hidden="false" outlineLevel="0" max="23" min="23" style="784" width="4.76"/>
    <col collapsed="false" customWidth="true" hidden="false" outlineLevel="0" max="24" min="24" style="784" width="3.63"/>
    <col collapsed="false" customWidth="true" hidden="false" outlineLevel="0" max="25" min="25" style="784" width="3.13"/>
    <col collapsed="false" customWidth="true" hidden="false" outlineLevel="0" max="26" min="26" style="784" width="3.63"/>
    <col collapsed="false" customWidth="true" hidden="false" outlineLevel="0" max="27" min="27" style="784" width="8"/>
    <col collapsed="false" customWidth="true" hidden="false" outlineLevel="0" max="28" min="28" style="784" width="3.63"/>
    <col collapsed="false" customWidth="true" hidden="false" outlineLevel="0" max="29" min="29" style="784" width="3.13"/>
    <col collapsed="false" customWidth="true" hidden="false" outlineLevel="0" max="30" min="30" style="784" width="3.63"/>
    <col collapsed="false" customWidth="true" hidden="false" outlineLevel="0" max="32" min="31" style="784" width="3.13"/>
    <col collapsed="false" customWidth="true" hidden="false" outlineLevel="0" max="33" min="33" style="784" width="3.5"/>
    <col collapsed="false" customWidth="true" hidden="false" outlineLevel="0" max="34" min="34" style="784" width="5.87"/>
    <col collapsed="false" customWidth="true" hidden="false" outlineLevel="0" max="35" min="35" style="784" width="16"/>
    <col collapsed="false" customWidth="true" hidden="false" outlineLevel="0" max="36" min="36" style="784" width="2.5"/>
    <col collapsed="false" customWidth="true" hidden="false" outlineLevel="0" max="37" min="37" style="784" width="6.13"/>
    <col collapsed="false" customWidth="true" hidden="false" outlineLevel="0" max="47" min="38" style="784" width="8.38"/>
    <col collapsed="false" customWidth="true" hidden="false" outlineLevel="0" max="1025" min="48" style="784" width="2.5"/>
  </cols>
  <sheetData>
    <row r="1" customFormat="false" ht="21" hidden="false" customHeight="true" outlineLevel="0" collapsed="false">
      <c r="A1" s="785" t="s">
        <v>356</v>
      </c>
      <c r="B1" s="786"/>
      <c r="C1" s="786"/>
      <c r="D1" s="786"/>
      <c r="E1" s="786"/>
      <c r="F1" s="786"/>
      <c r="G1" s="786"/>
      <c r="H1" s="787" t="s">
        <v>357</v>
      </c>
      <c r="I1" s="786"/>
      <c r="J1" s="786"/>
      <c r="K1" s="786"/>
      <c r="L1" s="786"/>
      <c r="M1" s="786"/>
      <c r="N1" s="786"/>
      <c r="O1" s="786"/>
      <c r="P1" s="786"/>
      <c r="Q1" s="786"/>
      <c r="R1" s="786"/>
      <c r="S1" s="786"/>
      <c r="T1" s="786"/>
      <c r="U1" s="786"/>
      <c r="V1" s="786"/>
      <c r="W1" s="786"/>
      <c r="X1" s="786"/>
      <c r="Y1" s="786"/>
      <c r="Z1" s="786"/>
      <c r="AA1" s="788"/>
      <c r="AB1" s="788"/>
      <c r="AC1" s="788"/>
      <c r="AD1" s="788"/>
      <c r="AE1" s="788"/>
      <c r="AF1" s="788"/>
      <c r="AG1" s="788"/>
      <c r="AH1" s="788"/>
      <c r="AI1" s="788"/>
      <c r="AJ1" s="786"/>
      <c r="AK1" s="786"/>
      <c r="AL1" s="786"/>
      <c r="AM1" s="786"/>
      <c r="AN1" s="786"/>
      <c r="AO1" s="786"/>
      <c r="AP1" s="786"/>
      <c r="AQ1" s="786"/>
      <c r="AR1" s="786"/>
      <c r="AS1" s="786"/>
      <c r="AT1" s="786"/>
      <c r="AU1" s="786"/>
    </row>
    <row r="2" customFormat="false" ht="21" hidden="false" customHeight="true" outlineLevel="0" collapsed="false">
      <c r="A2" s="786"/>
      <c r="B2" s="787"/>
      <c r="C2" s="787"/>
      <c r="D2" s="787"/>
      <c r="E2" s="787"/>
      <c r="F2" s="787"/>
      <c r="G2" s="787"/>
      <c r="H2" s="787"/>
      <c r="I2" s="787"/>
      <c r="J2" s="787"/>
      <c r="K2" s="787"/>
      <c r="L2" s="787"/>
      <c r="M2" s="787"/>
      <c r="N2" s="787"/>
      <c r="O2" s="787"/>
      <c r="P2" s="787"/>
      <c r="Q2" s="786"/>
      <c r="R2" s="786"/>
      <c r="S2" s="786"/>
      <c r="T2" s="786"/>
      <c r="U2" s="786"/>
      <c r="V2" s="786"/>
      <c r="W2" s="786"/>
      <c r="X2" s="787"/>
      <c r="Y2" s="787"/>
      <c r="Z2" s="787"/>
      <c r="AA2" s="788"/>
      <c r="AB2" s="788"/>
      <c r="AC2" s="788"/>
      <c r="AD2" s="788"/>
      <c r="AE2" s="790"/>
      <c r="AF2" s="790"/>
      <c r="AG2" s="790"/>
      <c r="AH2" s="790"/>
      <c r="AI2" s="790"/>
      <c r="AJ2" s="786"/>
      <c r="AK2" s="786"/>
      <c r="AL2" s="786"/>
      <c r="AM2" s="786"/>
      <c r="AN2" s="786"/>
      <c r="AO2" s="786"/>
      <c r="AP2" s="786"/>
      <c r="AQ2" s="786"/>
      <c r="AR2" s="786"/>
      <c r="AS2" s="786"/>
      <c r="AT2" s="786"/>
      <c r="AU2" s="786"/>
    </row>
    <row r="3" customFormat="false" ht="27" hidden="false" customHeight="true" outlineLevel="0" collapsed="false">
      <c r="A3" s="791" t="s">
        <v>50</v>
      </c>
      <c r="B3" s="791"/>
      <c r="C3" s="791"/>
      <c r="D3" s="792" t="str">
        <f aca="false">IF(基本情報入力シート!M16="","",基本情報入力シート!M16)</f>
        <v/>
      </c>
      <c r="E3" s="792"/>
      <c r="F3" s="792"/>
      <c r="G3" s="792"/>
      <c r="H3" s="792"/>
      <c r="I3" s="792"/>
      <c r="J3" s="792"/>
      <c r="K3" s="792"/>
      <c r="L3" s="792"/>
      <c r="M3" s="792"/>
      <c r="N3" s="792"/>
      <c r="O3" s="792"/>
      <c r="P3" s="793"/>
      <c r="Q3" s="794"/>
      <c r="R3" s="794"/>
      <c r="S3" s="786"/>
      <c r="T3" s="786"/>
      <c r="U3" s="786"/>
      <c r="V3" s="786"/>
      <c r="W3" s="794"/>
      <c r="X3" s="794"/>
      <c r="Y3" s="794"/>
      <c r="Z3" s="794"/>
      <c r="AA3" s="786"/>
      <c r="AB3" s="786"/>
      <c r="AC3" s="786"/>
      <c r="AD3" s="786"/>
      <c r="AE3" s="786"/>
      <c r="AF3" s="786"/>
      <c r="AG3" s="786"/>
      <c r="AH3" s="786"/>
      <c r="AI3" s="786"/>
      <c r="AJ3" s="786"/>
      <c r="AK3" s="786"/>
      <c r="AL3" s="786"/>
      <c r="AM3" s="786"/>
      <c r="AN3" s="786"/>
      <c r="AO3" s="786"/>
      <c r="AP3" s="786"/>
      <c r="AQ3" s="786"/>
      <c r="AR3" s="786"/>
      <c r="AS3" s="786"/>
      <c r="AT3" s="786"/>
      <c r="AU3" s="786"/>
    </row>
    <row r="4" customFormat="false" ht="21" hidden="false" customHeight="true" outlineLevel="0" collapsed="false">
      <c r="A4" s="795"/>
      <c r="B4" s="795"/>
      <c r="C4" s="795"/>
      <c r="D4" s="796"/>
      <c r="E4" s="796"/>
      <c r="F4" s="796"/>
      <c r="G4" s="796"/>
      <c r="H4" s="796"/>
      <c r="I4" s="796"/>
      <c r="J4" s="796"/>
      <c r="K4" s="796"/>
      <c r="L4" s="796"/>
      <c r="M4" s="796"/>
      <c r="N4" s="796"/>
      <c r="O4" s="796"/>
      <c r="P4" s="796"/>
      <c r="Q4" s="794"/>
      <c r="R4" s="794"/>
      <c r="S4" s="786"/>
      <c r="T4" s="786"/>
      <c r="U4" s="786"/>
      <c r="V4" s="786"/>
      <c r="W4" s="794"/>
      <c r="X4" s="794"/>
      <c r="Y4" s="794"/>
      <c r="Z4" s="794"/>
      <c r="AA4" s="786"/>
      <c r="AB4" s="786"/>
      <c r="AC4" s="786"/>
      <c r="AD4" s="786"/>
      <c r="AE4" s="786"/>
      <c r="AF4" s="786"/>
      <c r="AG4" s="786"/>
      <c r="AH4" s="786"/>
      <c r="AI4" s="786"/>
      <c r="AJ4" s="786"/>
      <c r="AK4" s="786"/>
      <c r="AL4" s="786"/>
      <c r="AM4" s="786"/>
      <c r="AN4" s="786"/>
      <c r="AO4" s="786"/>
      <c r="AP4" s="786"/>
      <c r="AQ4" s="786"/>
      <c r="AR4" s="786"/>
      <c r="AS4" s="786"/>
      <c r="AT4" s="786"/>
      <c r="AU4" s="786"/>
    </row>
    <row r="5" customFormat="false" ht="27" hidden="false" customHeight="true" outlineLevel="0" collapsed="false">
      <c r="A5" s="853" t="s">
        <v>358</v>
      </c>
      <c r="B5" s="854"/>
      <c r="C5" s="854"/>
      <c r="D5" s="855"/>
      <c r="E5" s="855"/>
      <c r="F5" s="855"/>
      <c r="G5" s="855"/>
      <c r="H5" s="855"/>
      <c r="I5" s="855"/>
      <c r="J5" s="855"/>
      <c r="K5" s="855"/>
      <c r="L5" s="855"/>
      <c r="M5" s="855"/>
      <c r="N5" s="855"/>
      <c r="O5" s="856" t="str">
        <f aca="false">IF((SUM(AI12:AI111))=0,"",SUM(AI12:AI111))</f>
        <v/>
      </c>
      <c r="P5" s="796"/>
      <c r="Q5" s="786"/>
      <c r="R5" s="794"/>
      <c r="S5" s="789"/>
      <c r="T5" s="789"/>
      <c r="U5" s="789"/>
      <c r="V5" s="789"/>
      <c r="W5" s="794"/>
      <c r="X5" s="794"/>
      <c r="Y5" s="794"/>
      <c r="Z5" s="794"/>
      <c r="AA5" s="789"/>
      <c r="AB5" s="789"/>
      <c r="AC5" s="789"/>
      <c r="AD5" s="789"/>
      <c r="AE5" s="789"/>
      <c r="AF5" s="789"/>
      <c r="AG5" s="789"/>
      <c r="AH5" s="789"/>
      <c r="AI5" s="789"/>
      <c r="AJ5" s="786"/>
      <c r="AK5" s="786"/>
      <c r="AL5" s="786"/>
      <c r="AM5" s="786"/>
      <c r="AN5" s="786"/>
      <c r="AO5" s="786"/>
      <c r="AP5" s="786"/>
      <c r="AQ5" s="786"/>
      <c r="AR5" s="786"/>
      <c r="AS5" s="786"/>
      <c r="AT5" s="786"/>
      <c r="AU5" s="786"/>
    </row>
    <row r="6" customFormat="false" ht="21" hidden="false" customHeight="true" outlineLevel="0" collapsed="false">
      <c r="A6" s="786"/>
      <c r="B6" s="786"/>
      <c r="C6" s="786"/>
      <c r="D6" s="786"/>
      <c r="E6" s="786"/>
      <c r="F6" s="786"/>
      <c r="G6" s="786"/>
      <c r="H6" s="786"/>
      <c r="I6" s="786"/>
      <c r="J6" s="786"/>
      <c r="K6" s="786"/>
      <c r="L6" s="786"/>
      <c r="M6" s="786"/>
      <c r="N6" s="786"/>
      <c r="O6" s="786"/>
      <c r="P6" s="786"/>
      <c r="Q6" s="799"/>
      <c r="R6" s="799"/>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row>
    <row r="7" customFormat="false" ht="18" hidden="false" customHeight="true" outlineLevel="0" collapsed="false">
      <c r="A7" s="801"/>
      <c r="B7" s="802" t="s">
        <v>72</v>
      </c>
      <c r="C7" s="802"/>
      <c r="D7" s="802"/>
      <c r="E7" s="802"/>
      <c r="F7" s="802"/>
      <c r="G7" s="802"/>
      <c r="H7" s="802"/>
      <c r="I7" s="802"/>
      <c r="J7" s="802"/>
      <c r="K7" s="802"/>
      <c r="L7" s="802" t="s">
        <v>73</v>
      </c>
      <c r="M7" s="857" t="s">
        <v>74</v>
      </c>
      <c r="N7" s="857"/>
      <c r="O7" s="805" t="s">
        <v>75</v>
      </c>
      <c r="P7" s="806" t="s">
        <v>76</v>
      </c>
      <c r="Q7" s="807" t="s">
        <v>345</v>
      </c>
      <c r="R7" s="858" t="s">
        <v>359</v>
      </c>
      <c r="S7" s="859" t="s">
        <v>360</v>
      </c>
      <c r="T7" s="860"/>
      <c r="U7" s="860"/>
      <c r="V7" s="861"/>
      <c r="W7" s="861"/>
      <c r="X7" s="861"/>
      <c r="Y7" s="861"/>
      <c r="Z7" s="861"/>
      <c r="AA7" s="861"/>
      <c r="AB7" s="861"/>
      <c r="AC7" s="861"/>
      <c r="AD7" s="861"/>
      <c r="AE7" s="861"/>
      <c r="AF7" s="861"/>
      <c r="AG7" s="861"/>
      <c r="AH7" s="861"/>
      <c r="AI7" s="862"/>
      <c r="AJ7" s="786"/>
      <c r="AK7" s="786"/>
      <c r="AL7" s="786"/>
      <c r="AM7" s="786"/>
      <c r="AN7" s="786"/>
      <c r="AO7" s="786"/>
      <c r="AP7" s="786"/>
      <c r="AQ7" s="786"/>
      <c r="AR7" s="786"/>
      <c r="AS7" s="786"/>
      <c r="AT7" s="786"/>
      <c r="AU7" s="786"/>
    </row>
    <row r="8" customFormat="false" ht="14.25" hidden="false" customHeight="true" outlineLevel="0" collapsed="false">
      <c r="A8" s="801"/>
      <c r="B8" s="802"/>
      <c r="C8" s="802"/>
      <c r="D8" s="802"/>
      <c r="E8" s="802"/>
      <c r="F8" s="802"/>
      <c r="G8" s="802"/>
      <c r="H8" s="802"/>
      <c r="I8" s="802"/>
      <c r="J8" s="802"/>
      <c r="K8" s="802"/>
      <c r="L8" s="802"/>
      <c r="M8" s="857"/>
      <c r="N8" s="857"/>
      <c r="O8" s="805"/>
      <c r="P8" s="806"/>
      <c r="Q8" s="807"/>
      <c r="R8" s="858"/>
      <c r="S8" s="863"/>
      <c r="T8" s="864" t="s">
        <v>12</v>
      </c>
      <c r="U8" s="864"/>
      <c r="V8" s="865" t="s">
        <v>15</v>
      </c>
      <c r="W8" s="866" t="s">
        <v>348</v>
      </c>
      <c r="X8" s="866"/>
      <c r="Y8" s="866"/>
      <c r="Z8" s="866"/>
      <c r="AA8" s="866"/>
      <c r="AB8" s="866"/>
      <c r="AC8" s="866"/>
      <c r="AD8" s="866"/>
      <c r="AE8" s="866"/>
      <c r="AF8" s="866"/>
      <c r="AG8" s="866"/>
      <c r="AH8" s="866"/>
      <c r="AI8" s="867" t="s">
        <v>361</v>
      </c>
      <c r="AJ8" s="786"/>
      <c r="AK8" s="786"/>
      <c r="AL8" s="786"/>
      <c r="AM8" s="786"/>
      <c r="AN8" s="786"/>
      <c r="AO8" s="786"/>
      <c r="AP8" s="786"/>
      <c r="AQ8" s="786"/>
      <c r="AR8" s="786"/>
      <c r="AS8" s="786"/>
      <c r="AT8" s="786"/>
      <c r="AU8" s="786"/>
    </row>
    <row r="9" customFormat="false" ht="13.5" hidden="false" customHeight="true" outlineLevel="0" collapsed="false">
      <c r="A9" s="801"/>
      <c r="B9" s="802"/>
      <c r="C9" s="802"/>
      <c r="D9" s="802"/>
      <c r="E9" s="802"/>
      <c r="F9" s="802"/>
      <c r="G9" s="802"/>
      <c r="H9" s="802"/>
      <c r="I9" s="802"/>
      <c r="J9" s="802"/>
      <c r="K9" s="802"/>
      <c r="L9" s="802"/>
      <c r="M9" s="857"/>
      <c r="N9" s="857"/>
      <c r="O9" s="805"/>
      <c r="P9" s="806"/>
      <c r="Q9" s="807"/>
      <c r="R9" s="858"/>
      <c r="S9" s="813" t="s">
        <v>362</v>
      </c>
      <c r="T9" s="818" t="s">
        <v>363</v>
      </c>
      <c r="U9" s="819" t="s">
        <v>364</v>
      </c>
      <c r="V9" s="868" t="s">
        <v>365</v>
      </c>
      <c r="W9" s="858" t="s">
        <v>366</v>
      </c>
      <c r="X9" s="858"/>
      <c r="Y9" s="858"/>
      <c r="Z9" s="858"/>
      <c r="AA9" s="858"/>
      <c r="AB9" s="858"/>
      <c r="AC9" s="858"/>
      <c r="AD9" s="858"/>
      <c r="AE9" s="858"/>
      <c r="AF9" s="858"/>
      <c r="AG9" s="858"/>
      <c r="AH9" s="858"/>
      <c r="AI9" s="869" t="s">
        <v>367</v>
      </c>
      <c r="AJ9" s="786"/>
      <c r="AK9" s="786"/>
      <c r="AL9" s="786"/>
      <c r="AM9" s="786"/>
      <c r="AN9" s="786"/>
      <c r="AO9" s="786"/>
      <c r="AP9" s="786"/>
      <c r="AQ9" s="786"/>
      <c r="AR9" s="786"/>
      <c r="AS9" s="786"/>
      <c r="AT9" s="786"/>
      <c r="AU9" s="786"/>
    </row>
    <row r="10" customFormat="false" ht="150" hidden="false" customHeight="true" outlineLevel="0" collapsed="false">
      <c r="A10" s="801"/>
      <c r="B10" s="802"/>
      <c r="C10" s="802"/>
      <c r="D10" s="802"/>
      <c r="E10" s="802"/>
      <c r="F10" s="802"/>
      <c r="G10" s="802"/>
      <c r="H10" s="802"/>
      <c r="I10" s="802"/>
      <c r="J10" s="802"/>
      <c r="K10" s="802"/>
      <c r="L10" s="802"/>
      <c r="M10" s="820" t="s">
        <v>79</v>
      </c>
      <c r="N10" s="820" t="s">
        <v>80</v>
      </c>
      <c r="O10" s="805"/>
      <c r="P10" s="806"/>
      <c r="Q10" s="807"/>
      <c r="R10" s="858"/>
      <c r="S10" s="813"/>
      <c r="T10" s="818"/>
      <c r="U10" s="819"/>
      <c r="V10" s="868"/>
      <c r="W10" s="858"/>
      <c r="X10" s="858"/>
      <c r="Y10" s="858"/>
      <c r="Z10" s="858"/>
      <c r="AA10" s="858"/>
      <c r="AB10" s="858"/>
      <c r="AC10" s="858"/>
      <c r="AD10" s="858"/>
      <c r="AE10" s="858"/>
      <c r="AF10" s="858"/>
      <c r="AG10" s="858"/>
      <c r="AH10" s="858"/>
      <c r="AI10" s="869"/>
      <c r="AJ10" s="786"/>
      <c r="AK10" s="786"/>
      <c r="AL10" s="786"/>
      <c r="AM10" s="786"/>
      <c r="AN10" s="786"/>
      <c r="AO10" s="786"/>
      <c r="AP10" s="786"/>
      <c r="AQ10" s="786"/>
      <c r="AR10" s="786"/>
      <c r="AS10" s="786"/>
      <c r="AT10" s="786"/>
      <c r="AU10" s="786"/>
    </row>
    <row r="11" customFormat="false" ht="15" hidden="false" customHeight="false" outlineLevel="0" collapsed="false">
      <c r="A11" s="821"/>
      <c r="B11" s="822"/>
      <c r="C11" s="823"/>
      <c r="D11" s="823"/>
      <c r="E11" s="823"/>
      <c r="F11" s="823"/>
      <c r="G11" s="823"/>
      <c r="H11" s="823"/>
      <c r="I11" s="823"/>
      <c r="J11" s="823"/>
      <c r="K11" s="824"/>
      <c r="L11" s="825"/>
      <c r="M11" s="825"/>
      <c r="N11" s="825"/>
      <c r="O11" s="826"/>
      <c r="P11" s="827"/>
      <c r="Q11" s="828"/>
      <c r="R11" s="870"/>
      <c r="S11" s="813"/>
      <c r="T11" s="818"/>
      <c r="U11" s="819"/>
      <c r="V11" s="871"/>
      <c r="W11" s="833"/>
      <c r="X11" s="834"/>
      <c r="Y11" s="834"/>
      <c r="Z11" s="834"/>
      <c r="AA11" s="834"/>
      <c r="AB11" s="834"/>
      <c r="AC11" s="834"/>
      <c r="AD11" s="834"/>
      <c r="AE11" s="834"/>
      <c r="AF11" s="834"/>
      <c r="AG11" s="834"/>
      <c r="AH11" s="834"/>
      <c r="AI11" s="829"/>
      <c r="AJ11" s="786"/>
      <c r="AK11" s="786"/>
      <c r="AL11" s="786"/>
      <c r="AM11" s="786"/>
      <c r="AN11" s="786"/>
      <c r="AO11" s="786"/>
      <c r="AP11" s="786"/>
      <c r="AQ11" s="786"/>
      <c r="AR11" s="786"/>
      <c r="AS11" s="786"/>
      <c r="AT11" s="786"/>
      <c r="AU11" s="786"/>
    </row>
    <row r="12" customFormat="false" ht="33" hidden="false" customHeight="true" outlineLevel="0" collapsed="false">
      <c r="A12" s="835" t="n">
        <v>1</v>
      </c>
      <c r="B12" s="836" t="str">
        <f aca="false">IF(基本情報入力シート!C33="","",基本情報入力シート!C33)</f>
        <v/>
      </c>
      <c r="C12" s="837" t="str">
        <f aca="false">IF(基本情報入力シート!D33="","",基本情報入力シート!D33)</f>
        <v/>
      </c>
      <c r="D12" s="837" t="str">
        <f aca="false">IF(基本情報入力シート!E33="","",基本情報入力シート!E33)</f>
        <v/>
      </c>
      <c r="E12" s="837" t="str">
        <f aca="false">IF(基本情報入力シート!F33="","",基本情報入力シート!F33)</f>
        <v/>
      </c>
      <c r="F12" s="837" t="str">
        <f aca="false">IF(基本情報入力シート!G33="","",基本情報入力シート!G33)</f>
        <v/>
      </c>
      <c r="G12" s="837" t="str">
        <f aca="false">IF(基本情報入力シート!H33="","",基本情報入力シート!H33)</f>
        <v/>
      </c>
      <c r="H12" s="837" t="str">
        <f aca="false">IF(基本情報入力シート!I33="","",基本情報入力シート!I33)</f>
        <v/>
      </c>
      <c r="I12" s="837" t="str">
        <f aca="false">IF(基本情報入力シート!J33="","",基本情報入力シート!J33)</f>
        <v/>
      </c>
      <c r="J12" s="837" t="str">
        <f aca="false">IF(基本情報入力シート!K33="","",基本情報入力シート!K33)</f>
        <v/>
      </c>
      <c r="K12" s="838" t="str">
        <f aca="false">IF(基本情報入力シート!L33="","",基本情報入力シート!L33)</f>
        <v/>
      </c>
      <c r="L12" s="839" t="str">
        <f aca="false">IF(基本情報入力シート!M33="","",基本情報入力シート!M33)</f>
        <v/>
      </c>
      <c r="M12" s="839" t="str">
        <f aca="false">IF(基本情報入力シート!R33="","",基本情報入力シート!R33)</f>
        <v/>
      </c>
      <c r="N12" s="839" t="str">
        <f aca="false">IF(基本情報入力シート!W33="","",基本情報入力シート!W33)</f>
        <v/>
      </c>
      <c r="O12" s="839" t="str">
        <f aca="false">IF(基本情報入力シート!X33="","",基本情報入力シート!X33)</f>
        <v/>
      </c>
      <c r="P12" s="840" t="str">
        <f aca="false">IF(基本情報入力シート!Y33="","",基本情報入力シート!Y33)</f>
        <v/>
      </c>
      <c r="Q12" s="841" t="str">
        <f aca="false">IF(基本情報入力シート!Z33="","",基本情報入力シート!Z33)</f>
        <v/>
      </c>
      <c r="R12" s="872" t="str">
        <f aca="false">IF(基本情報入力シート!AA33="","",基本情報入力シート!AA33)</f>
        <v/>
      </c>
      <c r="S12" s="873"/>
      <c r="T12" s="874"/>
      <c r="U12" s="875" t="e">
        <f aca="false">IF(P12="","",VLOOKUP(P12,【参考】数式用!$A$5:$I$38,MATCH(T12,【参考】数式用!$H$4:$I$4,0)+7,0))))</f>
        <v>#N/A</v>
      </c>
      <c r="V12" s="876"/>
      <c r="W12" s="846" t="s">
        <v>101</v>
      </c>
      <c r="X12" s="877"/>
      <c r="Y12" s="848" t="s">
        <v>132</v>
      </c>
      <c r="Z12" s="877"/>
      <c r="AA12" s="848" t="s">
        <v>354</v>
      </c>
      <c r="AB12" s="877"/>
      <c r="AC12" s="848" t="s">
        <v>132</v>
      </c>
      <c r="AD12" s="877"/>
      <c r="AE12" s="848" t="s">
        <v>133</v>
      </c>
      <c r="AF12" s="849" t="s">
        <v>169</v>
      </c>
      <c r="AG12" s="878" t="str">
        <f aca="false">IF(X12&gt;=1,(AB12*12+AD12)-(X12*12+Z12)+1,"")</f>
        <v/>
      </c>
      <c r="AH12" s="878" t="s">
        <v>355</v>
      </c>
      <c r="AI12" s="851" t="str">
        <f aca="false">IFERROR(ROUNDDOWN(ROUND(Q12*R12,0)*U12,0)*AG12,"")</f>
        <v/>
      </c>
      <c r="AJ12" s="786"/>
      <c r="AK12" s="879" t="str">
        <f aca="false">IFERROR(IF(AND(T12="特定加算Ⅰ",OR(V12="",V12="-",V12="いずれも取得していない")),"☓","○"),"")</f>
        <v>○</v>
      </c>
      <c r="AL12" s="880" t="str">
        <f aca="false">IFERROR(IF(AND(T12="特定加算Ⅰ",OR(V12="",V12="-",V12="いずれも取得していない")),"！特定加算Ⅰが選択されています。該当する介護福祉士配置等要件を選択してください。",""),"")</f>
        <v/>
      </c>
      <c r="AM12" s="881"/>
      <c r="AN12" s="881"/>
      <c r="AO12" s="881"/>
      <c r="AP12" s="881"/>
      <c r="AQ12" s="881"/>
      <c r="AR12" s="881"/>
      <c r="AS12" s="881"/>
      <c r="AT12" s="881"/>
      <c r="AU12" s="882"/>
    </row>
    <row r="13" customFormat="false" ht="33" hidden="false" customHeight="true" outlineLevel="0" collapsed="false">
      <c r="A13" s="835" t="n">
        <f aca="false">A12+1</f>
        <v>2</v>
      </c>
      <c r="B13" s="836" t="str">
        <f aca="false">IF(基本情報入力シート!C34="","",基本情報入力シート!C34)</f>
        <v/>
      </c>
      <c r="C13" s="837" t="str">
        <f aca="false">IF(基本情報入力シート!D34="","",基本情報入力シート!D34)</f>
        <v/>
      </c>
      <c r="D13" s="837" t="str">
        <f aca="false">IF(基本情報入力シート!E34="","",基本情報入力シート!E34)</f>
        <v/>
      </c>
      <c r="E13" s="837" t="str">
        <f aca="false">IF(基本情報入力シート!F34="","",基本情報入力シート!F34)</f>
        <v/>
      </c>
      <c r="F13" s="837" t="str">
        <f aca="false">IF(基本情報入力シート!G34="","",基本情報入力シート!G34)</f>
        <v/>
      </c>
      <c r="G13" s="837" t="str">
        <f aca="false">IF(基本情報入力シート!H34="","",基本情報入力シート!H34)</f>
        <v/>
      </c>
      <c r="H13" s="837" t="str">
        <f aca="false">IF(基本情報入力シート!I34="","",基本情報入力シート!I34)</f>
        <v/>
      </c>
      <c r="I13" s="837" t="str">
        <f aca="false">IF(基本情報入力シート!J34="","",基本情報入力シート!J34)</f>
        <v/>
      </c>
      <c r="J13" s="837" t="str">
        <f aca="false">IF(基本情報入力シート!K34="","",基本情報入力シート!K34)</f>
        <v/>
      </c>
      <c r="K13" s="838" t="str">
        <f aca="false">IF(基本情報入力シート!L34="","",基本情報入力シート!L34)</f>
        <v/>
      </c>
      <c r="L13" s="839" t="str">
        <f aca="false">IF(基本情報入力シート!M34="","",基本情報入力シート!M34)</f>
        <v/>
      </c>
      <c r="M13" s="839" t="str">
        <f aca="false">IF(基本情報入力シート!R34="","",基本情報入力シート!R34)</f>
        <v/>
      </c>
      <c r="N13" s="839" t="str">
        <f aca="false">IF(基本情報入力シート!W34="","",基本情報入力シート!W34)</f>
        <v/>
      </c>
      <c r="O13" s="839" t="str">
        <f aca="false">IF(基本情報入力シート!X34="","",基本情報入力シート!X34)</f>
        <v/>
      </c>
      <c r="P13" s="840" t="str">
        <f aca="false">IF(基本情報入力シート!Y34="","",基本情報入力シート!Y34)</f>
        <v/>
      </c>
      <c r="Q13" s="841" t="str">
        <f aca="false">IF(基本情報入力シート!Z34="","",基本情報入力シート!Z34)</f>
        <v/>
      </c>
      <c r="R13" s="872" t="str">
        <f aca="false">IF(基本情報入力シート!AA34="","",基本情報入力シート!AA34)</f>
        <v/>
      </c>
      <c r="S13" s="873"/>
      <c r="T13" s="874"/>
      <c r="U13" s="875" t="e">
        <f aca="false">IF(P13="","",VLOOKUP(P13,【参考】数式用!$A$5:$I$38,MATCH(T13,【参考】数式用!$H$4:$I$4,0)+7,0))))</f>
        <v>#N/A</v>
      </c>
      <c r="V13" s="876"/>
      <c r="W13" s="846" t="s">
        <v>101</v>
      </c>
      <c r="X13" s="877"/>
      <c r="Y13" s="848" t="s">
        <v>132</v>
      </c>
      <c r="Z13" s="877"/>
      <c r="AA13" s="848" t="s">
        <v>354</v>
      </c>
      <c r="AB13" s="877"/>
      <c r="AC13" s="848" t="s">
        <v>132</v>
      </c>
      <c r="AD13" s="877"/>
      <c r="AE13" s="848" t="s">
        <v>133</v>
      </c>
      <c r="AF13" s="849" t="s">
        <v>169</v>
      </c>
      <c r="AG13" s="850" t="str">
        <f aca="false">IF(X13&gt;=1,(AB13*12+AD13)-(X13*12+Z13)+1,"")</f>
        <v/>
      </c>
      <c r="AH13" s="878" t="s">
        <v>355</v>
      </c>
      <c r="AI13" s="851" t="str">
        <f aca="false">IFERROR(ROUNDDOWN(ROUND(Q13*R13,0)*U13,0)*AG13,"")</f>
        <v/>
      </c>
      <c r="AJ13" s="786"/>
      <c r="AK13" s="879" t="str">
        <f aca="false">IFERROR(IF(AND(T13="特定加算Ⅰ",OR(V13="",V13="-",V13="いずれも取得していない")),"☓","○"),"")</f>
        <v>○</v>
      </c>
      <c r="AL13" s="880" t="str">
        <f aca="false">IFERROR(IF(AND(T13="特定加算Ⅰ",OR(V13="",V13="-",V13="いずれも取得していない")),"！特定加算Ⅰが選択されています。該当する介護福祉士配置等要件を選択してください。",""),"")</f>
        <v/>
      </c>
      <c r="AM13" s="881"/>
      <c r="AN13" s="881"/>
      <c r="AO13" s="881"/>
      <c r="AP13" s="881"/>
      <c r="AQ13" s="881"/>
      <c r="AR13" s="881"/>
      <c r="AS13" s="881"/>
      <c r="AT13" s="881"/>
      <c r="AU13" s="882"/>
    </row>
    <row r="14" customFormat="false" ht="33" hidden="false" customHeight="true" outlineLevel="0" collapsed="false">
      <c r="A14" s="835" t="n">
        <f aca="false">A13+1</f>
        <v>3</v>
      </c>
      <c r="B14" s="836" t="str">
        <f aca="false">IF(基本情報入力シート!C35="","",基本情報入力シート!C35)</f>
        <v/>
      </c>
      <c r="C14" s="837" t="str">
        <f aca="false">IF(基本情報入力シート!D35="","",基本情報入力シート!D35)</f>
        <v/>
      </c>
      <c r="D14" s="837" t="str">
        <f aca="false">IF(基本情報入力シート!E35="","",基本情報入力シート!E35)</f>
        <v/>
      </c>
      <c r="E14" s="837" t="str">
        <f aca="false">IF(基本情報入力シート!F35="","",基本情報入力シート!F35)</f>
        <v/>
      </c>
      <c r="F14" s="837" t="str">
        <f aca="false">IF(基本情報入力シート!G35="","",基本情報入力シート!G35)</f>
        <v/>
      </c>
      <c r="G14" s="837" t="str">
        <f aca="false">IF(基本情報入力シート!H35="","",基本情報入力シート!H35)</f>
        <v/>
      </c>
      <c r="H14" s="837" t="str">
        <f aca="false">IF(基本情報入力シート!I35="","",基本情報入力シート!I35)</f>
        <v/>
      </c>
      <c r="I14" s="837" t="str">
        <f aca="false">IF(基本情報入力シート!J35="","",基本情報入力シート!J35)</f>
        <v/>
      </c>
      <c r="J14" s="837" t="str">
        <f aca="false">IF(基本情報入力シート!K35="","",基本情報入力シート!K35)</f>
        <v/>
      </c>
      <c r="K14" s="838" t="str">
        <f aca="false">IF(基本情報入力シート!L35="","",基本情報入力シート!L35)</f>
        <v/>
      </c>
      <c r="L14" s="839" t="str">
        <f aca="false">IF(基本情報入力シート!M35="","",基本情報入力シート!M35)</f>
        <v/>
      </c>
      <c r="M14" s="839" t="str">
        <f aca="false">IF(基本情報入力シート!R35="","",基本情報入力シート!R35)</f>
        <v/>
      </c>
      <c r="N14" s="839" t="str">
        <f aca="false">IF(基本情報入力シート!W35="","",基本情報入力シート!W35)</f>
        <v/>
      </c>
      <c r="O14" s="839" t="str">
        <f aca="false">IF(基本情報入力シート!X35="","",基本情報入力シート!X35)</f>
        <v/>
      </c>
      <c r="P14" s="840" t="str">
        <f aca="false">IF(基本情報入力シート!Y35="","",基本情報入力シート!Y35)</f>
        <v/>
      </c>
      <c r="Q14" s="841" t="str">
        <f aca="false">IF(基本情報入力シート!Z35="","",基本情報入力シート!Z35)</f>
        <v/>
      </c>
      <c r="R14" s="872" t="str">
        <f aca="false">IF(基本情報入力シート!AA35="","",基本情報入力シート!AA35)</f>
        <v/>
      </c>
      <c r="S14" s="873"/>
      <c r="T14" s="874"/>
      <c r="U14" s="875" t="e">
        <f aca="false">IF(P14="","",VLOOKUP(P14,【参考】数式用!$A$5:$I$38,MATCH(T14,【参考】数式用!$H$4:$I$4,0)+7,0))))</f>
        <v>#N/A</v>
      </c>
      <c r="V14" s="876"/>
      <c r="W14" s="846" t="s">
        <v>101</v>
      </c>
      <c r="X14" s="877"/>
      <c r="Y14" s="848" t="s">
        <v>132</v>
      </c>
      <c r="Z14" s="877"/>
      <c r="AA14" s="848" t="s">
        <v>354</v>
      </c>
      <c r="AB14" s="877"/>
      <c r="AC14" s="848" t="s">
        <v>132</v>
      </c>
      <c r="AD14" s="877"/>
      <c r="AE14" s="848" t="s">
        <v>133</v>
      </c>
      <c r="AF14" s="849" t="s">
        <v>169</v>
      </c>
      <c r="AG14" s="850" t="str">
        <f aca="false">IF(X14&gt;=1,(AB14*12+AD14)-(X14*12+Z14)+1,"")</f>
        <v/>
      </c>
      <c r="AH14" s="878" t="s">
        <v>355</v>
      </c>
      <c r="AI14" s="851" t="str">
        <f aca="false">IFERROR(ROUNDDOWN(ROUND(Q14*R14,0)*U14,0)*AG14,"")</f>
        <v/>
      </c>
      <c r="AJ14" s="786"/>
      <c r="AK14" s="879" t="str">
        <f aca="false">IFERROR(IF(AND(T14="特定加算Ⅰ",OR(V14="",V14="-",V14="いずれも取得していない")),"☓","○"),"")</f>
        <v>○</v>
      </c>
      <c r="AL14" s="880" t="str">
        <f aca="false">IFERROR(IF(AND(T14="特定加算Ⅰ",OR(V14="",V14="-",V14="いずれも取得していない")),"！特定加算Ⅰが選択されています。該当する介護福祉士配置等要件を選択してください。",""),"")</f>
        <v/>
      </c>
      <c r="AM14" s="881"/>
      <c r="AN14" s="881"/>
      <c r="AO14" s="881"/>
      <c r="AP14" s="881"/>
      <c r="AQ14" s="881"/>
      <c r="AR14" s="881"/>
      <c r="AS14" s="881"/>
      <c r="AT14" s="881"/>
      <c r="AU14" s="882"/>
    </row>
    <row r="15" customFormat="false" ht="33" hidden="false" customHeight="true" outlineLevel="0" collapsed="false">
      <c r="A15" s="835" t="n">
        <f aca="false">A14+1</f>
        <v>4</v>
      </c>
      <c r="B15" s="836" t="str">
        <f aca="false">IF(基本情報入力シート!C36="","",基本情報入力シート!C36)</f>
        <v/>
      </c>
      <c r="C15" s="837" t="str">
        <f aca="false">IF(基本情報入力シート!D36="","",基本情報入力シート!D36)</f>
        <v/>
      </c>
      <c r="D15" s="837" t="str">
        <f aca="false">IF(基本情報入力シート!E36="","",基本情報入力シート!E36)</f>
        <v/>
      </c>
      <c r="E15" s="837" t="str">
        <f aca="false">IF(基本情報入力シート!F36="","",基本情報入力シート!F36)</f>
        <v/>
      </c>
      <c r="F15" s="837" t="str">
        <f aca="false">IF(基本情報入力シート!G36="","",基本情報入力シート!G36)</f>
        <v/>
      </c>
      <c r="G15" s="837" t="str">
        <f aca="false">IF(基本情報入力シート!H36="","",基本情報入力シート!H36)</f>
        <v/>
      </c>
      <c r="H15" s="837" t="str">
        <f aca="false">IF(基本情報入力シート!I36="","",基本情報入力シート!I36)</f>
        <v/>
      </c>
      <c r="I15" s="837" t="str">
        <f aca="false">IF(基本情報入力シート!J36="","",基本情報入力シート!J36)</f>
        <v/>
      </c>
      <c r="J15" s="837" t="str">
        <f aca="false">IF(基本情報入力シート!K36="","",基本情報入力シート!K36)</f>
        <v/>
      </c>
      <c r="K15" s="838" t="str">
        <f aca="false">IF(基本情報入力シート!L36="","",基本情報入力シート!L36)</f>
        <v/>
      </c>
      <c r="L15" s="839" t="str">
        <f aca="false">IF(基本情報入力シート!M36="","",基本情報入力シート!M36)</f>
        <v/>
      </c>
      <c r="M15" s="839" t="str">
        <f aca="false">IF(基本情報入力シート!R36="","",基本情報入力シート!R36)</f>
        <v/>
      </c>
      <c r="N15" s="839" t="str">
        <f aca="false">IF(基本情報入力シート!W36="","",基本情報入力シート!W36)</f>
        <v/>
      </c>
      <c r="O15" s="839" t="str">
        <f aca="false">IF(基本情報入力シート!X36="","",基本情報入力シート!X36)</f>
        <v/>
      </c>
      <c r="P15" s="840" t="str">
        <f aca="false">IF(基本情報入力シート!Y36="","",基本情報入力シート!Y36)</f>
        <v/>
      </c>
      <c r="Q15" s="841" t="str">
        <f aca="false">IF(基本情報入力シート!Z36="","",基本情報入力シート!Z36)</f>
        <v/>
      </c>
      <c r="R15" s="872" t="str">
        <f aca="false">IF(基本情報入力シート!AA36="","",基本情報入力シート!AA36)</f>
        <v/>
      </c>
      <c r="S15" s="873"/>
      <c r="T15" s="874"/>
      <c r="U15" s="875" t="e">
        <f aca="false">IF(P15="","",VLOOKUP(P15,【参考】数式用!$A$5:$I$38,MATCH(T15,【参考】数式用!$H$4:$I$4,0)+7,0))))</f>
        <v>#N/A</v>
      </c>
      <c r="V15" s="876"/>
      <c r="W15" s="846" t="s">
        <v>101</v>
      </c>
      <c r="X15" s="877"/>
      <c r="Y15" s="848" t="s">
        <v>132</v>
      </c>
      <c r="Z15" s="877"/>
      <c r="AA15" s="848" t="s">
        <v>354</v>
      </c>
      <c r="AB15" s="877"/>
      <c r="AC15" s="848" t="s">
        <v>132</v>
      </c>
      <c r="AD15" s="877"/>
      <c r="AE15" s="848" t="s">
        <v>133</v>
      </c>
      <c r="AF15" s="849" t="s">
        <v>169</v>
      </c>
      <c r="AG15" s="850" t="str">
        <f aca="false">IF(X15&gt;=1,(AB15*12+AD15)-(X15*12+Z15)+1,"")</f>
        <v/>
      </c>
      <c r="AH15" s="878" t="s">
        <v>355</v>
      </c>
      <c r="AI15" s="851" t="str">
        <f aca="false">IFERROR(ROUNDDOWN(ROUND(Q15*R15,0)*U15,0)*AG15,"")</f>
        <v/>
      </c>
      <c r="AJ15" s="786"/>
      <c r="AK15" s="879" t="str">
        <f aca="false">IFERROR(IF(AND(T15="特定加算Ⅰ",OR(V15="",V15="-",V15="いずれも取得していない")),"☓","○"),"")</f>
        <v>○</v>
      </c>
      <c r="AL15" s="880" t="str">
        <f aca="false">IFERROR(IF(AND(T15="特定加算Ⅰ",OR(V15="",V15="-",V15="いずれも取得していない")),"！特定加算Ⅰが選択されています。該当する介護福祉士配置等要件を選択してください。",""),"")</f>
        <v/>
      </c>
      <c r="AM15" s="881"/>
      <c r="AN15" s="881"/>
      <c r="AO15" s="881"/>
      <c r="AP15" s="881"/>
      <c r="AQ15" s="881"/>
      <c r="AR15" s="881"/>
      <c r="AS15" s="881"/>
      <c r="AT15" s="881"/>
      <c r="AU15" s="882"/>
    </row>
    <row r="16" customFormat="false" ht="33" hidden="false" customHeight="true" outlineLevel="0" collapsed="false">
      <c r="A16" s="835" t="n">
        <f aca="false">A15+1</f>
        <v>5</v>
      </c>
      <c r="B16" s="836" t="str">
        <f aca="false">IF(基本情報入力シート!C37="","",基本情報入力シート!C37)</f>
        <v/>
      </c>
      <c r="C16" s="837" t="str">
        <f aca="false">IF(基本情報入力シート!D37="","",基本情報入力シート!D37)</f>
        <v/>
      </c>
      <c r="D16" s="837" t="str">
        <f aca="false">IF(基本情報入力シート!E37="","",基本情報入力シート!E37)</f>
        <v/>
      </c>
      <c r="E16" s="837" t="str">
        <f aca="false">IF(基本情報入力シート!F37="","",基本情報入力シート!F37)</f>
        <v/>
      </c>
      <c r="F16" s="837" t="str">
        <f aca="false">IF(基本情報入力シート!G37="","",基本情報入力シート!G37)</f>
        <v/>
      </c>
      <c r="G16" s="837" t="str">
        <f aca="false">IF(基本情報入力シート!H37="","",基本情報入力シート!H37)</f>
        <v/>
      </c>
      <c r="H16" s="837" t="str">
        <f aca="false">IF(基本情報入力シート!I37="","",基本情報入力シート!I37)</f>
        <v/>
      </c>
      <c r="I16" s="837" t="str">
        <f aca="false">IF(基本情報入力シート!J37="","",基本情報入力シート!J37)</f>
        <v/>
      </c>
      <c r="J16" s="837" t="str">
        <f aca="false">IF(基本情報入力シート!K37="","",基本情報入力シート!K37)</f>
        <v/>
      </c>
      <c r="K16" s="838" t="str">
        <f aca="false">IF(基本情報入力シート!L37="","",基本情報入力シート!L37)</f>
        <v/>
      </c>
      <c r="L16" s="839" t="str">
        <f aca="false">IF(基本情報入力シート!M37="","",基本情報入力シート!M37)</f>
        <v/>
      </c>
      <c r="M16" s="839" t="str">
        <f aca="false">IF(基本情報入力シート!R37="","",基本情報入力シート!R37)</f>
        <v/>
      </c>
      <c r="N16" s="839" t="str">
        <f aca="false">IF(基本情報入力シート!W37="","",基本情報入力シート!W37)</f>
        <v/>
      </c>
      <c r="O16" s="839" t="str">
        <f aca="false">IF(基本情報入力シート!X37="","",基本情報入力シート!X37)</f>
        <v/>
      </c>
      <c r="P16" s="840" t="str">
        <f aca="false">IF(基本情報入力シート!Y37="","",基本情報入力シート!Y37)</f>
        <v/>
      </c>
      <c r="Q16" s="841" t="str">
        <f aca="false">IF(基本情報入力シート!Z37="","",基本情報入力シート!Z37)</f>
        <v/>
      </c>
      <c r="R16" s="872" t="str">
        <f aca="false">IF(基本情報入力シート!AA37="","",基本情報入力シート!AA37)</f>
        <v/>
      </c>
      <c r="S16" s="873"/>
      <c r="T16" s="874"/>
      <c r="U16" s="875" t="e">
        <f aca="false">IF(P16="","",VLOOKUP(P16,【参考】数式用!$A$5:$I$38,MATCH(T16,【参考】数式用!$H$4:$I$4,0)+7,0))))</f>
        <v>#N/A</v>
      </c>
      <c r="V16" s="876"/>
      <c r="W16" s="846" t="s">
        <v>101</v>
      </c>
      <c r="X16" s="877"/>
      <c r="Y16" s="848" t="s">
        <v>132</v>
      </c>
      <c r="Z16" s="877"/>
      <c r="AA16" s="848" t="s">
        <v>354</v>
      </c>
      <c r="AB16" s="877"/>
      <c r="AC16" s="848" t="s">
        <v>132</v>
      </c>
      <c r="AD16" s="877"/>
      <c r="AE16" s="848" t="s">
        <v>133</v>
      </c>
      <c r="AF16" s="849" t="s">
        <v>169</v>
      </c>
      <c r="AG16" s="850" t="str">
        <f aca="false">IF(X16&gt;=1,(AB16*12+AD16)-(X16*12+Z16)+1,"")</f>
        <v/>
      </c>
      <c r="AH16" s="878" t="s">
        <v>355</v>
      </c>
      <c r="AI16" s="851" t="str">
        <f aca="false">IFERROR(ROUNDDOWN(ROUND(Q16*R16,0)*U16,0)*AG16,"")</f>
        <v/>
      </c>
      <c r="AJ16" s="786"/>
      <c r="AK16" s="879" t="str">
        <f aca="false">IFERROR(IF(AND(T16="特定加算Ⅰ",OR(V16="",V16="-",V16="いずれも取得していない")),"☓","○"),"")</f>
        <v>○</v>
      </c>
      <c r="AL16" s="880" t="str">
        <f aca="false">IFERROR(IF(AND(T16="特定加算Ⅰ",OR(V16="",V16="-",V16="いずれも取得していない")),"！特定加算Ⅰが選択されています。該当する介護福祉士配置等要件を選択してください。",""),"")</f>
        <v/>
      </c>
      <c r="AM16" s="881"/>
      <c r="AN16" s="881"/>
      <c r="AO16" s="881"/>
      <c r="AP16" s="881"/>
      <c r="AQ16" s="881"/>
      <c r="AR16" s="881"/>
      <c r="AS16" s="881"/>
      <c r="AT16" s="881"/>
      <c r="AU16" s="882"/>
    </row>
    <row r="17" customFormat="false" ht="33" hidden="false" customHeight="true" outlineLevel="0" collapsed="false">
      <c r="A17" s="835" t="n">
        <f aca="false">A16+1</f>
        <v>6</v>
      </c>
      <c r="B17" s="836" t="str">
        <f aca="false">IF(基本情報入力シート!C38="","",基本情報入力シート!C38)</f>
        <v/>
      </c>
      <c r="C17" s="837" t="str">
        <f aca="false">IF(基本情報入力シート!D38="","",基本情報入力シート!D38)</f>
        <v/>
      </c>
      <c r="D17" s="837" t="str">
        <f aca="false">IF(基本情報入力シート!E38="","",基本情報入力シート!E38)</f>
        <v/>
      </c>
      <c r="E17" s="837" t="str">
        <f aca="false">IF(基本情報入力シート!F38="","",基本情報入力シート!F38)</f>
        <v/>
      </c>
      <c r="F17" s="837" t="str">
        <f aca="false">IF(基本情報入力シート!G38="","",基本情報入力シート!G38)</f>
        <v/>
      </c>
      <c r="G17" s="837" t="str">
        <f aca="false">IF(基本情報入力シート!H38="","",基本情報入力シート!H38)</f>
        <v/>
      </c>
      <c r="H17" s="837" t="str">
        <f aca="false">IF(基本情報入力シート!I38="","",基本情報入力シート!I38)</f>
        <v/>
      </c>
      <c r="I17" s="837" t="str">
        <f aca="false">IF(基本情報入力シート!J38="","",基本情報入力シート!J38)</f>
        <v/>
      </c>
      <c r="J17" s="837" t="str">
        <f aca="false">IF(基本情報入力シート!K38="","",基本情報入力シート!K38)</f>
        <v/>
      </c>
      <c r="K17" s="838" t="str">
        <f aca="false">IF(基本情報入力シート!L38="","",基本情報入力シート!L38)</f>
        <v/>
      </c>
      <c r="L17" s="839" t="str">
        <f aca="false">IF(基本情報入力シート!M38="","",基本情報入力シート!M38)</f>
        <v/>
      </c>
      <c r="M17" s="839" t="str">
        <f aca="false">IF(基本情報入力シート!R38="","",基本情報入力シート!R38)</f>
        <v/>
      </c>
      <c r="N17" s="839" t="str">
        <f aca="false">IF(基本情報入力シート!W38="","",基本情報入力シート!W38)</f>
        <v/>
      </c>
      <c r="O17" s="839" t="str">
        <f aca="false">IF(基本情報入力シート!X38="","",基本情報入力シート!X38)</f>
        <v/>
      </c>
      <c r="P17" s="840" t="str">
        <f aca="false">IF(基本情報入力シート!Y38="","",基本情報入力シート!Y38)</f>
        <v/>
      </c>
      <c r="Q17" s="841" t="str">
        <f aca="false">IF(基本情報入力シート!Z38="","",基本情報入力シート!Z38)</f>
        <v/>
      </c>
      <c r="R17" s="872" t="str">
        <f aca="false">IF(基本情報入力シート!AA38="","",基本情報入力シート!AA38)</f>
        <v/>
      </c>
      <c r="S17" s="873"/>
      <c r="T17" s="874"/>
      <c r="U17" s="875" t="e">
        <f aca="false">IF(P17="","",VLOOKUP(P17,【参考】数式用!$A$5:$I$38,MATCH(T17,【参考】数式用!$H$4:$I$4,0)+7,0))))</f>
        <v>#N/A</v>
      </c>
      <c r="V17" s="876"/>
      <c r="W17" s="846" t="s">
        <v>101</v>
      </c>
      <c r="X17" s="877"/>
      <c r="Y17" s="848" t="s">
        <v>132</v>
      </c>
      <c r="Z17" s="877"/>
      <c r="AA17" s="848" t="s">
        <v>354</v>
      </c>
      <c r="AB17" s="877"/>
      <c r="AC17" s="848" t="s">
        <v>132</v>
      </c>
      <c r="AD17" s="877"/>
      <c r="AE17" s="848" t="s">
        <v>133</v>
      </c>
      <c r="AF17" s="849" t="s">
        <v>169</v>
      </c>
      <c r="AG17" s="850" t="str">
        <f aca="false">IF(X17&gt;=1,(AB17*12+AD17)-(X17*12+Z17)+1,"")</f>
        <v/>
      </c>
      <c r="AH17" s="878" t="s">
        <v>355</v>
      </c>
      <c r="AI17" s="851" t="str">
        <f aca="false">IFERROR(ROUNDDOWN(ROUND(Q17*R17,0)*U17,0)*AG17,"")</f>
        <v/>
      </c>
      <c r="AJ17" s="786"/>
      <c r="AK17" s="879" t="str">
        <f aca="false">IFERROR(IF(AND(T17="特定加算Ⅰ",OR(V17="",V17="-",V17="いずれも取得していない")),"☓","○"),"")</f>
        <v>○</v>
      </c>
      <c r="AL17" s="880" t="str">
        <f aca="false">IFERROR(IF(AND(T17="特定加算Ⅰ",OR(V17="",V17="-",V17="いずれも取得していない")),"！特定加算Ⅰが選択されています。該当する介護福祉士配置等要件を選択してください。",""),"")</f>
        <v/>
      </c>
      <c r="AM17" s="881"/>
      <c r="AN17" s="881"/>
      <c r="AO17" s="881"/>
      <c r="AP17" s="881"/>
      <c r="AQ17" s="881"/>
      <c r="AR17" s="881"/>
      <c r="AS17" s="881"/>
      <c r="AT17" s="881"/>
      <c r="AU17" s="882"/>
    </row>
    <row r="18" customFormat="false" ht="33" hidden="false" customHeight="true" outlineLevel="0" collapsed="false">
      <c r="A18" s="835" t="n">
        <f aca="false">A17+1</f>
        <v>7</v>
      </c>
      <c r="B18" s="836" t="str">
        <f aca="false">IF(基本情報入力シート!C39="","",基本情報入力シート!C39)</f>
        <v/>
      </c>
      <c r="C18" s="837" t="str">
        <f aca="false">IF(基本情報入力シート!D39="","",基本情報入力シート!D39)</f>
        <v/>
      </c>
      <c r="D18" s="837" t="str">
        <f aca="false">IF(基本情報入力シート!E39="","",基本情報入力シート!E39)</f>
        <v/>
      </c>
      <c r="E18" s="837" t="str">
        <f aca="false">IF(基本情報入力シート!F39="","",基本情報入力シート!F39)</f>
        <v/>
      </c>
      <c r="F18" s="837" t="str">
        <f aca="false">IF(基本情報入力シート!G39="","",基本情報入力シート!G39)</f>
        <v/>
      </c>
      <c r="G18" s="837" t="str">
        <f aca="false">IF(基本情報入力シート!H39="","",基本情報入力シート!H39)</f>
        <v/>
      </c>
      <c r="H18" s="837" t="str">
        <f aca="false">IF(基本情報入力シート!I39="","",基本情報入力シート!I39)</f>
        <v/>
      </c>
      <c r="I18" s="837" t="str">
        <f aca="false">IF(基本情報入力シート!J39="","",基本情報入力シート!J39)</f>
        <v/>
      </c>
      <c r="J18" s="837" t="str">
        <f aca="false">IF(基本情報入力シート!K39="","",基本情報入力シート!K39)</f>
        <v/>
      </c>
      <c r="K18" s="838" t="str">
        <f aca="false">IF(基本情報入力シート!L39="","",基本情報入力シート!L39)</f>
        <v/>
      </c>
      <c r="L18" s="839" t="str">
        <f aca="false">IF(基本情報入力シート!M39="","",基本情報入力シート!M39)</f>
        <v/>
      </c>
      <c r="M18" s="839" t="str">
        <f aca="false">IF(基本情報入力シート!R39="","",基本情報入力シート!R39)</f>
        <v/>
      </c>
      <c r="N18" s="839" t="str">
        <f aca="false">IF(基本情報入力シート!W39="","",基本情報入力シート!W39)</f>
        <v/>
      </c>
      <c r="O18" s="839" t="str">
        <f aca="false">IF(基本情報入力シート!X39="","",基本情報入力シート!X39)</f>
        <v/>
      </c>
      <c r="P18" s="840" t="str">
        <f aca="false">IF(基本情報入力シート!Y39="","",基本情報入力シート!Y39)</f>
        <v/>
      </c>
      <c r="Q18" s="841" t="str">
        <f aca="false">IF(基本情報入力シート!Z39="","",基本情報入力シート!Z39)</f>
        <v/>
      </c>
      <c r="R18" s="872" t="str">
        <f aca="false">IF(基本情報入力シート!AA39="","",基本情報入力シート!AA39)</f>
        <v/>
      </c>
      <c r="S18" s="873"/>
      <c r="T18" s="874"/>
      <c r="U18" s="875" t="e">
        <f aca="false">IF(P18="","",VLOOKUP(P18,【参考】数式用!$A$5:$I$38,MATCH(T18,【参考】数式用!$H$4:$I$4,0)+7,0))))</f>
        <v>#N/A</v>
      </c>
      <c r="V18" s="876"/>
      <c r="W18" s="846" t="s">
        <v>101</v>
      </c>
      <c r="X18" s="877"/>
      <c r="Y18" s="848" t="s">
        <v>132</v>
      </c>
      <c r="Z18" s="877"/>
      <c r="AA18" s="848" t="s">
        <v>354</v>
      </c>
      <c r="AB18" s="877"/>
      <c r="AC18" s="848" t="s">
        <v>132</v>
      </c>
      <c r="AD18" s="877"/>
      <c r="AE18" s="848" t="s">
        <v>133</v>
      </c>
      <c r="AF18" s="849" t="s">
        <v>169</v>
      </c>
      <c r="AG18" s="850" t="str">
        <f aca="false">IF(X18&gt;=1,(AB18*12+AD18)-(X18*12+Z18)+1,"")</f>
        <v/>
      </c>
      <c r="AH18" s="878" t="s">
        <v>355</v>
      </c>
      <c r="AI18" s="851" t="str">
        <f aca="false">IFERROR(ROUNDDOWN(ROUND(Q18*R18,0)*U18,0)*AG18,"")</f>
        <v/>
      </c>
      <c r="AJ18" s="786"/>
      <c r="AK18" s="879" t="str">
        <f aca="false">IFERROR(IF(AND(T18="特定加算Ⅰ",OR(V18="",V18="-",V18="いずれも取得していない")),"☓","○"),"")</f>
        <v>○</v>
      </c>
      <c r="AL18" s="880" t="str">
        <f aca="false">IFERROR(IF(AND(T18="特定加算Ⅰ",OR(V18="",V18="-",V18="いずれも取得していない")),"！特定加算Ⅰが選択されています。該当する介護福祉士配置等要件を選択してください。",""),"")</f>
        <v/>
      </c>
      <c r="AM18" s="881"/>
      <c r="AN18" s="881"/>
      <c r="AO18" s="881"/>
      <c r="AP18" s="881"/>
      <c r="AQ18" s="881"/>
      <c r="AR18" s="881"/>
      <c r="AS18" s="881"/>
      <c r="AT18" s="881"/>
      <c r="AU18" s="882"/>
    </row>
    <row r="19" customFormat="false" ht="33" hidden="false" customHeight="true" outlineLevel="0" collapsed="false">
      <c r="A19" s="835" t="n">
        <f aca="false">A18+1</f>
        <v>8</v>
      </c>
      <c r="B19" s="836" t="str">
        <f aca="false">IF(基本情報入力シート!C40="","",基本情報入力シート!C40)</f>
        <v/>
      </c>
      <c r="C19" s="837" t="str">
        <f aca="false">IF(基本情報入力シート!D40="","",基本情報入力シート!D40)</f>
        <v/>
      </c>
      <c r="D19" s="837" t="str">
        <f aca="false">IF(基本情報入力シート!E40="","",基本情報入力シート!E40)</f>
        <v/>
      </c>
      <c r="E19" s="837" t="str">
        <f aca="false">IF(基本情報入力シート!F40="","",基本情報入力シート!F40)</f>
        <v/>
      </c>
      <c r="F19" s="837" t="str">
        <f aca="false">IF(基本情報入力シート!G40="","",基本情報入力シート!G40)</f>
        <v/>
      </c>
      <c r="G19" s="837" t="str">
        <f aca="false">IF(基本情報入力シート!H40="","",基本情報入力シート!H40)</f>
        <v/>
      </c>
      <c r="H19" s="837" t="str">
        <f aca="false">IF(基本情報入力シート!I40="","",基本情報入力シート!I40)</f>
        <v/>
      </c>
      <c r="I19" s="837" t="str">
        <f aca="false">IF(基本情報入力シート!J40="","",基本情報入力シート!J40)</f>
        <v/>
      </c>
      <c r="J19" s="837" t="str">
        <f aca="false">IF(基本情報入力シート!K40="","",基本情報入力シート!K40)</f>
        <v/>
      </c>
      <c r="K19" s="838" t="str">
        <f aca="false">IF(基本情報入力シート!L40="","",基本情報入力シート!L40)</f>
        <v/>
      </c>
      <c r="L19" s="839" t="str">
        <f aca="false">IF(基本情報入力シート!M40="","",基本情報入力シート!M40)</f>
        <v/>
      </c>
      <c r="M19" s="839" t="str">
        <f aca="false">IF(基本情報入力シート!R40="","",基本情報入力シート!R40)</f>
        <v/>
      </c>
      <c r="N19" s="839" t="str">
        <f aca="false">IF(基本情報入力シート!W40="","",基本情報入力シート!W40)</f>
        <v/>
      </c>
      <c r="O19" s="839" t="str">
        <f aca="false">IF(基本情報入力シート!X40="","",基本情報入力シート!X40)</f>
        <v/>
      </c>
      <c r="P19" s="840" t="str">
        <f aca="false">IF(基本情報入力シート!Y40="","",基本情報入力シート!Y40)</f>
        <v/>
      </c>
      <c r="Q19" s="841" t="str">
        <f aca="false">IF(基本情報入力シート!Z40="","",基本情報入力シート!Z40)</f>
        <v/>
      </c>
      <c r="R19" s="872" t="str">
        <f aca="false">IF(基本情報入力シート!AA40="","",基本情報入力シート!AA40)</f>
        <v/>
      </c>
      <c r="S19" s="873"/>
      <c r="T19" s="874"/>
      <c r="U19" s="875" t="e">
        <f aca="false">IF(P19="","",VLOOKUP(P19,【参考】数式用!$A$5:$I$38,MATCH(T19,【参考】数式用!$H$4:$I$4,0)+7,0))))</f>
        <v>#N/A</v>
      </c>
      <c r="V19" s="876"/>
      <c r="W19" s="846" t="s">
        <v>101</v>
      </c>
      <c r="X19" s="877"/>
      <c r="Y19" s="848" t="s">
        <v>132</v>
      </c>
      <c r="Z19" s="877"/>
      <c r="AA19" s="848" t="s">
        <v>354</v>
      </c>
      <c r="AB19" s="877"/>
      <c r="AC19" s="848" t="s">
        <v>132</v>
      </c>
      <c r="AD19" s="877"/>
      <c r="AE19" s="848" t="s">
        <v>133</v>
      </c>
      <c r="AF19" s="849" t="s">
        <v>169</v>
      </c>
      <c r="AG19" s="850" t="str">
        <f aca="false">IF(X19&gt;=1,(AB19*12+AD19)-(X19*12+Z19)+1,"")</f>
        <v/>
      </c>
      <c r="AH19" s="878" t="s">
        <v>355</v>
      </c>
      <c r="AI19" s="851" t="str">
        <f aca="false">IFERROR(ROUNDDOWN(ROUND(Q19*R19,0)*U19,0)*AG19,"")</f>
        <v/>
      </c>
      <c r="AJ19" s="786"/>
      <c r="AK19" s="879" t="str">
        <f aca="false">IFERROR(IF(AND(T19="特定加算Ⅰ",OR(V19="",V19="-",V19="いずれも取得していない")),"☓","○"),"")</f>
        <v>○</v>
      </c>
      <c r="AL19" s="880" t="str">
        <f aca="false">IFERROR(IF(AND(T19="特定加算Ⅰ",OR(V19="",V19="-",V19="いずれも取得していない")),"！特定加算Ⅰが選択されています。該当する介護福祉士配置等要件を選択してください。",""),"")</f>
        <v/>
      </c>
      <c r="AM19" s="881"/>
      <c r="AN19" s="881"/>
      <c r="AO19" s="881"/>
      <c r="AP19" s="881"/>
      <c r="AQ19" s="881"/>
      <c r="AR19" s="881"/>
      <c r="AS19" s="881"/>
      <c r="AT19" s="881"/>
      <c r="AU19" s="882"/>
    </row>
    <row r="20" customFormat="false" ht="33" hidden="false" customHeight="true" outlineLevel="0" collapsed="false">
      <c r="A20" s="835" t="n">
        <f aca="false">A19+1</f>
        <v>9</v>
      </c>
      <c r="B20" s="836" t="str">
        <f aca="false">IF(基本情報入力シート!C41="","",基本情報入力シート!C41)</f>
        <v/>
      </c>
      <c r="C20" s="837" t="str">
        <f aca="false">IF(基本情報入力シート!D41="","",基本情報入力シート!D41)</f>
        <v/>
      </c>
      <c r="D20" s="837" t="str">
        <f aca="false">IF(基本情報入力シート!E41="","",基本情報入力シート!E41)</f>
        <v/>
      </c>
      <c r="E20" s="837" t="str">
        <f aca="false">IF(基本情報入力シート!F41="","",基本情報入力シート!F41)</f>
        <v/>
      </c>
      <c r="F20" s="837" t="str">
        <f aca="false">IF(基本情報入力シート!G41="","",基本情報入力シート!G41)</f>
        <v/>
      </c>
      <c r="G20" s="837" t="str">
        <f aca="false">IF(基本情報入力シート!H41="","",基本情報入力シート!H41)</f>
        <v/>
      </c>
      <c r="H20" s="837" t="str">
        <f aca="false">IF(基本情報入力シート!I41="","",基本情報入力シート!I41)</f>
        <v/>
      </c>
      <c r="I20" s="837" t="str">
        <f aca="false">IF(基本情報入力シート!J41="","",基本情報入力シート!J41)</f>
        <v/>
      </c>
      <c r="J20" s="837" t="str">
        <f aca="false">IF(基本情報入力シート!K41="","",基本情報入力シート!K41)</f>
        <v/>
      </c>
      <c r="K20" s="838" t="str">
        <f aca="false">IF(基本情報入力シート!L41="","",基本情報入力シート!L41)</f>
        <v/>
      </c>
      <c r="L20" s="839" t="str">
        <f aca="false">IF(基本情報入力シート!M41="","",基本情報入力シート!M41)</f>
        <v/>
      </c>
      <c r="M20" s="839" t="str">
        <f aca="false">IF(基本情報入力シート!R41="","",基本情報入力シート!R41)</f>
        <v/>
      </c>
      <c r="N20" s="839" t="str">
        <f aca="false">IF(基本情報入力シート!W41="","",基本情報入力シート!W41)</f>
        <v/>
      </c>
      <c r="O20" s="839" t="str">
        <f aca="false">IF(基本情報入力シート!X41="","",基本情報入力シート!X41)</f>
        <v/>
      </c>
      <c r="P20" s="840" t="str">
        <f aca="false">IF(基本情報入力シート!Y41="","",基本情報入力シート!Y41)</f>
        <v/>
      </c>
      <c r="Q20" s="841" t="str">
        <f aca="false">IF(基本情報入力シート!Z41="","",基本情報入力シート!Z41)</f>
        <v/>
      </c>
      <c r="R20" s="872" t="str">
        <f aca="false">IF(基本情報入力シート!AA41="","",基本情報入力シート!AA41)</f>
        <v/>
      </c>
      <c r="S20" s="873"/>
      <c r="T20" s="874"/>
      <c r="U20" s="875" t="e">
        <f aca="false">IF(P20="","",VLOOKUP(P20,【参考】数式用!$A$5:$I$38,MATCH(T20,【参考】数式用!$H$4:$I$4,0)+7,0))))</f>
        <v>#N/A</v>
      </c>
      <c r="V20" s="876"/>
      <c r="W20" s="846" t="s">
        <v>101</v>
      </c>
      <c r="X20" s="877"/>
      <c r="Y20" s="848" t="s">
        <v>132</v>
      </c>
      <c r="Z20" s="877"/>
      <c r="AA20" s="848" t="s">
        <v>354</v>
      </c>
      <c r="AB20" s="877"/>
      <c r="AC20" s="848" t="s">
        <v>132</v>
      </c>
      <c r="AD20" s="877"/>
      <c r="AE20" s="848" t="s">
        <v>133</v>
      </c>
      <c r="AF20" s="849" t="s">
        <v>169</v>
      </c>
      <c r="AG20" s="850" t="str">
        <f aca="false">IF(X20&gt;=1,(AB20*12+AD20)-(X20*12+Z20)+1,"")</f>
        <v/>
      </c>
      <c r="AH20" s="878" t="s">
        <v>355</v>
      </c>
      <c r="AI20" s="851" t="str">
        <f aca="false">IFERROR(ROUNDDOWN(ROUND(Q20*R20,0)*U20,0)*AG20,"")</f>
        <v/>
      </c>
      <c r="AJ20" s="786"/>
      <c r="AK20" s="879" t="str">
        <f aca="false">IFERROR(IF(AND(T20="特定加算Ⅰ",OR(V20="",V20="-",V20="いずれも取得していない")),"☓","○"),"")</f>
        <v>○</v>
      </c>
      <c r="AL20" s="880" t="str">
        <f aca="false">IFERROR(IF(AND(T20="特定加算Ⅰ",OR(V20="",V20="-",V20="いずれも取得していない")),"！特定加算Ⅰが選択されています。該当する介護福祉士配置等要件を選択してください。",""),"")</f>
        <v/>
      </c>
      <c r="AM20" s="881"/>
      <c r="AN20" s="881"/>
      <c r="AO20" s="881"/>
      <c r="AP20" s="881"/>
      <c r="AQ20" s="881"/>
      <c r="AR20" s="881"/>
      <c r="AS20" s="881"/>
      <c r="AT20" s="881"/>
      <c r="AU20" s="882"/>
    </row>
    <row r="21" customFormat="false" ht="33" hidden="false" customHeight="true" outlineLevel="0" collapsed="false">
      <c r="A21" s="835" t="n">
        <f aca="false">A20+1</f>
        <v>10</v>
      </c>
      <c r="B21" s="836" t="str">
        <f aca="false">IF(基本情報入力シート!C42="","",基本情報入力シート!C42)</f>
        <v/>
      </c>
      <c r="C21" s="837" t="str">
        <f aca="false">IF(基本情報入力シート!D42="","",基本情報入力シート!D42)</f>
        <v/>
      </c>
      <c r="D21" s="837" t="str">
        <f aca="false">IF(基本情報入力シート!E42="","",基本情報入力シート!E42)</f>
        <v/>
      </c>
      <c r="E21" s="837" t="str">
        <f aca="false">IF(基本情報入力シート!F42="","",基本情報入力シート!F42)</f>
        <v/>
      </c>
      <c r="F21" s="837" t="str">
        <f aca="false">IF(基本情報入力シート!G42="","",基本情報入力シート!G42)</f>
        <v/>
      </c>
      <c r="G21" s="837" t="str">
        <f aca="false">IF(基本情報入力シート!H42="","",基本情報入力シート!H42)</f>
        <v/>
      </c>
      <c r="H21" s="837" t="str">
        <f aca="false">IF(基本情報入力シート!I42="","",基本情報入力シート!I42)</f>
        <v/>
      </c>
      <c r="I21" s="837" t="str">
        <f aca="false">IF(基本情報入力シート!J42="","",基本情報入力シート!J42)</f>
        <v/>
      </c>
      <c r="J21" s="837" t="str">
        <f aca="false">IF(基本情報入力シート!K42="","",基本情報入力シート!K42)</f>
        <v/>
      </c>
      <c r="K21" s="838" t="str">
        <f aca="false">IF(基本情報入力シート!L42="","",基本情報入力シート!L42)</f>
        <v/>
      </c>
      <c r="L21" s="839" t="str">
        <f aca="false">IF(基本情報入力シート!M42="","",基本情報入力シート!M42)</f>
        <v/>
      </c>
      <c r="M21" s="839" t="str">
        <f aca="false">IF(基本情報入力シート!R42="","",基本情報入力シート!R42)</f>
        <v/>
      </c>
      <c r="N21" s="839" t="str">
        <f aca="false">IF(基本情報入力シート!W42="","",基本情報入力シート!W42)</f>
        <v/>
      </c>
      <c r="O21" s="839" t="str">
        <f aca="false">IF(基本情報入力シート!X42="","",基本情報入力シート!X42)</f>
        <v/>
      </c>
      <c r="P21" s="840" t="str">
        <f aca="false">IF(基本情報入力シート!Y42="","",基本情報入力シート!Y42)</f>
        <v/>
      </c>
      <c r="Q21" s="841" t="str">
        <f aca="false">IF(基本情報入力シート!Z42="","",基本情報入力シート!Z42)</f>
        <v/>
      </c>
      <c r="R21" s="872" t="str">
        <f aca="false">IF(基本情報入力シート!AA42="","",基本情報入力シート!AA42)</f>
        <v/>
      </c>
      <c r="S21" s="873"/>
      <c r="T21" s="874"/>
      <c r="U21" s="875" t="e">
        <f aca="false">IF(P21="","",VLOOKUP(P21,【参考】数式用!$A$5:$I$38,MATCH(T21,【参考】数式用!$H$4:$I$4,0)+7,0))))</f>
        <v>#N/A</v>
      </c>
      <c r="V21" s="876"/>
      <c r="W21" s="846" t="s">
        <v>101</v>
      </c>
      <c r="X21" s="877"/>
      <c r="Y21" s="848" t="s">
        <v>132</v>
      </c>
      <c r="Z21" s="877"/>
      <c r="AA21" s="848" t="s">
        <v>354</v>
      </c>
      <c r="AB21" s="877"/>
      <c r="AC21" s="848" t="s">
        <v>132</v>
      </c>
      <c r="AD21" s="877"/>
      <c r="AE21" s="848" t="s">
        <v>133</v>
      </c>
      <c r="AF21" s="849" t="s">
        <v>169</v>
      </c>
      <c r="AG21" s="850" t="str">
        <f aca="false">IF(X21&gt;=1,(AB21*12+AD21)-(X21*12+Z21)+1,"")</f>
        <v/>
      </c>
      <c r="AH21" s="878" t="s">
        <v>355</v>
      </c>
      <c r="AI21" s="851" t="str">
        <f aca="false">IFERROR(ROUNDDOWN(ROUND(Q21*R21,0)*U21,0)*AG21,"")</f>
        <v/>
      </c>
      <c r="AJ21" s="786"/>
      <c r="AK21" s="879" t="str">
        <f aca="false">IFERROR(IF(AND(T21="特定加算Ⅰ",OR(V21="",V21="-",V21="いずれも取得していない")),"☓","○"),"")</f>
        <v>○</v>
      </c>
      <c r="AL21" s="880" t="str">
        <f aca="false">IFERROR(IF(AND(T21="特定加算Ⅰ",OR(V21="",V21="-",V21="いずれも取得していない")),"！特定加算Ⅰが選択されています。該当する介護福祉士配置等要件を選択してください。",""),"")</f>
        <v/>
      </c>
      <c r="AM21" s="881"/>
      <c r="AN21" s="881"/>
      <c r="AO21" s="881"/>
      <c r="AP21" s="881"/>
      <c r="AQ21" s="881"/>
      <c r="AR21" s="881"/>
      <c r="AS21" s="881"/>
      <c r="AT21" s="881"/>
      <c r="AU21" s="882"/>
    </row>
    <row r="22" customFormat="false" ht="33" hidden="false" customHeight="true" outlineLevel="0" collapsed="false">
      <c r="A22" s="835" t="n">
        <f aca="false">A21+1</f>
        <v>11</v>
      </c>
      <c r="B22" s="836" t="str">
        <f aca="false">IF(基本情報入力シート!C43="","",基本情報入力シート!C43)</f>
        <v/>
      </c>
      <c r="C22" s="837" t="str">
        <f aca="false">IF(基本情報入力シート!D43="","",基本情報入力シート!D43)</f>
        <v/>
      </c>
      <c r="D22" s="837" t="str">
        <f aca="false">IF(基本情報入力シート!E43="","",基本情報入力シート!E43)</f>
        <v/>
      </c>
      <c r="E22" s="837" t="str">
        <f aca="false">IF(基本情報入力シート!F43="","",基本情報入力シート!F43)</f>
        <v/>
      </c>
      <c r="F22" s="837" t="str">
        <f aca="false">IF(基本情報入力シート!G43="","",基本情報入力シート!G43)</f>
        <v/>
      </c>
      <c r="G22" s="837" t="str">
        <f aca="false">IF(基本情報入力シート!H43="","",基本情報入力シート!H43)</f>
        <v/>
      </c>
      <c r="H22" s="837" t="str">
        <f aca="false">IF(基本情報入力シート!I43="","",基本情報入力シート!I43)</f>
        <v/>
      </c>
      <c r="I22" s="837" t="str">
        <f aca="false">IF(基本情報入力シート!J43="","",基本情報入力シート!J43)</f>
        <v/>
      </c>
      <c r="J22" s="837" t="str">
        <f aca="false">IF(基本情報入力シート!K43="","",基本情報入力シート!K43)</f>
        <v/>
      </c>
      <c r="K22" s="838" t="str">
        <f aca="false">IF(基本情報入力シート!L43="","",基本情報入力シート!L43)</f>
        <v/>
      </c>
      <c r="L22" s="839" t="str">
        <f aca="false">IF(基本情報入力シート!M43="","",基本情報入力シート!M43)</f>
        <v/>
      </c>
      <c r="M22" s="839" t="str">
        <f aca="false">IF(基本情報入力シート!R43="","",基本情報入力シート!R43)</f>
        <v/>
      </c>
      <c r="N22" s="839" t="str">
        <f aca="false">IF(基本情報入力シート!W43="","",基本情報入力シート!W43)</f>
        <v/>
      </c>
      <c r="O22" s="839" t="str">
        <f aca="false">IF(基本情報入力シート!X43="","",基本情報入力シート!X43)</f>
        <v/>
      </c>
      <c r="P22" s="840" t="str">
        <f aca="false">IF(基本情報入力シート!Y43="","",基本情報入力シート!Y43)</f>
        <v/>
      </c>
      <c r="Q22" s="841" t="str">
        <f aca="false">IF(基本情報入力シート!Z43="","",基本情報入力シート!Z43)</f>
        <v/>
      </c>
      <c r="R22" s="872" t="str">
        <f aca="false">IF(基本情報入力シート!AA43="","",基本情報入力シート!AA43)</f>
        <v/>
      </c>
      <c r="S22" s="873"/>
      <c r="T22" s="874"/>
      <c r="U22" s="875" t="e">
        <f aca="false">IF(P22="","",VLOOKUP(P22,【参考】数式用!$A$5:$I$38,MATCH(T22,【参考】数式用!$H$4:$I$4,0)+7,0))))</f>
        <v>#N/A</v>
      </c>
      <c r="V22" s="876"/>
      <c r="W22" s="846" t="s">
        <v>101</v>
      </c>
      <c r="X22" s="877"/>
      <c r="Y22" s="848" t="s">
        <v>132</v>
      </c>
      <c r="Z22" s="877"/>
      <c r="AA22" s="848" t="s">
        <v>354</v>
      </c>
      <c r="AB22" s="877"/>
      <c r="AC22" s="848" t="s">
        <v>132</v>
      </c>
      <c r="AD22" s="877"/>
      <c r="AE22" s="848" t="s">
        <v>133</v>
      </c>
      <c r="AF22" s="849" t="s">
        <v>169</v>
      </c>
      <c r="AG22" s="850" t="str">
        <f aca="false">IF(X22&gt;=1,(AB22*12+AD22)-(X22*12+Z22)+1,"")</f>
        <v/>
      </c>
      <c r="AH22" s="878" t="s">
        <v>355</v>
      </c>
      <c r="AI22" s="851" t="str">
        <f aca="false">IFERROR(ROUNDDOWN(ROUND(Q22*R22,0)*U22,0)*AG22,"")</f>
        <v/>
      </c>
      <c r="AJ22" s="786"/>
      <c r="AK22" s="879" t="str">
        <f aca="false">IFERROR(IF(AND(T22="特定加算Ⅰ",OR(V22="",V22="-",V22="いずれも取得していない")),"☓","○"),"")</f>
        <v>○</v>
      </c>
      <c r="AL22" s="880" t="str">
        <f aca="false">IFERROR(IF(AND(T22="特定加算Ⅰ",OR(V22="",V22="-",V22="いずれも取得していない")),"！特定加算Ⅰが選択されています。該当する介護福祉士配置等要件を選択してください。",""),"")</f>
        <v/>
      </c>
      <c r="AM22" s="881"/>
      <c r="AN22" s="881"/>
      <c r="AO22" s="881"/>
      <c r="AP22" s="881"/>
      <c r="AQ22" s="881"/>
      <c r="AR22" s="881"/>
      <c r="AS22" s="881"/>
      <c r="AT22" s="881"/>
      <c r="AU22" s="882"/>
    </row>
    <row r="23" customFormat="false" ht="33" hidden="false" customHeight="true" outlineLevel="0" collapsed="false">
      <c r="A23" s="835" t="n">
        <f aca="false">A22+1</f>
        <v>12</v>
      </c>
      <c r="B23" s="836" t="str">
        <f aca="false">IF(基本情報入力シート!C44="","",基本情報入力シート!C44)</f>
        <v/>
      </c>
      <c r="C23" s="837" t="str">
        <f aca="false">IF(基本情報入力シート!D44="","",基本情報入力シート!D44)</f>
        <v/>
      </c>
      <c r="D23" s="837" t="str">
        <f aca="false">IF(基本情報入力シート!E44="","",基本情報入力シート!E44)</f>
        <v/>
      </c>
      <c r="E23" s="837" t="str">
        <f aca="false">IF(基本情報入力シート!F44="","",基本情報入力シート!F44)</f>
        <v/>
      </c>
      <c r="F23" s="837" t="str">
        <f aca="false">IF(基本情報入力シート!G44="","",基本情報入力シート!G44)</f>
        <v/>
      </c>
      <c r="G23" s="837" t="str">
        <f aca="false">IF(基本情報入力シート!H44="","",基本情報入力シート!H44)</f>
        <v/>
      </c>
      <c r="H23" s="837" t="str">
        <f aca="false">IF(基本情報入力シート!I44="","",基本情報入力シート!I44)</f>
        <v/>
      </c>
      <c r="I23" s="837" t="str">
        <f aca="false">IF(基本情報入力シート!J44="","",基本情報入力シート!J44)</f>
        <v/>
      </c>
      <c r="J23" s="837" t="str">
        <f aca="false">IF(基本情報入力シート!K44="","",基本情報入力シート!K44)</f>
        <v/>
      </c>
      <c r="K23" s="838" t="str">
        <f aca="false">IF(基本情報入力シート!L44="","",基本情報入力シート!L44)</f>
        <v/>
      </c>
      <c r="L23" s="839" t="str">
        <f aca="false">IF(基本情報入力シート!M44="","",基本情報入力シート!M44)</f>
        <v/>
      </c>
      <c r="M23" s="839" t="str">
        <f aca="false">IF(基本情報入力シート!R44="","",基本情報入力シート!R44)</f>
        <v/>
      </c>
      <c r="N23" s="839" t="str">
        <f aca="false">IF(基本情報入力シート!W44="","",基本情報入力シート!W44)</f>
        <v/>
      </c>
      <c r="O23" s="839" t="str">
        <f aca="false">IF(基本情報入力シート!X44="","",基本情報入力シート!X44)</f>
        <v/>
      </c>
      <c r="P23" s="840" t="str">
        <f aca="false">IF(基本情報入力シート!Y44="","",基本情報入力シート!Y44)</f>
        <v/>
      </c>
      <c r="Q23" s="841" t="str">
        <f aca="false">IF(基本情報入力シート!Z44="","",基本情報入力シート!Z44)</f>
        <v/>
      </c>
      <c r="R23" s="872" t="str">
        <f aca="false">IF(基本情報入力シート!AA44="","",基本情報入力シート!AA44)</f>
        <v/>
      </c>
      <c r="S23" s="873"/>
      <c r="T23" s="874"/>
      <c r="U23" s="875" t="e">
        <f aca="false">IF(P23="","",VLOOKUP(P23,【参考】数式用!$A$5:$I$38,MATCH(T23,【参考】数式用!$H$4:$I$4,0)+7,0))))</f>
        <v>#N/A</v>
      </c>
      <c r="V23" s="876"/>
      <c r="W23" s="846" t="s">
        <v>101</v>
      </c>
      <c r="X23" s="877"/>
      <c r="Y23" s="848" t="s">
        <v>132</v>
      </c>
      <c r="Z23" s="877"/>
      <c r="AA23" s="848" t="s">
        <v>354</v>
      </c>
      <c r="AB23" s="877"/>
      <c r="AC23" s="848" t="s">
        <v>132</v>
      </c>
      <c r="AD23" s="877"/>
      <c r="AE23" s="848" t="s">
        <v>133</v>
      </c>
      <c r="AF23" s="849" t="s">
        <v>169</v>
      </c>
      <c r="AG23" s="850" t="str">
        <f aca="false">IF(X23&gt;=1,(AB23*12+AD23)-(X23*12+Z23)+1,"")</f>
        <v/>
      </c>
      <c r="AH23" s="878" t="s">
        <v>355</v>
      </c>
      <c r="AI23" s="851" t="str">
        <f aca="false">IFERROR(ROUNDDOWN(ROUND(Q23*R23,0)*U23,0)*AG23,"")</f>
        <v/>
      </c>
      <c r="AJ23" s="786"/>
      <c r="AK23" s="879" t="str">
        <f aca="false">IFERROR(IF(AND(T23="特定加算Ⅰ",OR(V23="",V23="-",V23="いずれも取得していない")),"☓","○"),"")</f>
        <v>○</v>
      </c>
      <c r="AL23" s="880" t="str">
        <f aca="false">IFERROR(IF(AND(T23="特定加算Ⅰ",OR(V23="",V23="-",V23="いずれも取得していない")),"！特定加算Ⅰが選択されています。該当する介護福祉士配置等要件を選択してください。",""),"")</f>
        <v/>
      </c>
      <c r="AM23" s="881"/>
      <c r="AN23" s="881"/>
      <c r="AO23" s="881"/>
      <c r="AP23" s="881"/>
      <c r="AQ23" s="881"/>
      <c r="AR23" s="881"/>
      <c r="AS23" s="881"/>
      <c r="AT23" s="881"/>
      <c r="AU23" s="882"/>
    </row>
    <row r="24" customFormat="false" ht="33" hidden="false" customHeight="true" outlineLevel="0" collapsed="false">
      <c r="A24" s="835" t="n">
        <f aca="false">A23+1</f>
        <v>13</v>
      </c>
      <c r="B24" s="836" t="str">
        <f aca="false">IF(基本情報入力シート!C45="","",基本情報入力シート!C45)</f>
        <v/>
      </c>
      <c r="C24" s="837" t="str">
        <f aca="false">IF(基本情報入力シート!D45="","",基本情報入力シート!D45)</f>
        <v/>
      </c>
      <c r="D24" s="837" t="str">
        <f aca="false">IF(基本情報入力シート!E45="","",基本情報入力シート!E45)</f>
        <v/>
      </c>
      <c r="E24" s="837" t="str">
        <f aca="false">IF(基本情報入力シート!F45="","",基本情報入力シート!F45)</f>
        <v/>
      </c>
      <c r="F24" s="837" t="str">
        <f aca="false">IF(基本情報入力シート!G45="","",基本情報入力シート!G45)</f>
        <v/>
      </c>
      <c r="G24" s="837" t="str">
        <f aca="false">IF(基本情報入力シート!H45="","",基本情報入力シート!H45)</f>
        <v/>
      </c>
      <c r="H24" s="837" t="str">
        <f aca="false">IF(基本情報入力シート!I45="","",基本情報入力シート!I45)</f>
        <v/>
      </c>
      <c r="I24" s="837" t="str">
        <f aca="false">IF(基本情報入力シート!J45="","",基本情報入力シート!J45)</f>
        <v/>
      </c>
      <c r="J24" s="837" t="str">
        <f aca="false">IF(基本情報入力シート!K45="","",基本情報入力シート!K45)</f>
        <v/>
      </c>
      <c r="K24" s="838" t="str">
        <f aca="false">IF(基本情報入力シート!L45="","",基本情報入力シート!L45)</f>
        <v/>
      </c>
      <c r="L24" s="839" t="str">
        <f aca="false">IF(基本情報入力シート!M45="","",基本情報入力シート!M45)</f>
        <v/>
      </c>
      <c r="M24" s="839" t="str">
        <f aca="false">IF(基本情報入力シート!R45="","",基本情報入力シート!R45)</f>
        <v/>
      </c>
      <c r="N24" s="839" t="str">
        <f aca="false">IF(基本情報入力シート!W45="","",基本情報入力シート!W45)</f>
        <v/>
      </c>
      <c r="O24" s="839" t="str">
        <f aca="false">IF(基本情報入力シート!X45="","",基本情報入力シート!X45)</f>
        <v/>
      </c>
      <c r="P24" s="840" t="str">
        <f aca="false">IF(基本情報入力シート!Y45="","",基本情報入力シート!Y45)</f>
        <v/>
      </c>
      <c r="Q24" s="841" t="str">
        <f aca="false">IF(基本情報入力シート!Z45="","",基本情報入力シート!Z45)</f>
        <v/>
      </c>
      <c r="R24" s="872" t="str">
        <f aca="false">IF(基本情報入力シート!AA45="","",基本情報入力シート!AA45)</f>
        <v/>
      </c>
      <c r="S24" s="873"/>
      <c r="T24" s="874"/>
      <c r="U24" s="875" t="e">
        <f aca="false">IF(P24="","",VLOOKUP(P24,【参考】数式用!$A$5:$I$38,MATCH(T24,【参考】数式用!$H$4:$I$4,0)+7,0))))</f>
        <v>#N/A</v>
      </c>
      <c r="V24" s="876"/>
      <c r="W24" s="846" t="s">
        <v>101</v>
      </c>
      <c r="X24" s="877"/>
      <c r="Y24" s="848" t="s">
        <v>132</v>
      </c>
      <c r="Z24" s="877"/>
      <c r="AA24" s="848" t="s">
        <v>354</v>
      </c>
      <c r="AB24" s="877"/>
      <c r="AC24" s="848" t="s">
        <v>132</v>
      </c>
      <c r="AD24" s="877"/>
      <c r="AE24" s="848" t="s">
        <v>133</v>
      </c>
      <c r="AF24" s="849" t="s">
        <v>169</v>
      </c>
      <c r="AG24" s="850" t="str">
        <f aca="false">IF(X24&gt;=1,(AB24*12+AD24)-(X24*12+Z24)+1,"")</f>
        <v/>
      </c>
      <c r="AH24" s="878" t="s">
        <v>355</v>
      </c>
      <c r="AI24" s="851" t="str">
        <f aca="false">IFERROR(ROUNDDOWN(ROUND(Q24*R24,0)*U24,0)*AG24,"")</f>
        <v/>
      </c>
      <c r="AJ24" s="786"/>
      <c r="AK24" s="879" t="str">
        <f aca="false">IFERROR(IF(AND(T24="特定加算Ⅰ",OR(V24="",V24="-",V24="いずれも取得していない")),"☓","○"),"")</f>
        <v>○</v>
      </c>
      <c r="AL24" s="880" t="str">
        <f aca="false">IFERROR(IF(AND(T24="特定加算Ⅰ",OR(V24="",V24="-",V24="いずれも取得していない")),"！特定加算Ⅰが選択されています。該当する介護福祉士配置等要件を選択してください。",""),"")</f>
        <v/>
      </c>
      <c r="AM24" s="881"/>
      <c r="AN24" s="881"/>
      <c r="AO24" s="881"/>
      <c r="AP24" s="881"/>
      <c r="AQ24" s="881"/>
      <c r="AR24" s="881"/>
      <c r="AS24" s="881"/>
      <c r="AT24" s="881"/>
      <c r="AU24" s="882"/>
    </row>
    <row r="25" customFormat="false" ht="33" hidden="false" customHeight="true" outlineLevel="0" collapsed="false">
      <c r="A25" s="835" t="n">
        <f aca="false">A24+1</f>
        <v>14</v>
      </c>
      <c r="B25" s="836" t="str">
        <f aca="false">IF(基本情報入力シート!C46="","",基本情報入力シート!C46)</f>
        <v/>
      </c>
      <c r="C25" s="837" t="str">
        <f aca="false">IF(基本情報入力シート!D46="","",基本情報入力シート!D46)</f>
        <v/>
      </c>
      <c r="D25" s="837" t="str">
        <f aca="false">IF(基本情報入力シート!E46="","",基本情報入力シート!E46)</f>
        <v/>
      </c>
      <c r="E25" s="837" t="str">
        <f aca="false">IF(基本情報入力シート!F46="","",基本情報入力シート!F46)</f>
        <v/>
      </c>
      <c r="F25" s="837" t="str">
        <f aca="false">IF(基本情報入力シート!G46="","",基本情報入力シート!G46)</f>
        <v/>
      </c>
      <c r="G25" s="837" t="str">
        <f aca="false">IF(基本情報入力シート!H46="","",基本情報入力シート!H46)</f>
        <v/>
      </c>
      <c r="H25" s="837" t="str">
        <f aca="false">IF(基本情報入力シート!I46="","",基本情報入力シート!I46)</f>
        <v/>
      </c>
      <c r="I25" s="837" t="str">
        <f aca="false">IF(基本情報入力シート!J46="","",基本情報入力シート!J46)</f>
        <v/>
      </c>
      <c r="J25" s="837" t="str">
        <f aca="false">IF(基本情報入力シート!K46="","",基本情報入力シート!K46)</f>
        <v/>
      </c>
      <c r="K25" s="838" t="str">
        <f aca="false">IF(基本情報入力シート!L46="","",基本情報入力シート!L46)</f>
        <v/>
      </c>
      <c r="L25" s="839" t="str">
        <f aca="false">IF(基本情報入力シート!M46="","",基本情報入力シート!M46)</f>
        <v/>
      </c>
      <c r="M25" s="839" t="str">
        <f aca="false">IF(基本情報入力シート!R46="","",基本情報入力シート!R46)</f>
        <v/>
      </c>
      <c r="N25" s="839" t="str">
        <f aca="false">IF(基本情報入力シート!W46="","",基本情報入力シート!W46)</f>
        <v/>
      </c>
      <c r="O25" s="839" t="str">
        <f aca="false">IF(基本情報入力シート!X46="","",基本情報入力シート!X46)</f>
        <v/>
      </c>
      <c r="P25" s="840" t="str">
        <f aca="false">IF(基本情報入力シート!Y46="","",基本情報入力シート!Y46)</f>
        <v/>
      </c>
      <c r="Q25" s="841" t="str">
        <f aca="false">IF(基本情報入力シート!Z46="","",基本情報入力シート!Z46)</f>
        <v/>
      </c>
      <c r="R25" s="872" t="str">
        <f aca="false">IF(基本情報入力シート!AA46="","",基本情報入力シート!AA46)</f>
        <v/>
      </c>
      <c r="S25" s="873"/>
      <c r="T25" s="874"/>
      <c r="U25" s="875" t="e">
        <f aca="false">IF(P25="","",VLOOKUP(P25,【参考】数式用!$A$5:$I$38,MATCH(T25,【参考】数式用!$H$4:$I$4,0)+7,0))))</f>
        <v>#N/A</v>
      </c>
      <c r="V25" s="876"/>
      <c r="W25" s="846" t="s">
        <v>101</v>
      </c>
      <c r="X25" s="877"/>
      <c r="Y25" s="848" t="s">
        <v>132</v>
      </c>
      <c r="Z25" s="877"/>
      <c r="AA25" s="848" t="s">
        <v>354</v>
      </c>
      <c r="AB25" s="877"/>
      <c r="AC25" s="848" t="s">
        <v>132</v>
      </c>
      <c r="AD25" s="877"/>
      <c r="AE25" s="848" t="s">
        <v>133</v>
      </c>
      <c r="AF25" s="849" t="s">
        <v>169</v>
      </c>
      <c r="AG25" s="850" t="str">
        <f aca="false">IF(X25&gt;=1,(AB25*12+AD25)-(X25*12+Z25)+1,"")</f>
        <v/>
      </c>
      <c r="AH25" s="878" t="s">
        <v>355</v>
      </c>
      <c r="AI25" s="851" t="str">
        <f aca="false">IFERROR(ROUNDDOWN(ROUND(Q25*R25,0)*U25,0)*AG25,"")</f>
        <v/>
      </c>
      <c r="AJ25" s="786"/>
      <c r="AK25" s="879" t="str">
        <f aca="false">IFERROR(IF(AND(T25="特定加算Ⅰ",OR(V25="",V25="-",V25="いずれも取得していない")),"☓","○"),"")</f>
        <v>○</v>
      </c>
      <c r="AL25" s="880" t="str">
        <f aca="false">IFERROR(IF(AND(T25="特定加算Ⅰ",OR(V25="",V25="-",V25="いずれも取得していない")),"！特定加算Ⅰが選択されています。該当する介護福祉士配置等要件を選択してください。",""),"")</f>
        <v/>
      </c>
      <c r="AM25" s="881"/>
      <c r="AN25" s="881"/>
      <c r="AO25" s="881"/>
      <c r="AP25" s="881"/>
      <c r="AQ25" s="881"/>
      <c r="AR25" s="881"/>
      <c r="AS25" s="881"/>
      <c r="AT25" s="881"/>
      <c r="AU25" s="882"/>
    </row>
    <row r="26" customFormat="false" ht="33" hidden="false" customHeight="true" outlineLevel="0" collapsed="false">
      <c r="A26" s="835" t="n">
        <f aca="false">A25+1</f>
        <v>15</v>
      </c>
      <c r="B26" s="836" t="str">
        <f aca="false">IF(基本情報入力シート!C47="","",基本情報入力シート!C47)</f>
        <v/>
      </c>
      <c r="C26" s="837" t="str">
        <f aca="false">IF(基本情報入力シート!D47="","",基本情報入力シート!D47)</f>
        <v/>
      </c>
      <c r="D26" s="837" t="str">
        <f aca="false">IF(基本情報入力シート!E47="","",基本情報入力シート!E47)</f>
        <v/>
      </c>
      <c r="E26" s="837" t="str">
        <f aca="false">IF(基本情報入力シート!F47="","",基本情報入力シート!F47)</f>
        <v/>
      </c>
      <c r="F26" s="837" t="str">
        <f aca="false">IF(基本情報入力シート!G47="","",基本情報入力シート!G47)</f>
        <v/>
      </c>
      <c r="G26" s="837" t="str">
        <f aca="false">IF(基本情報入力シート!H47="","",基本情報入力シート!H47)</f>
        <v/>
      </c>
      <c r="H26" s="837" t="str">
        <f aca="false">IF(基本情報入力シート!I47="","",基本情報入力シート!I47)</f>
        <v/>
      </c>
      <c r="I26" s="837" t="str">
        <f aca="false">IF(基本情報入力シート!J47="","",基本情報入力シート!J47)</f>
        <v/>
      </c>
      <c r="J26" s="837" t="str">
        <f aca="false">IF(基本情報入力シート!K47="","",基本情報入力シート!K47)</f>
        <v/>
      </c>
      <c r="K26" s="838" t="str">
        <f aca="false">IF(基本情報入力シート!L47="","",基本情報入力シート!L47)</f>
        <v/>
      </c>
      <c r="L26" s="839" t="str">
        <f aca="false">IF(基本情報入力シート!M47="","",基本情報入力シート!M47)</f>
        <v/>
      </c>
      <c r="M26" s="839" t="str">
        <f aca="false">IF(基本情報入力シート!R47="","",基本情報入力シート!R47)</f>
        <v/>
      </c>
      <c r="N26" s="839" t="str">
        <f aca="false">IF(基本情報入力シート!W47="","",基本情報入力シート!W47)</f>
        <v/>
      </c>
      <c r="O26" s="839" t="str">
        <f aca="false">IF(基本情報入力シート!X47="","",基本情報入力シート!X47)</f>
        <v/>
      </c>
      <c r="P26" s="840" t="str">
        <f aca="false">IF(基本情報入力シート!Y47="","",基本情報入力シート!Y47)</f>
        <v/>
      </c>
      <c r="Q26" s="841" t="str">
        <f aca="false">IF(基本情報入力シート!Z47="","",基本情報入力シート!Z47)</f>
        <v/>
      </c>
      <c r="R26" s="872" t="str">
        <f aca="false">IF(基本情報入力シート!AA47="","",基本情報入力シート!AA47)</f>
        <v/>
      </c>
      <c r="S26" s="873"/>
      <c r="T26" s="874"/>
      <c r="U26" s="875" t="e">
        <f aca="false">IF(P26="","",VLOOKUP(P26,【参考】数式用!$A$5:$I$38,MATCH(T26,【参考】数式用!$H$4:$I$4,0)+7,0))))</f>
        <v>#N/A</v>
      </c>
      <c r="V26" s="876"/>
      <c r="W26" s="846" t="s">
        <v>101</v>
      </c>
      <c r="X26" s="877"/>
      <c r="Y26" s="848" t="s">
        <v>132</v>
      </c>
      <c r="Z26" s="877"/>
      <c r="AA26" s="848" t="s">
        <v>354</v>
      </c>
      <c r="AB26" s="877"/>
      <c r="AC26" s="848" t="s">
        <v>132</v>
      </c>
      <c r="AD26" s="877"/>
      <c r="AE26" s="848" t="s">
        <v>133</v>
      </c>
      <c r="AF26" s="849" t="s">
        <v>169</v>
      </c>
      <c r="AG26" s="850" t="str">
        <f aca="false">IF(X26&gt;=1,(AB26*12+AD26)-(X26*12+Z26)+1,"")</f>
        <v/>
      </c>
      <c r="AH26" s="878" t="s">
        <v>355</v>
      </c>
      <c r="AI26" s="851" t="str">
        <f aca="false">IFERROR(ROUNDDOWN(ROUND(Q26*R26,0)*U26,0)*AG26,"")</f>
        <v/>
      </c>
      <c r="AJ26" s="786"/>
      <c r="AK26" s="879" t="str">
        <f aca="false">IFERROR(IF(AND(T26="特定加算Ⅰ",OR(V26="",V26="-",V26="いずれも取得していない")),"☓","○"),"")</f>
        <v>○</v>
      </c>
      <c r="AL26" s="880" t="str">
        <f aca="false">IFERROR(IF(AND(T26="特定加算Ⅰ",OR(V26="",V26="-",V26="いずれも取得していない")),"！特定加算Ⅰが選択されています。該当する介護福祉士配置等要件を選択してください。",""),"")</f>
        <v/>
      </c>
      <c r="AM26" s="881"/>
      <c r="AN26" s="881"/>
      <c r="AO26" s="881"/>
      <c r="AP26" s="881"/>
      <c r="AQ26" s="881"/>
      <c r="AR26" s="881"/>
      <c r="AS26" s="881"/>
      <c r="AT26" s="881"/>
      <c r="AU26" s="882"/>
    </row>
    <row r="27" customFormat="false" ht="33" hidden="false" customHeight="true" outlineLevel="0" collapsed="false">
      <c r="A27" s="835" t="n">
        <f aca="false">A26+1</f>
        <v>16</v>
      </c>
      <c r="B27" s="836" t="str">
        <f aca="false">IF(基本情報入力シート!C48="","",基本情報入力シート!C48)</f>
        <v/>
      </c>
      <c r="C27" s="837" t="str">
        <f aca="false">IF(基本情報入力シート!D48="","",基本情報入力シート!D48)</f>
        <v/>
      </c>
      <c r="D27" s="837" t="str">
        <f aca="false">IF(基本情報入力シート!E48="","",基本情報入力シート!E48)</f>
        <v/>
      </c>
      <c r="E27" s="837" t="str">
        <f aca="false">IF(基本情報入力シート!F48="","",基本情報入力シート!F48)</f>
        <v/>
      </c>
      <c r="F27" s="837" t="str">
        <f aca="false">IF(基本情報入力シート!G48="","",基本情報入力シート!G48)</f>
        <v/>
      </c>
      <c r="G27" s="837" t="str">
        <f aca="false">IF(基本情報入力シート!H48="","",基本情報入力シート!H48)</f>
        <v/>
      </c>
      <c r="H27" s="837" t="str">
        <f aca="false">IF(基本情報入力シート!I48="","",基本情報入力シート!I48)</f>
        <v/>
      </c>
      <c r="I27" s="837" t="str">
        <f aca="false">IF(基本情報入力シート!J48="","",基本情報入力シート!J48)</f>
        <v/>
      </c>
      <c r="J27" s="837" t="str">
        <f aca="false">IF(基本情報入力シート!K48="","",基本情報入力シート!K48)</f>
        <v/>
      </c>
      <c r="K27" s="838" t="str">
        <f aca="false">IF(基本情報入力シート!L48="","",基本情報入力シート!L48)</f>
        <v/>
      </c>
      <c r="L27" s="839" t="str">
        <f aca="false">IF(基本情報入力シート!M48="","",基本情報入力シート!M48)</f>
        <v/>
      </c>
      <c r="M27" s="839" t="str">
        <f aca="false">IF(基本情報入力シート!R48="","",基本情報入力シート!R48)</f>
        <v/>
      </c>
      <c r="N27" s="839" t="str">
        <f aca="false">IF(基本情報入力シート!W48="","",基本情報入力シート!W48)</f>
        <v/>
      </c>
      <c r="O27" s="839" t="str">
        <f aca="false">IF(基本情報入力シート!X48="","",基本情報入力シート!X48)</f>
        <v/>
      </c>
      <c r="P27" s="840" t="str">
        <f aca="false">IF(基本情報入力シート!Y48="","",基本情報入力シート!Y48)</f>
        <v/>
      </c>
      <c r="Q27" s="841" t="str">
        <f aca="false">IF(基本情報入力シート!Z48="","",基本情報入力シート!Z48)</f>
        <v/>
      </c>
      <c r="R27" s="872" t="str">
        <f aca="false">IF(基本情報入力シート!AA48="","",基本情報入力シート!AA48)</f>
        <v/>
      </c>
      <c r="S27" s="873"/>
      <c r="T27" s="874"/>
      <c r="U27" s="875" t="e">
        <f aca="false">IF(P27="","",VLOOKUP(P27,【参考】数式用!$A$5:$I$38,MATCH(T27,【参考】数式用!$H$4:$I$4,0)+7,0))))</f>
        <v>#N/A</v>
      </c>
      <c r="V27" s="876"/>
      <c r="W27" s="846" t="s">
        <v>101</v>
      </c>
      <c r="X27" s="877"/>
      <c r="Y27" s="848" t="s">
        <v>132</v>
      </c>
      <c r="Z27" s="877"/>
      <c r="AA27" s="848" t="s">
        <v>354</v>
      </c>
      <c r="AB27" s="877"/>
      <c r="AC27" s="848" t="s">
        <v>132</v>
      </c>
      <c r="AD27" s="877"/>
      <c r="AE27" s="848" t="s">
        <v>133</v>
      </c>
      <c r="AF27" s="849" t="s">
        <v>169</v>
      </c>
      <c r="AG27" s="850" t="str">
        <f aca="false">IF(X27&gt;=1,(AB27*12+AD27)-(X27*12+Z27)+1,"")</f>
        <v/>
      </c>
      <c r="AH27" s="878" t="s">
        <v>355</v>
      </c>
      <c r="AI27" s="851" t="str">
        <f aca="false">IFERROR(ROUNDDOWN(ROUND(Q27*R27,0)*U27,0)*AG27,"")</f>
        <v/>
      </c>
      <c r="AJ27" s="786"/>
      <c r="AK27" s="879" t="str">
        <f aca="false">IFERROR(IF(AND(T27="特定加算Ⅰ",OR(V27="",V27="-",V27="いずれも取得していない")),"☓","○"),"")</f>
        <v>○</v>
      </c>
      <c r="AL27" s="880" t="str">
        <f aca="false">IFERROR(IF(AND(T27="特定加算Ⅰ",OR(V27="",V27="-",V27="いずれも取得していない")),"！特定加算Ⅰが選択されています。該当する介護福祉士配置等要件を選択してください。",""),"")</f>
        <v/>
      </c>
      <c r="AM27" s="881"/>
      <c r="AN27" s="881"/>
      <c r="AO27" s="881"/>
      <c r="AP27" s="881"/>
      <c r="AQ27" s="881"/>
      <c r="AR27" s="881"/>
      <c r="AS27" s="881"/>
      <c r="AT27" s="881"/>
      <c r="AU27" s="882"/>
    </row>
    <row r="28" customFormat="false" ht="33" hidden="false" customHeight="true" outlineLevel="0" collapsed="false">
      <c r="A28" s="835" t="n">
        <f aca="false">A27+1</f>
        <v>17</v>
      </c>
      <c r="B28" s="836" t="str">
        <f aca="false">IF(基本情報入力シート!C49="","",基本情報入力シート!C49)</f>
        <v/>
      </c>
      <c r="C28" s="837" t="str">
        <f aca="false">IF(基本情報入力シート!D49="","",基本情報入力シート!D49)</f>
        <v/>
      </c>
      <c r="D28" s="837" t="str">
        <f aca="false">IF(基本情報入力シート!E49="","",基本情報入力シート!E49)</f>
        <v/>
      </c>
      <c r="E28" s="837" t="str">
        <f aca="false">IF(基本情報入力シート!F49="","",基本情報入力シート!F49)</f>
        <v/>
      </c>
      <c r="F28" s="837" t="str">
        <f aca="false">IF(基本情報入力シート!G49="","",基本情報入力シート!G49)</f>
        <v/>
      </c>
      <c r="G28" s="837" t="str">
        <f aca="false">IF(基本情報入力シート!H49="","",基本情報入力シート!H49)</f>
        <v/>
      </c>
      <c r="H28" s="837" t="str">
        <f aca="false">IF(基本情報入力シート!I49="","",基本情報入力シート!I49)</f>
        <v/>
      </c>
      <c r="I28" s="837" t="str">
        <f aca="false">IF(基本情報入力シート!J49="","",基本情報入力シート!J49)</f>
        <v/>
      </c>
      <c r="J28" s="837" t="str">
        <f aca="false">IF(基本情報入力シート!K49="","",基本情報入力シート!K49)</f>
        <v/>
      </c>
      <c r="K28" s="838" t="str">
        <f aca="false">IF(基本情報入力シート!L49="","",基本情報入力シート!L49)</f>
        <v/>
      </c>
      <c r="L28" s="839" t="str">
        <f aca="false">IF(基本情報入力シート!M49="","",基本情報入力シート!M49)</f>
        <v/>
      </c>
      <c r="M28" s="839" t="str">
        <f aca="false">IF(基本情報入力シート!R49="","",基本情報入力シート!R49)</f>
        <v/>
      </c>
      <c r="N28" s="839" t="str">
        <f aca="false">IF(基本情報入力シート!W49="","",基本情報入力シート!W49)</f>
        <v/>
      </c>
      <c r="O28" s="839" t="str">
        <f aca="false">IF(基本情報入力シート!X49="","",基本情報入力シート!X49)</f>
        <v/>
      </c>
      <c r="P28" s="840" t="str">
        <f aca="false">IF(基本情報入力シート!Y49="","",基本情報入力シート!Y49)</f>
        <v/>
      </c>
      <c r="Q28" s="841" t="str">
        <f aca="false">IF(基本情報入力シート!Z49="","",基本情報入力シート!Z49)</f>
        <v/>
      </c>
      <c r="R28" s="872" t="str">
        <f aca="false">IF(基本情報入力シート!AA49="","",基本情報入力シート!AA49)</f>
        <v/>
      </c>
      <c r="S28" s="873"/>
      <c r="T28" s="874"/>
      <c r="U28" s="875" t="e">
        <f aca="false">IF(P28="","",VLOOKUP(P28,【参考】数式用!$A$5:$I$38,MATCH(T28,【参考】数式用!$H$4:$I$4,0)+7,0))))</f>
        <v>#N/A</v>
      </c>
      <c r="V28" s="876"/>
      <c r="W28" s="846" t="s">
        <v>101</v>
      </c>
      <c r="X28" s="877"/>
      <c r="Y28" s="848" t="s">
        <v>132</v>
      </c>
      <c r="Z28" s="877"/>
      <c r="AA28" s="848" t="s">
        <v>354</v>
      </c>
      <c r="AB28" s="877"/>
      <c r="AC28" s="848" t="s">
        <v>132</v>
      </c>
      <c r="AD28" s="877"/>
      <c r="AE28" s="848" t="s">
        <v>133</v>
      </c>
      <c r="AF28" s="849" t="s">
        <v>169</v>
      </c>
      <c r="AG28" s="850" t="str">
        <f aca="false">IF(X28&gt;=1,(AB28*12+AD28)-(X28*12+Z28)+1,"")</f>
        <v/>
      </c>
      <c r="AH28" s="878" t="s">
        <v>355</v>
      </c>
      <c r="AI28" s="851" t="str">
        <f aca="false">IFERROR(ROUNDDOWN(ROUND(Q28*R28,0)*U28,0)*AG28,"")</f>
        <v/>
      </c>
      <c r="AJ28" s="786"/>
      <c r="AK28" s="879" t="str">
        <f aca="false">IFERROR(IF(AND(T28="特定加算Ⅰ",OR(V28="",V28="-",V28="いずれも取得していない")),"☓","○"),"")</f>
        <v>○</v>
      </c>
      <c r="AL28" s="880" t="str">
        <f aca="false">IFERROR(IF(AND(T28="特定加算Ⅰ",OR(V28="",V28="-",V28="いずれも取得していない")),"！特定加算Ⅰが選択されています。該当する介護福祉士配置等要件を選択してください。",""),"")</f>
        <v/>
      </c>
      <c r="AM28" s="881"/>
      <c r="AN28" s="881"/>
      <c r="AO28" s="881"/>
      <c r="AP28" s="881"/>
      <c r="AQ28" s="881"/>
      <c r="AR28" s="881"/>
      <c r="AS28" s="881"/>
      <c r="AT28" s="881"/>
      <c r="AU28" s="882"/>
    </row>
    <row r="29" customFormat="false" ht="33" hidden="false" customHeight="true" outlineLevel="0" collapsed="false">
      <c r="A29" s="835" t="n">
        <f aca="false">A28+1</f>
        <v>18</v>
      </c>
      <c r="B29" s="836" t="str">
        <f aca="false">IF(基本情報入力シート!C50="","",基本情報入力シート!C50)</f>
        <v/>
      </c>
      <c r="C29" s="837" t="str">
        <f aca="false">IF(基本情報入力シート!D50="","",基本情報入力シート!D50)</f>
        <v/>
      </c>
      <c r="D29" s="837" t="str">
        <f aca="false">IF(基本情報入力シート!E50="","",基本情報入力シート!E50)</f>
        <v/>
      </c>
      <c r="E29" s="837" t="str">
        <f aca="false">IF(基本情報入力シート!F50="","",基本情報入力シート!F50)</f>
        <v/>
      </c>
      <c r="F29" s="837" t="str">
        <f aca="false">IF(基本情報入力シート!G50="","",基本情報入力シート!G50)</f>
        <v/>
      </c>
      <c r="G29" s="837" t="str">
        <f aca="false">IF(基本情報入力シート!H50="","",基本情報入力シート!H50)</f>
        <v/>
      </c>
      <c r="H29" s="837" t="str">
        <f aca="false">IF(基本情報入力シート!I50="","",基本情報入力シート!I50)</f>
        <v/>
      </c>
      <c r="I29" s="837" t="str">
        <f aca="false">IF(基本情報入力シート!J50="","",基本情報入力シート!J50)</f>
        <v/>
      </c>
      <c r="J29" s="837" t="str">
        <f aca="false">IF(基本情報入力シート!K50="","",基本情報入力シート!K50)</f>
        <v/>
      </c>
      <c r="K29" s="838" t="str">
        <f aca="false">IF(基本情報入力シート!L50="","",基本情報入力シート!L50)</f>
        <v/>
      </c>
      <c r="L29" s="839" t="str">
        <f aca="false">IF(基本情報入力シート!M50="","",基本情報入力シート!M50)</f>
        <v/>
      </c>
      <c r="M29" s="839" t="str">
        <f aca="false">IF(基本情報入力シート!R50="","",基本情報入力シート!R50)</f>
        <v/>
      </c>
      <c r="N29" s="839" t="str">
        <f aca="false">IF(基本情報入力シート!W50="","",基本情報入力シート!W50)</f>
        <v/>
      </c>
      <c r="O29" s="839" t="str">
        <f aca="false">IF(基本情報入力シート!X50="","",基本情報入力シート!X50)</f>
        <v/>
      </c>
      <c r="P29" s="840" t="str">
        <f aca="false">IF(基本情報入力シート!Y50="","",基本情報入力シート!Y50)</f>
        <v/>
      </c>
      <c r="Q29" s="841" t="str">
        <f aca="false">IF(基本情報入力シート!Z50="","",基本情報入力シート!Z50)</f>
        <v/>
      </c>
      <c r="R29" s="872" t="str">
        <f aca="false">IF(基本情報入力シート!AA50="","",基本情報入力シート!AA50)</f>
        <v/>
      </c>
      <c r="S29" s="873"/>
      <c r="T29" s="874"/>
      <c r="U29" s="875" t="e">
        <f aca="false">IF(P29="","",VLOOKUP(P29,【参考】数式用!$A$5:$I$38,MATCH(T29,【参考】数式用!$H$4:$I$4,0)+7,0))))</f>
        <v>#N/A</v>
      </c>
      <c r="V29" s="876"/>
      <c r="W29" s="846" t="s">
        <v>101</v>
      </c>
      <c r="X29" s="877"/>
      <c r="Y29" s="848" t="s">
        <v>132</v>
      </c>
      <c r="Z29" s="877"/>
      <c r="AA29" s="848" t="s">
        <v>354</v>
      </c>
      <c r="AB29" s="877"/>
      <c r="AC29" s="848" t="s">
        <v>132</v>
      </c>
      <c r="AD29" s="877"/>
      <c r="AE29" s="848" t="s">
        <v>133</v>
      </c>
      <c r="AF29" s="849" t="s">
        <v>169</v>
      </c>
      <c r="AG29" s="850" t="str">
        <f aca="false">IF(X29&gt;=1,(AB29*12+AD29)-(X29*12+Z29)+1,"")</f>
        <v/>
      </c>
      <c r="AH29" s="878" t="s">
        <v>355</v>
      </c>
      <c r="AI29" s="851" t="str">
        <f aca="false">IFERROR(ROUNDDOWN(ROUND(Q29*R29,0)*U29,0)*AG29,"")</f>
        <v/>
      </c>
      <c r="AJ29" s="786"/>
      <c r="AK29" s="879" t="str">
        <f aca="false">IFERROR(IF(AND(T29="特定加算Ⅰ",OR(V29="",V29="-",V29="いずれも取得していない")),"☓","○"),"")</f>
        <v>○</v>
      </c>
      <c r="AL29" s="880" t="str">
        <f aca="false">IFERROR(IF(AND(T29="特定加算Ⅰ",OR(V29="",V29="-",V29="いずれも取得していない")),"！特定加算Ⅰが選択されています。該当する介護福祉士配置等要件を選択してください。",""),"")</f>
        <v/>
      </c>
      <c r="AM29" s="881"/>
      <c r="AN29" s="881"/>
      <c r="AO29" s="881"/>
      <c r="AP29" s="881"/>
      <c r="AQ29" s="881"/>
      <c r="AR29" s="881"/>
      <c r="AS29" s="881"/>
      <c r="AT29" s="881"/>
      <c r="AU29" s="882"/>
    </row>
    <row r="30" customFormat="false" ht="33" hidden="false" customHeight="true" outlineLevel="0" collapsed="false">
      <c r="A30" s="835" t="n">
        <f aca="false">A29+1</f>
        <v>19</v>
      </c>
      <c r="B30" s="836" t="str">
        <f aca="false">IF(基本情報入力シート!C51="","",基本情報入力シート!C51)</f>
        <v/>
      </c>
      <c r="C30" s="837" t="str">
        <f aca="false">IF(基本情報入力シート!D51="","",基本情報入力シート!D51)</f>
        <v/>
      </c>
      <c r="D30" s="837" t="str">
        <f aca="false">IF(基本情報入力シート!E51="","",基本情報入力シート!E51)</f>
        <v/>
      </c>
      <c r="E30" s="837" t="str">
        <f aca="false">IF(基本情報入力シート!F51="","",基本情報入力シート!F51)</f>
        <v/>
      </c>
      <c r="F30" s="837" t="str">
        <f aca="false">IF(基本情報入力シート!G51="","",基本情報入力シート!G51)</f>
        <v/>
      </c>
      <c r="G30" s="837" t="str">
        <f aca="false">IF(基本情報入力シート!H51="","",基本情報入力シート!H51)</f>
        <v/>
      </c>
      <c r="H30" s="837" t="str">
        <f aca="false">IF(基本情報入力シート!I51="","",基本情報入力シート!I51)</f>
        <v/>
      </c>
      <c r="I30" s="837" t="str">
        <f aca="false">IF(基本情報入力シート!J51="","",基本情報入力シート!J51)</f>
        <v/>
      </c>
      <c r="J30" s="837" t="str">
        <f aca="false">IF(基本情報入力シート!K51="","",基本情報入力シート!K51)</f>
        <v/>
      </c>
      <c r="K30" s="838" t="str">
        <f aca="false">IF(基本情報入力シート!L51="","",基本情報入力シート!L51)</f>
        <v/>
      </c>
      <c r="L30" s="839" t="str">
        <f aca="false">IF(基本情報入力シート!M51="","",基本情報入力シート!M51)</f>
        <v/>
      </c>
      <c r="M30" s="839" t="str">
        <f aca="false">IF(基本情報入力シート!R51="","",基本情報入力シート!R51)</f>
        <v/>
      </c>
      <c r="N30" s="839" t="str">
        <f aca="false">IF(基本情報入力シート!W51="","",基本情報入力シート!W51)</f>
        <v/>
      </c>
      <c r="O30" s="839" t="str">
        <f aca="false">IF(基本情報入力シート!X51="","",基本情報入力シート!X51)</f>
        <v/>
      </c>
      <c r="P30" s="840" t="str">
        <f aca="false">IF(基本情報入力シート!Y51="","",基本情報入力シート!Y51)</f>
        <v/>
      </c>
      <c r="Q30" s="841" t="str">
        <f aca="false">IF(基本情報入力シート!Z51="","",基本情報入力シート!Z51)</f>
        <v/>
      </c>
      <c r="R30" s="872" t="str">
        <f aca="false">IF(基本情報入力シート!AA51="","",基本情報入力シート!AA51)</f>
        <v/>
      </c>
      <c r="S30" s="873"/>
      <c r="T30" s="874"/>
      <c r="U30" s="875" t="e">
        <f aca="false">IF(P30="","",VLOOKUP(P30,【参考】数式用!$A$5:$I$38,MATCH(T30,【参考】数式用!$H$4:$I$4,0)+7,0))))</f>
        <v>#N/A</v>
      </c>
      <c r="V30" s="876"/>
      <c r="W30" s="846" t="s">
        <v>101</v>
      </c>
      <c r="X30" s="877"/>
      <c r="Y30" s="848" t="s">
        <v>132</v>
      </c>
      <c r="Z30" s="877"/>
      <c r="AA30" s="848" t="s">
        <v>354</v>
      </c>
      <c r="AB30" s="877"/>
      <c r="AC30" s="848" t="s">
        <v>132</v>
      </c>
      <c r="AD30" s="877"/>
      <c r="AE30" s="848" t="s">
        <v>133</v>
      </c>
      <c r="AF30" s="849" t="s">
        <v>169</v>
      </c>
      <c r="AG30" s="850" t="str">
        <f aca="false">IF(X30&gt;=1,(AB30*12+AD30)-(X30*12+Z30)+1,"")</f>
        <v/>
      </c>
      <c r="AH30" s="878" t="s">
        <v>355</v>
      </c>
      <c r="AI30" s="851" t="str">
        <f aca="false">IFERROR(ROUNDDOWN(ROUND(Q30*R30,0)*U30,0)*AG30,"")</f>
        <v/>
      </c>
      <c r="AJ30" s="786"/>
      <c r="AK30" s="879" t="str">
        <f aca="false">IFERROR(IF(AND(T30="特定加算Ⅰ",OR(V30="",V30="-",V30="いずれも取得していない")),"☓","○"),"")</f>
        <v>○</v>
      </c>
      <c r="AL30" s="880" t="str">
        <f aca="false">IFERROR(IF(AND(T30="特定加算Ⅰ",OR(V30="",V30="-",V30="いずれも取得していない")),"！特定加算Ⅰが選択されています。該当する介護福祉士配置等要件を選択してください。",""),"")</f>
        <v/>
      </c>
      <c r="AM30" s="881"/>
      <c r="AN30" s="881"/>
      <c r="AO30" s="881"/>
      <c r="AP30" s="881"/>
      <c r="AQ30" s="881"/>
      <c r="AR30" s="881"/>
      <c r="AS30" s="881"/>
      <c r="AT30" s="881"/>
      <c r="AU30" s="882"/>
    </row>
    <row r="31" customFormat="false" ht="33" hidden="false" customHeight="true" outlineLevel="0" collapsed="false">
      <c r="A31" s="835" t="n">
        <f aca="false">A30+1</f>
        <v>20</v>
      </c>
      <c r="B31" s="836" t="str">
        <f aca="false">IF(基本情報入力シート!C52="","",基本情報入力シート!C52)</f>
        <v/>
      </c>
      <c r="C31" s="837" t="str">
        <f aca="false">IF(基本情報入力シート!D52="","",基本情報入力シート!D52)</f>
        <v/>
      </c>
      <c r="D31" s="837" t="str">
        <f aca="false">IF(基本情報入力シート!E52="","",基本情報入力シート!E52)</f>
        <v/>
      </c>
      <c r="E31" s="837" t="str">
        <f aca="false">IF(基本情報入力シート!F52="","",基本情報入力シート!F52)</f>
        <v/>
      </c>
      <c r="F31" s="837" t="str">
        <f aca="false">IF(基本情報入力シート!G52="","",基本情報入力シート!G52)</f>
        <v/>
      </c>
      <c r="G31" s="837" t="str">
        <f aca="false">IF(基本情報入力シート!H52="","",基本情報入力シート!H52)</f>
        <v/>
      </c>
      <c r="H31" s="837" t="str">
        <f aca="false">IF(基本情報入力シート!I52="","",基本情報入力シート!I52)</f>
        <v/>
      </c>
      <c r="I31" s="837" t="str">
        <f aca="false">IF(基本情報入力シート!J52="","",基本情報入力シート!J52)</f>
        <v/>
      </c>
      <c r="J31" s="837" t="str">
        <f aca="false">IF(基本情報入力シート!K52="","",基本情報入力シート!K52)</f>
        <v/>
      </c>
      <c r="K31" s="838" t="str">
        <f aca="false">IF(基本情報入力シート!L52="","",基本情報入力シート!L52)</f>
        <v/>
      </c>
      <c r="L31" s="839" t="str">
        <f aca="false">IF(基本情報入力シート!M52="","",基本情報入力シート!M52)</f>
        <v/>
      </c>
      <c r="M31" s="839" t="str">
        <f aca="false">IF(基本情報入力シート!R52="","",基本情報入力シート!R52)</f>
        <v/>
      </c>
      <c r="N31" s="839" t="str">
        <f aca="false">IF(基本情報入力シート!W52="","",基本情報入力シート!W52)</f>
        <v/>
      </c>
      <c r="O31" s="839" t="str">
        <f aca="false">IF(基本情報入力シート!X52="","",基本情報入力シート!X52)</f>
        <v/>
      </c>
      <c r="P31" s="840" t="str">
        <f aca="false">IF(基本情報入力シート!Y52="","",基本情報入力シート!Y52)</f>
        <v/>
      </c>
      <c r="Q31" s="841" t="str">
        <f aca="false">IF(基本情報入力シート!Z52="","",基本情報入力シート!Z52)</f>
        <v/>
      </c>
      <c r="R31" s="872" t="str">
        <f aca="false">IF(基本情報入力シート!AA52="","",基本情報入力シート!AA52)</f>
        <v/>
      </c>
      <c r="S31" s="873"/>
      <c r="T31" s="874"/>
      <c r="U31" s="875" t="e">
        <f aca="false">IF(P31="","",VLOOKUP(P31,【参考】数式用!$A$5:$I$38,MATCH(T31,【参考】数式用!$H$4:$I$4,0)+7,0))))</f>
        <v>#N/A</v>
      </c>
      <c r="V31" s="876"/>
      <c r="W31" s="846" t="s">
        <v>101</v>
      </c>
      <c r="X31" s="877"/>
      <c r="Y31" s="848" t="s">
        <v>132</v>
      </c>
      <c r="Z31" s="877"/>
      <c r="AA31" s="848" t="s">
        <v>354</v>
      </c>
      <c r="AB31" s="877"/>
      <c r="AC31" s="848" t="s">
        <v>132</v>
      </c>
      <c r="AD31" s="877"/>
      <c r="AE31" s="848" t="s">
        <v>133</v>
      </c>
      <c r="AF31" s="849" t="s">
        <v>169</v>
      </c>
      <c r="AG31" s="850" t="str">
        <f aca="false">IF(X31&gt;=1,(AB31*12+AD31)-(X31*12+Z31)+1,"")</f>
        <v/>
      </c>
      <c r="AH31" s="878" t="s">
        <v>355</v>
      </c>
      <c r="AI31" s="851" t="str">
        <f aca="false">IFERROR(ROUNDDOWN(ROUND(Q31*R31,0)*U31,0)*AG31,"")</f>
        <v/>
      </c>
      <c r="AJ31" s="786"/>
      <c r="AK31" s="879" t="str">
        <f aca="false">IFERROR(IF(AND(T31="特定加算Ⅰ",OR(V31="",V31="-",V31="いずれも取得していない")),"☓","○"),"")</f>
        <v>○</v>
      </c>
      <c r="AL31" s="880" t="str">
        <f aca="false">IFERROR(IF(AND(T31="特定加算Ⅰ",OR(V31="",V31="-",V31="いずれも取得していない")),"！特定加算Ⅰが選択されています。該当する介護福祉士配置等要件を選択してください。",""),"")</f>
        <v/>
      </c>
      <c r="AM31" s="881"/>
      <c r="AN31" s="881"/>
      <c r="AO31" s="881"/>
      <c r="AP31" s="881"/>
      <c r="AQ31" s="881"/>
      <c r="AR31" s="881"/>
      <c r="AS31" s="881"/>
      <c r="AT31" s="881"/>
      <c r="AU31" s="882"/>
    </row>
    <row r="32" customFormat="false" ht="33" hidden="false" customHeight="true" outlineLevel="0" collapsed="false">
      <c r="A32" s="835" t="n">
        <f aca="false">A31+1</f>
        <v>21</v>
      </c>
      <c r="B32" s="836" t="str">
        <f aca="false">IF(基本情報入力シート!C53="","",基本情報入力シート!C53)</f>
        <v/>
      </c>
      <c r="C32" s="837" t="str">
        <f aca="false">IF(基本情報入力シート!D53="","",基本情報入力シート!D53)</f>
        <v/>
      </c>
      <c r="D32" s="837" t="str">
        <f aca="false">IF(基本情報入力シート!E53="","",基本情報入力シート!E53)</f>
        <v/>
      </c>
      <c r="E32" s="837" t="str">
        <f aca="false">IF(基本情報入力シート!F53="","",基本情報入力シート!F53)</f>
        <v/>
      </c>
      <c r="F32" s="837" t="str">
        <f aca="false">IF(基本情報入力シート!G53="","",基本情報入力シート!G53)</f>
        <v/>
      </c>
      <c r="G32" s="837" t="str">
        <f aca="false">IF(基本情報入力シート!H53="","",基本情報入力シート!H53)</f>
        <v/>
      </c>
      <c r="H32" s="837" t="str">
        <f aca="false">IF(基本情報入力シート!I53="","",基本情報入力シート!I53)</f>
        <v/>
      </c>
      <c r="I32" s="837" t="str">
        <f aca="false">IF(基本情報入力シート!J53="","",基本情報入力シート!J53)</f>
        <v/>
      </c>
      <c r="J32" s="837" t="str">
        <f aca="false">IF(基本情報入力シート!K53="","",基本情報入力シート!K53)</f>
        <v/>
      </c>
      <c r="K32" s="838" t="str">
        <f aca="false">IF(基本情報入力シート!L53="","",基本情報入力シート!L53)</f>
        <v/>
      </c>
      <c r="L32" s="839" t="str">
        <f aca="false">IF(基本情報入力シート!M53="","",基本情報入力シート!M53)</f>
        <v/>
      </c>
      <c r="M32" s="839" t="str">
        <f aca="false">IF(基本情報入力シート!R53="","",基本情報入力シート!R53)</f>
        <v/>
      </c>
      <c r="N32" s="839" t="str">
        <f aca="false">IF(基本情報入力シート!W53="","",基本情報入力シート!W53)</f>
        <v/>
      </c>
      <c r="O32" s="839" t="str">
        <f aca="false">IF(基本情報入力シート!X53="","",基本情報入力シート!X53)</f>
        <v/>
      </c>
      <c r="P32" s="840" t="str">
        <f aca="false">IF(基本情報入力シート!Y53="","",基本情報入力シート!Y53)</f>
        <v/>
      </c>
      <c r="Q32" s="841" t="str">
        <f aca="false">IF(基本情報入力シート!Z53="","",基本情報入力シート!Z53)</f>
        <v/>
      </c>
      <c r="R32" s="872" t="str">
        <f aca="false">IF(基本情報入力シート!AA53="","",基本情報入力シート!AA53)</f>
        <v/>
      </c>
      <c r="S32" s="873"/>
      <c r="T32" s="874"/>
      <c r="U32" s="875" t="e">
        <f aca="false">IF(P32="","",VLOOKUP(P32,【参考】数式用!$A$5:$I$38,MATCH(T32,【参考】数式用!$H$4:$I$4,0)+7,0))))</f>
        <v>#N/A</v>
      </c>
      <c r="V32" s="876"/>
      <c r="W32" s="846" t="s">
        <v>101</v>
      </c>
      <c r="X32" s="877"/>
      <c r="Y32" s="848" t="s">
        <v>132</v>
      </c>
      <c r="Z32" s="877"/>
      <c r="AA32" s="848" t="s">
        <v>354</v>
      </c>
      <c r="AB32" s="877"/>
      <c r="AC32" s="848" t="s">
        <v>132</v>
      </c>
      <c r="AD32" s="877"/>
      <c r="AE32" s="848" t="s">
        <v>133</v>
      </c>
      <c r="AF32" s="849" t="s">
        <v>169</v>
      </c>
      <c r="AG32" s="850" t="str">
        <f aca="false">IF(X32&gt;=1,(AB32*12+AD32)-(X32*12+Z32)+1,"")</f>
        <v/>
      </c>
      <c r="AH32" s="878" t="s">
        <v>355</v>
      </c>
      <c r="AI32" s="851" t="str">
        <f aca="false">IFERROR(ROUNDDOWN(ROUND(Q32*R32,0)*U32,0)*AG32,"")</f>
        <v/>
      </c>
      <c r="AJ32" s="786"/>
      <c r="AK32" s="879" t="str">
        <f aca="false">IFERROR(IF(AND(T32="特定加算Ⅰ",OR(V32="",V32="-",V32="いずれも取得していない")),"☓","○"),"")</f>
        <v>○</v>
      </c>
      <c r="AL32" s="880" t="str">
        <f aca="false">IFERROR(IF(AND(T32="特定加算Ⅰ",OR(V32="",V32="-",V32="いずれも取得していない")),"！特定加算Ⅰが選択されています。該当する介護福祉士配置等要件を選択してください。",""),"")</f>
        <v/>
      </c>
      <c r="AM32" s="881"/>
      <c r="AN32" s="881"/>
      <c r="AO32" s="881"/>
      <c r="AP32" s="881"/>
      <c r="AQ32" s="881"/>
      <c r="AR32" s="881"/>
      <c r="AS32" s="881"/>
      <c r="AT32" s="881"/>
      <c r="AU32" s="882"/>
    </row>
    <row r="33" customFormat="false" ht="33" hidden="false" customHeight="true" outlineLevel="0" collapsed="false">
      <c r="A33" s="835" t="n">
        <f aca="false">A32+1</f>
        <v>22</v>
      </c>
      <c r="B33" s="836" t="str">
        <f aca="false">IF(基本情報入力シート!C54="","",基本情報入力シート!C54)</f>
        <v/>
      </c>
      <c r="C33" s="837" t="str">
        <f aca="false">IF(基本情報入力シート!D54="","",基本情報入力シート!D54)</f>
        <v/>
      </c>
      <c r="D33" s="837" t="str">
        <f aca="false">IF(基本情報入力シート!E54="","",基本情報入力シート!E54)</f>
        <v/>
      </c>
      <c r="E33" s="837" t="str">
        <f aca="false">IF(基本情報入力シート!F54="","",基本情報入力シート!F54)</f>
        <v/>
      </c>
      <c r="F33" s="837" t="str">
        <f aca="false">IF(基本情報入力シート!G54="","",基本情報入力シート!G54)</f>
        <v/>
      </c>
      <c r="G33" s="837" t="str">
        <f aca="false">IF(基本情報入力シート!H54="","",基本情報入力シート!H54)</f>
        <v/>
      </c>
      <c r="H33" s="837" t="str">
        <f aca="false">IF(基本情報入力シート!I54="","",基本情報入力シート!I54)</f>
        <v/>
      </c>
      <c r="I33" s="837" t="str">
        <f aca="false">IF(基本情報入力シート!J54="","",基本情報入力シート!J54)</f>
        <v/>
      </c>
      <c r="J33" s="837" t="str">
        <f aca="false">IF(基本情報入力シート!K54="","",基本情報入力シート!K54)</f>
        <v/>
      </c>
      <c r="K33" s="838" t="str">
        <f aca="false">IF(基本情報入力シート!L54="","",基本情報入力シート!L54)</f>
        <v/>
      </c>
      <c r="L33" s="839" t="str">
        <f aca="false">IF(基本情報入力シート!M54="","",基本情報入力シート!M54)</f>
        <v/>
      </c>
      <c r="M33" s="839" t="str">
        <f aca="false">IF(基本情報入力シート!R54="","",基本情報入力シート!R54)</f>
        <v/>
      </c>
      <c r="N33" s="839" t="str">
        <f aca="false">IF(基本情報入力シート!W54="","",基本情報入力シート!W54)</f>
        <v/>
      </c>
      <c r="O33" s="839" t="str">
        <f aca="false">IF(基本情報入力シート!X54="","",基本情報入力シート!X54)</f>
        <v/>
      </c>
      <c r="P33" s="840" t="str">
        <f aca="false">IF(基本情報入力シート!Y54="","",基本情報入力シート!Y54)</f>
        <v/>
      </c>
      <c r="Q33" s="841" t="str">
        <f aca="false">IF(基本情報入力シート!Z54="","",基本情報入力シート!Z54)</f>
        <v/>
      </c>
      <c r="R33" s="872" t="str">
        <f aca="false">IF(基本情報入力シート!AA54="","",基本情報入力シート!AA54)</f>
        <v/>
      </c>
      <c r="S33" s="873"/>
      <c r="T33" s="874"/>
      <c r="U33" s="875" t="e">
        <f aca="false">IF(P33="","",VLOOKUP(P33,【参考】数式用!$A$5:$I$38,MATCH(T33,【参考】数式用!$H$4:$I$4,0)+7,0))))</f>
        <v>#N/A</v>
      </c>
      <c r="V33" s="876"/>
      <c r="W33" s="846" t="s">
        <v>101</v>
      </c>
      <c r="X33" s="877"/>
      <c r="Y33" s="848" t="s">
        <v>132</v>
      </c>
      <c r="Z33" s="877"/>
      <c r="AA33" s="848" t="s">
        <v>354</v>
      </c>
      <c r="AB33" s="877"/>
      <c r="AC33" s="848" t="s">
        <v>132</v>
      </c>
      <c r="AD33" s="877"/>
      <c r="AE33" s="848" t="s">
        <v>133</v>
      </c>
      <c r="AF33" s="849" t="s">
        <v>169</v>
      </c>
      <c r="AG33" s="850" t="str">
        <f aca="false">IF(X33&gt;=1,(AB33*12+AD33)-(X33*12+Z33)+1,"")</f>
        <v/>
      </c>
      <c r="AH33" s="878" t="s">
        <v>355</v>
      </c>
      <c r="AI33" s="851" t="str">
        <f aca="false">IFERROR(ROUNDDOWN(ROUND(Q33*R33,0)*U33,0)*AG33,"")</f>
        <v/>
      </c>
      <c r="AJ33" s="786"/>
      <c r="AK33" s="879" t="str">
        <f aca="false">IFERROR(IF(AND(T33="特定加算Ⅰ",OR(V33="",V33="-",V33="いずれも取得していない")),"☓","○"),"")</f>
        <v>○</v>
      </c>
      <c r="AL33" s="880" t="str">
        <f aca="false">IFERROR(IF(AND(T33="特定加算Ⅰ",OR(V33="",V33="-",V33="いずれも取得していない")),"！特定加算Ⅰが選択されています。該当する介護福祉士配置等要件を選択してください。",""),"")</f>
        <v/>
      </c>
      <c r="AM33" s="881"/>
      <c r="AN33" s="881"/>
      <c r="AO33" s="881"/>
      <c r="AP33" s="881"/>
      <c r="AQ33" s="881"/>
      <c r="AR33" s="881"/>
      <c r="AS33" s="881"/>
      <c r="AT33" s="881"/>
      <c r="AU33" s="882"/>
    </row>
    <row r="34" customFormat="false" ht="33" hidden="false" customHeight="true" outlineLevel="0" collapsed="false">
      <c r="A34" s="835" t="n">
        <f aca="false">A33+1</f>
        <v>23</v>
      </c>
      <c r="B34" s="836" t="str">
        <f aca="false">IF(基本情報入力シート!C55="","",基本情報入力シート!C55)</f>
        <v/>
      </c>
      <c r="C34" s="837" t="str">
        <f aca="false">IF(基本情報入力シート!D55="","",基本情報入力シート!D55)</f>
        <v/>
      </c>
      <c r="D34" s="837" t="str">
        <f aca="false">IF(基本情報入力シート!E55="","",基本情報入力シート!E55)</f>
        <v/>
      </c>
      <c r="E34" s="837" t="str">
        <f aca="false">IF(基本情報入力シート!F55="","",基本情報入力シート!F55)</f>
        <v/>
      </c>
      <c r="F34" s="837" t="str">
        <f aca="false">IF(基本情報入力シート!G55="","",基本情報入力シート!G55)</f>
        <v/>
      </c>
      <c r="G34" s="837" t="str">
        <f aca="false">IF(基本情報入力シート!H55="","",基本情報入力シート!H55)</f>
        <v/>
      </c>
      <c r="H34" s="837" t="str">
        <f aca="false">IF(基本情報入力シート!I55="","",基本情報入力シート!I55)</f>
        <v/>
      </c>
      <c r="I34" s="837" t="str">
        <f aca="false">IF(基本情報入力シート!J55="","",基本情報入力シート!J55)</f>
        <v/>
      </c>
      <c r="J34" s="837" t="str">
        <f aca="false">IF(基本情報入力シート!K55="","",基本情報入力シート!K55)</f>
        <v/>
      </c>
      <c r="K34" s="838" t="str">
        <f aca="false">IF(基本情報入力シート!L55="","",基本情報入力シート!L55)</f>
        <v/>
      </c>
      <c r="L34" s="839" t="str">
        <f aca="false">IF(基本情報入力シート!M55="","",基本情報入力シート!M55)</f>
        <v/>
      </c>
      <c r="M34" s="839" t="str">
        <f aca="false">IF(基本情報入力シート!R55="","",基本情報入力シート!R55)</f>
        <v/>
      </c>
      <c r="N34" s="839" t="str">
        <f aca="false">IF(基本情報入力シート!W55="","",基本情報入力シート!W55)</f>
        <v/>
      </c>
      <c r="O34" s="839" t="str">
        <f aca="false">IF(基本情報入力シート!X55="","",基本情報入力シート!X55)</f>
        <v/>
      </c>
      <c r="P34" s="840" t="str">
        <f aca="false">IF(基本情報入力シート!Y55="","",基本情報入力シート!Y55)</f>
        <v/>
      </c>
      <c r="Q34" s="841" t="str">
        <f aca="false">IF(基本情報入力シート!Z55="","",基本情報入力シート!Z55)</f>
        <v/>
      </c>
      <c r="R34" s="872" t="str">
        <f aca="false">IF(基本情報入力シート!AA55="","",基本情報入力シート!AA55)</f>
        <v/>
      </c>
      <c r="S34" s="873"/>
      <c r="T34" s="874"/>
      <c r="U34" s="875" t="e">
        <f aca="false">IF(P34="","",VLOOKUP(P34,【参考】数式用!$A$5:$I$38,MATCH(T34,【参考】数式用!$H$4:$I$4,0)+7,0))))</f>
        <v>#N/A</v>
      </c>
      <c r="V34" s="876"/>
      <c r="W34" s="846" t="s">
        <v>101</v>
      </c>
      <c r="X34" s="877"/>
      <c r="Y34" s="848" t="s">
        <v>132</v>
      </c>
      <c r="Z34" s="877"/>
      <c r="AA34" s="848" t="s">
        <v>354</v>
      </c>
      <c r="AB34" s="877"/>
      <c r="AC34" s="848" t="s">
        <v>132</v>
      </c>
      <c r="AD34" s="877"/>
      <c r="AE34" s="848" t="s">
        <v>133</v>
      </c>
      <c r="AF34" s="849" t="s">
        <v>169</v>
      </c>
      <c r="AG34" s="850" t="str">
        <f aca="false">IF(X34&gt;=1,(AB34*12+AD34)-(X34*12+Z34)+1,"")</f>
        <v/>
      </c>
      <c r="AH34" s="878" t="s">
        <v>355</v>
      </c>
      <c r="AI34" s="851" t="str">
        <f aca="false">IFERROR(ROUNDDOWN(ROUND(Q34*R34,0)*U34,0)*AG34,"")</f>
        <v/>
      </c>
      <c r="AJ34" s="786"/>
      <c r="AK34" s="879" t="str">
        <f aca="false">IFERROR(IF(AND(T34="特定加算Ⅰ",OR(V34="",V34="-",V34="いずれも取得していない")),"☓","○"),"")</f>
        <v>○</v>
      </c>
      <c r="AL34" s="880" t="str">
        <f aca="false">IFERROR(IF(AND(T34="特定加算Ⅰ",OR(V34="",V34="-",V34="いずれも取得していない")),"！特定加算Ⅰが選択されています。該当する介護福祉士配置等要件を選択してください。",""),"")</f>
        <v/>
      </c>
      <c r="AM34" s="881"/>
      <c r="AN34" s="881"/>
      <c r="AO34" s="881"/>
      <c r="AP34" s="881"/>
      <c r="AQ34" s="881"/>
      <c r="AR34" s="881"/>
      <c r="AS34" s="881"/>
      <c r="AT34" s="881"/>
      <c r="AU34" s="882"/>
    </row>
    <row r="35" customFormat="false" ht="33" hidden="false" customHeight="true" outlineLevel="0" collapsed="false">
      <c r="A35" s="835" t="n">
        <f aca="false">A34+1</f>
        <v>24</v>
      </c>
      <c r="B35" s="836" t="str">
        <f aca="false">IF(基本情報入力シート!C56="","",基本情報入力シート!C56)</f>
        <v/>
      </c>
      <c r="C35" s="837" t="str">
        <f aca="false">IF(基本情報入力シート!D56="","",基本情報入力シート!D56)</f>
        <v/>
      </c>
      <c r="D35" s="837" t="str">
        <f aca="false">IF(基本情報入力シート!E56="","",基本情報入力シート!E56)</f>
        <v/>
      </c>
      <c r="E35" s="837" t="str">
        <f aca="false">IF(基本情報入力シート!F56="","",基本情報入力シート!F56)</f>
        <v/>
      </c>
      <c r="F35" s="837" t="str">
        <f aca="false">IF(基本情報入力シート!G56="","",基本情報入力シート!G56)</f>
        <v/>
      </c>
      <c r="G35" s="837" t="str">
        <f aca="false">IF(基本情報入力シート!H56="","",基本情報入力シート!H56)</f>
        <v/>
      </c>
      <c r="H35" s="837" t="str">
        <f aca="false">IF(基本情報入力シート!I56="","",基本情報入力シート!I56)</f>
        <v/>
      </c>
      <c r="I35" s="837" t="str">
        <f aca="false">IF(基本情報入力シート!J56="","",基本情報入力シート!J56)</f>
        <v/>
      </c>
      <c r="J35" s="837" t="str">
        <f aca="false">IF(基本情報入力シート!K56="","",基本情報入力シート!K56)</f>
        <v/>
      </c>
      <c r="K35" s="838" t="str">
        <f aca="false">IF(基本情報入力シート!L56="","",基本情報入力シート!L56)</f>
        <v/>
      </c>
      <c r="L35" s="839" t="str">
        <f aca="false">IF(基本情報入力シート!M56="","",基本情報入力シート!M56)</f>
        <v/>
      </c>
      <c r="M35" s="839" t="str">
        <f aca="false">IF(基本情報入力シート!R56="","",基本情報入力シート!R56)</f>
        <v/>
      </c>
      <c r="N35" s="839" t="str">
        <f aca="false">IF(基本情報入力シート!W56="","",基本情報入力シート!W56)</f>
        <v/>
      </c>
      <c r="O35" s="839" t="str">
        <f aca="false">IF(基本情報入力シート!X56="","",基本情報入力シート!X56)</f>
        <v/>
      </c>
      <c r="P35" s="840" t="str">
        <f aca="false">IF(基本情報入力シート!Y56="","",基本情報入力シート!Y56)</f>
        <v/>
      </c>
      <c r="Q35" s="841" t="str">
        <f aca="false">IF(基本情報入力シート!Z56="","",基本情報入力シート!Z56)</f>
        <v/>
      </c>
      <c r="R35" s="872" t="str">
        <f aca="false">IF(基本情報入力シート!AA56="","",基本情報入力シート!AA56)</f>
        <v/>
      </c>
      <c r="S35" s="873"/>
      <c r="T35" s="874"/>
      <c r="U35" s="875" t="e">
        <f aca="false">IF(P35="","",VLOOKUP(P35,【参考】数式用!$A$5:$I$38,MATCH(T35,【参考】数式用!$H$4:$I$4,0)+7,0))))</f>
        <v>#N/A</v>
      </c>
      <c r="V35" s="876"/>
      <c r="W35" s="846" t="s">
        <v>101</v>
      </c>
      <c r="X35" s="877"/>
      <c r="Y35" s="848" t="s">
        <v>132</v>
      </c>
      <c r="Z35" s="877"/>
      <c r="AA35" s="848" t="s">
        <v>354</v>
      </c>
      <c r="AB35" s="877"/>
      <c r="AC35" s="848" t="s">
        <v>132</v>
      </c>
      <c r="AD35" s="877"/>
      <c r="AE35" s="848" t="s">
        <v>133</v>
      </c>
      <c r="AF35" s="849" t="s">
        <v>169</v>
      </c>
      <c r="AG35" s="850" t="str">
        <f aca="false">IF(X35&gt;=1,(AB35*12+AD35)-(X35*12+Z35)+1,"")</f>
        <v/>
      </c>
      <c r="AH35" s="878" t="s">
        <v>355</v>
      </c>
      <c r="AI35" s="851" t="str">
        <f aca="false">IFERROR(ROUNDDOWN(ROUND(Q35*R35,0)*U35,0)*AG35,"")</f>
        <v/>
      </c>
      <c r="AJ35" s="786"/>
      <c r="AK35" s="879" t="str">
        <f aca="false">IFERROR(IF(AND(T35="特定加算Ⅰ",OR(V35="",V35="-",V35="いずれも取得していない")),"☓","○"),"")</f>
        <v>○</v>
      </c>
      <c r="AL35" s="880" t="str">
        <f aca="false">IFERROR(IF(AND(T35="特定加算Ⅰ",OR(V35="",V35="-",V35="いずれも取得していない")),"！特定加算Ⅰが選択されています。該当する介護福祉士配置等要件を選択してください。",""),"")</f>
        <v/>
      </c>
      <c r="AM35" s="881"/>
      <c r="AN35" s="881"/>
      <c r="AO35" s="881"/>
      <c r="AP35" s="881"/>
      <c r="AQ35" s="881"/>
      <c r="AR35" s="881"/>
      <c r="AS35" s="881"/>
      <c r="AT35" s="881"/>
      <c r="AU35" s="882"/>
    </row>
    <row r="36" customFormat="false" ht="33" hidden="false" customHeight="true" outlineLevel="0" collapsed="false">
      <c r="A36" s="835" t="n">
        <f aca="false">A35+1</f>
        <v>25</v>
      </c>
      <c r="B36" s="836" t="str">
        <f aca="false">IF(基本情報入力シート!C57="","",基本情報入力シート!C57)</f>
        <v/>
      </c>
      <c r="C36" s="837" t="str">
        <f aca="false">IF(基本情報入力シート!D57="","",基本情報入力シート!D57)</f>
        <v/>
      </c>
      <c r="D36" s="837" t="str">
        <f aca="false">IF(基本情報入力シート!E57="","",基本情報入力シート!E57)</f>
        <v/>
      </c>
      <c r="E36" s="837" t="str">
        <f aca="false">IF(基本情報入力シート!F57="","",基本情報入力シート!F57)</f>
        <v/>
      </c>
      <c r="F36" s="837" t="str">
        <f aca="false">IF(基本情報入力シート!G57="","",基本情報入力シート!G57)</f>
        <v/>
      </c>
      <c r="G36" s="837" t="str">
        <f aca="false">IF(基本情報入力シート!H57="","",基本情報入力シート!H57)</f>
        <v/>
      </c>
      <c r="H36" s="837" t="str">
        <f aca="false">IF(基本情報入力シート!I57="","",基本情報入力シート!I57)</f>
        <v/>
      </c>
      <c r="I36" s="837" t="str">
        <f aca="false">IF(基本情報入力シート!J57="","",基本情報入力シート!J57)</f>
        <v/>
      </c>
      <c r="J36" s="837" t="str">
        <f aca="false">IF(基本情報入力シート!K57="","",基本情報入力シート!K57)</f>
        <v/>
      </c>
      <c r="K36" s="838" t="str">
        <f aca="false">IF(基本情報入力シート!L57="","",基本情報入力シート!L57)</f>
        <v/>
      </c>
      <c r="L36" s="839" t="str">
        <f aca="false">IF(基本情報入力シート!M57="","",基本情報入力シート!M57)</f>
        <v/>
      </c>
      <c r="M36" s="839" t="str">
        <f aca="false">IF(基本情報入力シート!R57="","",基本情報入力シート!R57)</f>
        <v/>
      </c>
      <c r="N36" s="839" t="str">
        <f aca="false">IF(基本情報入力シート!W57="","",基本情報入力シート!W57)</f>
        <v/>
      </c>
      <c r="O36" s="839" t="str">
        <f aca="false">IF(基本情報入力シート!X57="","",基本情報入力シート!X57)</f>
        <v/>
      </c>
      <c r="P36" s="840" t="str">
        <f aca="false">IF(基本情報入力シート!Y57="","",基本情報入力シート!Y57)</f>
        <v/>
      </c>
      <c r="Q36" s="841" t="str">
        <f aca="false">IF(基本情報入力シート!Z57="","",基本情報入力シート!Z57)</f>
        <v/>
      </c>
      <c r="R36" s="872" t="str">
        <f aca="false">IF(基本情報入力シート!AA57="","",基本情報入力シート!AA57)</f>
        <v/>
      </c>
      <c r="S36" s="873"/>
      <c r="T36" s="874"/>
      <c r="U36" s="875" t="e">
        <f aca="false">IF(P36="","",VLOOKUP(P36,【参考】数式用!$A$5:$I$38,MATCH(T36,【参考】数式用!$H$4:$I$4,0)+7,0))))</f>
        <v>#N/A</v>
      </c>
      <c r="V36" s="876"/>
      <c r="W36" s="846" t="s">
        <v>101</v>
      </c>
      <c r="X36" s="877"/>
      <c r="Y36" s="848" t="s">
        <v>132</v>
      </c>
      <c r="Z36" s="877"/>
      <c r="AA36" s="848" t="s">
        <v>354</v>
      </c>
      <c r="AB36" s="877"/>
      <c r="AC36" s="848" t="s">
        <v>132</v>
      </c>
      <c r="AD36" s="877"/>
      <c r="AE36" s="848" t="s">
        <v>133</v>
      </c>
      <c r="AF36" s="849" t="s">
        <v>169</v>
      </c>
      <c r="AG36" s="850" t="str">
        <f aca="false">IF(X36&gt;=1,(AB36*12+AD36)-(X36*12+Z36)+1,"")</f>
        <v/>
      </c>
      <c r="AH36" s="878" t="s">
        <v>355</v>
      </c>
      <c r="AI36" s="851" t="str">
        <f aca="false">IFERROR(ROUNDDOWN(ROUND(Q36*R36,0)*U36,0)*AG36,"")</f>
        <v/>
      </c>
      <c r="AJ36" s="786"/>
      <c r="AK36" s="879" t="str">
        <f aca="false">IFERROR(IF(AND(T36="特定加算Ⅰ",OR(V36="",V36="-",V36="いずれも取得していない")),"☓","○"),"")</f>
        <v>○</v>
      </c>
      <c r="AL36" s="880" t="str">
        <f aca="false">IFERROR(IF(AND(T36="特定加算Ⅰ",OR(V36="",V36="-",V36="いずれも取得していない")),"！特定加算Ⅰが選択されています。該当する介護福祉士配置等要件を選択してください。",""),"")</f>
        <v/>
      </c>
      <c r="AM36" s="881"/>
      <c r="AN36" s="881"/>
      <c r="AO36" s="881"/>
      <c r="AP36" s="881"/>
      <c r="AQ36" s="881"/>
      <c r="AR36" s="881"/>
      <c r="AS36" s="881"/>
      <c r="AT36" s="881"/>
      <c r="AU36" s="882"/>
    </row>
    <row r="37" customFormat="false" ht="33" hidden="false" customHeight="true" outlineLevel="0" collapsed="false">
      <c r="A37" s="835" t="n">
        <f aca="false">A36+1</f>
        <v>26</v>
      </c>
      <c r="B37" s="836" t="str">
        <f aca="false">IF(基本情報入力シート!C58="","",基本情報入力シート!C58)</f>
        <v/>
      </c>
      <c r="C37" s="837" t="str">
        <f aca="false">IF(基本情報入力シート!D58="","",基本情報入力シート!D58)</f>
        <v/>
      </c>
      <c r="D37" s="837" t="str">
        <f aca="false">IF(基本情報入力シート!E58="","",基本情報入力シート!E58)</f>
        <v/>
      </c>
      <c r="E37" s="837" t="str">
        <f aca="false">IF(基本情報入力シート!F58="","",基本情報入力シート!F58)</f>
        <v/>
      </c>
      <c r="F37" s="837" t="str">
        <f aca="false">IF(基本情報入力シート!G58="","",基本情報入力シート!G58)</f>
        <v/>
      </c>
      <c r="G37" s="837" t="str">
        <f aca="false">IF(基本情報入力シート!H58="","",基本情報入力シート!H58)</f>
        <v/>
      </c>
      <c r="H37" s="837" t="str">
        <f aca="false">IF(基本情報入力シート!I58="","",基本情報入力シート!I58)</f>
        <v/>
      </c>
      <c r="I37" s="837" t="str">
        <f aca="false">IF(基本情報入力シート!J58="","",基本情報入力シート!J58)</f>
        <v/>
      </c>
      <c r="J37" s="837" t="str">
        <f aca="false">IF(基本情報入力シート!K58="","",基本情報入力シート!K58)</f>
        <v/>
      </c>
      <c r="K37" s="838" t="str">
        <f aca="false">IF(基本情報入力シート!L58="","",基本情報入力シート!L58)</f>
        <v/>
      </c>
      <c r="L37" s="839" t="str">
        <f aca="false">IF(基本情報入力シート!M58="","",基本情報入力シート!M58)</f>
        <v/>
      </c>
      <c r="M37" s="839" t="str">
        <f aca="false">IF(基本情報入力シート!R58="","",基本情報入力シート!R58)</f>
        <v/>
      </c>
      <c r="N37" s="839" t="str">
        <f aca="false">IF(基本情報入力シート!W58="","",基本情報入力シート!W58)</f>
        <v/>
      </c>
      <c r="O37" s="839" t="str">
        <f aca="false">IF(基本情報入力シート!X58="","",基本情報入力シート!X58)</f>
        <v/>
      </c>
      <c r="P37" s="840" t="str">
        <f aca="false">IF(基本情報入力シート!Y58="","",基本情報入力シート!Y58)</f>
        <v/>
      </c>
      <c r="Q37" s="841" t="str">
        <f aca="false">IF(基本情報入力シート!Z58="","",基本情報入力シート!Z58)</f>
        <v/>
      </c>
      <c r="R37" s="872" t="str">
        <f aca="false">IF(基本情報入力シート!AA58="","",基本情報入力シート!AA58)</f>
        <v/>
      </c>
      <c r="S37" s="873"/>
      <c r="T37" s="874"/>
      <c r="U37" s="875" t="e">
        <f aca="false">IF(P37="","",VLOOKUP(P37,【参考】数式用!$A$5:$I$38,MATCH(T37,【参考】数式用!$H$4:$I$4,0)+7,0))))</f>
        <v>#N/A</v>
      </c>
      <c r="V37" s="876"/>
      <c r="W37" s="846" t="s">
        <v>101</v>
      </c>
      <c r="X37" s="877"/>
      <c r="Y37" s="848" t="s">
        <v>132</v>
      </c>
      <c r="Z37" s="877"/>
      <c r="AA37" s="848" t="s">
        <v>354</v>
      </c>
      <c r="AB37" s="877"/>
      <c r="AC37" s="848" t="s">
        <v>132</v>
      </c>
      <c r="AD37" s="877"/>
      <c r="AE37" s="848" t="s">
        <v>133</v>
      </c>
      <c r="AF37" s="849" t="s">
        <v>169</v>
      </c>
      <c r="AG37" s="850" t="str">
        <f aca="false">IF(X37&gt;=1,(AB37*12+AD37)-(X37*12+Z37)+1,"")</f>
        <v/>
      </c>
      <c r="AH37" s="878" t="s">
        <v>355</v>
      </c>
      <c r="AI37" s="851" t="str">
        <f aca="false">IFERROR(ROUNDDOWN(ROUND(Q37*R37,0)*U37,0)*AG37,"")</f>
        <v/>
      </c>
      <c r="AJ37" s="786"/>
      <c r="AK37" s="879" t="str">
        <f aca="false">IFERROR(IF(AND(T37="特定加算Ⅰ",OR(V37="",V37="-",V37="いずれも取得していない")),"☓","○"),"")</f>
        <v>○</v>
      </c>
      <c r="AL37" s="880" t="str">
        <f aca="false">IFERROR(IF(AND(T37="特定加算Ⅰ",OR(V37="",V37="-",V37="いずれも取得していない")),"！特定加算Ⅰが選択されています。該当する介護福祉士配置等要件を選択してください。",""),"")</f>
        <v/>
      </c>
      <c r="AM37" s="881"/>
      <c r="AN37" s="881"/>
      <c r="AO37" s="881"/>
      <c r="AP37" s="881"/>
      <c r="AQ37" s="881"/>
      <c r="AR37" s="881"/>
      <c r="AS37" s="881"/>
      <c r="AT37" s="881"/>
      <c r="AU37" s="882"/>
    </row>
    <row r="38" customFormat="false" ht="33" hidden="false" customHeight="true" outlineLevel="0" collapsed="false">
      <c r="A38" s="835" t="n">
        <f aca="false">A37+1</f>
        <v>27</v>
      </c>
      <c r="B38" s="836" t="str">
        <f aca="false">IF(基本情報入力シート!C59="","",基本情報入力シート!C59)</f>
        <v/>
      </c>
      <c r="C38" s="837" t="str">
        <f aca="false">IF(基本情報入力シート!D59="","",基本情報入力シート!D59)</f>
        <v/>
      </c>
      <c r="D38" s="837" t="str">
        <f aca="false">IF(基本情報入力シート!E59="","",基本情報入力シート!E59)</f>
        <v/>
      </c>
      <c r="E38" s="837" t="str">
        <f aca="false">IF(基本情報入力シート!F59="","",基本情報入力シート!F59)</f>
        <v/>
      </c>
      <c r="F38" s="837" t="str">
        <f aca="false">IF(基本情報入力シート!G59="","",基本情報入力シート!G59)</f>
        <v/>
      </c>
      <c r="G38" s="837" t="str">
        <f aca="false">IF(基本情報入力シート!H59="","",基本情報入力シート!H59)</f>
        <v/>
      </c>
      <c r="H38" s="837" t="str">
        <f aca="false">IF(基本情報入力シート!I59="","",基本情報入力シート!I59)</f>
        <v/>
      </c>
      <c r="I38" s="837" t="str">
        <f aca="false">IF(基本情報入力シート!J59="","",基本情報入力シート!J59)</f>
        <v/>
      </c>
      <c r="J38" s="837" t="str">
        <f aca="false">IF(基本情報入力シート!K59="","",基本情報入力シート!K59)</f>
        <v/>
      </c>
      <c r="K38" s="838" t="str">
        <f aca="false">IF(基本情報入力シート!L59="","",基本情報入力シート!L59)</f>
        <v/>
      </c>
      <c r="L38" s="839" t="str">
        <f aca="false">IF(基本情報入力シート!M59="","",基本情報入力シート!M59)</f>
        <v/>
      </c>
      <c r="M38" s="839" t="str">
        <f aca="false">IF(基本情報入力シート!R59="","",基本情報入力シート!R59)</f>
        <v/>
      </c>
      <c r="N38" s="839" t="str">
        <f aca="false">IF(基本情報入力シート!W59="","",基本情報入力シート!W59)</f>
        <v/>
      </c>
      <c r="O38" s="839" t="str">
        <f aca="false">IF(基本情報入力シート!X59="","",基本情報入力シート!X59)</f>
        <v/>
      </c>
      <c r="P38" s="840" t="str">
        <f aca="false">IF(基本情報入力シート!Y59="","",基本情報入力シート!Y59)</f>
        <v/>
      </c>
      <c r="Q38" s="841" t="str">
        <f aca="false">IF(基本情報入力シート!Z59="","",基本情報入力シート!Z59)</f>
        <v/>
      </c>
      <c r="R38" s="872" t="str">
        <f aca="false">IF(基本情報入力シート!AA59="","",基本情報入力シート!AA59)</f>
        <v/>
      </c>
      <c r="S38" s="873"/>
      <c r="T38" s="874"/>
      <c r="U38" s="875" t="e">
        <f aca="false">IF(P38="","",VLOOKUP(P38,【参考】数式用!$A$5:$I$38,MATCH(T38,【参考】数式用!$H$4:$I$4,0)+7,0))))</f>
        <v>#N/A</v>
      </c>
      <c r="V38" s="876"/>
      <c r="W38" s="846" t="s">
        <v>101</v>
      </c>
      <c r="X38" s="877"/>
      <c r="Y38" s="848" t="s">
        <v>132</v>
      </c>
      <c r="Z38" s="877"/>
      <c r="AA38" s="848" t="s">
        <v>354</v>
      </c>
      <c r="AB38" s="877"/>
      <c r="AC38" s="848" t="s">
        <v>132</v>
      </c>
      <c r="AD38" s="877"/>
      <c r="AE38" s="848" t="s">
        <v>133</v>
      </c>
      <c r="AF38" s="849" t="s">
        <v>169</v>
      </c>
      <c r="AG38" s="850" t="str">
        <f aca="false">IF(X38&gt;=1,(AB38*12+AD38)-(X38*12+Z38)+1,"")</f>
        <v/>
      </c>
      <c r="AH38" s="878" t="s">
        <v>355</v>
      </c>
      <c r="AI38" s="851" t="str">
        <f aca="false">IFERROR(ROUNDDOWN(ROUND(Q38*R38,0)*U38,0)*AG38,"")</f>
        <v/>
      </c>
      <c r="AJ38" s="786"/>
      <c r="AK38" s="879" t="str">
        <f aca="false">IFERROR(IF(AND(T38="特定加算Ⅰ",OR(V38="",V38="-",V38="いずれも取得していない")),"☓","○"),"")</f>
        <v>○</v>
      </c>
      <c r="AL38" s="880" t="str">
        <f aca="false">IFERROR(IF(AND(T38="特定加算Ⅰ",OR(V38="",V38="-",V38="いずれも取得していない")),"！特定加算Ⅰが選択されています。該当する介護福祉士配置等要件を選択してください。",""),"")</f>
        <v/>
      </c>
      <c r="AM38" s="881"/>
      <c r="AN38" s="881"/>
      <c r="AO38" s="881"/>
      <c r="AP38" s="881"/>
      <c r="AQ38" s="881"/>
      <c r="AR38" s="881"/>
      <c r="AS38" s="881"/>
      <c r="AT38" s="881"/>
      <c r="AU38" s="882"/>
    </row>
    <row r="39" customFormat="false" ht="33" hidden="false" customHeight="true" outlineLevel="0" collapsed="false">
      <c r="A39" s="835" t="n">
        <f aca="false">A38+1</f>
        <v>28</v>
      </c>
      <c r="B39" s="836" t="str">
        <f aca="false">IF(基本情報入力シート!C60="","",基本情報入力シート!C60)</f>
        <v/>
      </c>
      <c r="C39" s="837" t="str">
        <f aca="false">IF(基本情報入力シート!D60="","",基本情報入力シート!D60)</f>
        <v/>
      </c>
      <c r="D39" s="837" t="str">
        <f aca="false">IF(基本情報入力シート!E60="","",基本情報入力シート!E60)</f>
        <v/>
      </c>
      <c r="E39" s="837" t="str">
        <f aca="false">IF(基本情報入力シート!F60="","",基本情報入力シート!F60)</f>
        <v/>
      </c>
      <c r="F39" s="837" t="str">
        <f aca="false">IF(基本情報入力シート!G60="","",基本情報入力シート!G60)</f>
        <v/>
      </c>
      <c r="G39" s="837" t="str">
        <f aca="false">IF(基本情報入力シート!H60="","",基本情報入力シート!H60)</f>
        <v/>
      </c>
      <c r="H39" s="837" t="str">
        <f aca="false">IF(基本情報入力シート!I60="","",基本情報入力シート!I60)</f>
        <v/>
      </c>
      <c r="I39" s="837" t="str">
        <f aca="false">IF(基本情報入力シート!J60="","",基本情報入力シート!J60)</f>
        <v/>
      </c>
      <c r="J39" s="837" t="str">
        <f aca="false">IF(基本情報入力シート!K60="","",基本情報入力シート!K60)</f>
        <v/>
      </c>
      <c r="K39" s="838" t="str">
        <f aca="false">IF(基本情報入力シート!L60="","",基本情報入力シート!L60)</f>
        <v/>
      </c>
      <c r="L39" s="839" t="str">
        <f aca="false">IF(基本情報入力シート!M60="","",基本情報入力シート!M60)</f>
        <v/>
      </c>
      <c r="M39" s="839" t="str">
        <f aca="false">IF(基本情報入力シート!R60="","",基本情報入力シート!R60)</f>
        <v/>
      </c>
      <c r="N39" s="839" t="str">
        <f aca="false">IF(基本情報入力シート!W60="","",基本情報入力シート!W60)</f>
        <v/>
      </c>
      <c r="O39" s="839" t="str">
        <f aca="false">IF(基本情報入力シート!X60="","",基本情報入力シート!X60)</f>
        <v/>
      </c>
      <c r="P39" s="840" t="str">
        <f aca="false">IF(基本情報入力シート!Y60="","",基本情報入力シート!Y60)</f>
        <v/>
      </c>
      <c r="Q39" s="841" t="str">
        <f aca="false">IF(基本情報入力シート!Z60="","",基本情報入力シート!Z60)</f>
        <v/>
      </c>
      <c r="R39" s="872" t="str">
        <f aca="false">IF(基本情報入力シート!AA60="","",基本情報入力シート!AA60)</f>
        <v/>
      </c>
      <c r="S39" s="873"/>
      <c r="T39" s="874"/>
      <c r="U39" s="875" t="e">
        <f aca="false">IF(P39="","",VLOOKUP(P39,【参考】数式用!$A$5:$I$38,MATCH(T39,【参考】数式用!$H$4:$I$4,0)+7,0))))</f>
        <v>#N/A</v>
      </c>
      <c r="V39" s="876"/>
      <c r="W39" s="846" t="s">
        <v>101</v>
      </c>
      <c r="X39" s="877"/>
      <c r="Y39" s="848" t="s">
        <v>132</v>
      </c>
      <c r="Z39" s="877"/>
      <c r="AA39" s="848" t="s">
        <v>354</v>
      </c>
      <c r="AB39" s="877"/>
      <c r="AC39" s="848" t="s">
        <v>132</v>
      </c>
      <c r="AD39" s="877"/>
      <c r="AE39" s="848" t="s">
        <v>133</v>
      </c>
      <c r="AF39" s="849" t="s">
        <v>169</v>
      </c>
      <c r="AG39" s="850" t="str">
        <f aca="false">IF(X39&gt;=1,(AB39*12+AD39)-(X39*12+Z39)+1,"")</f>
        <v/>
      </c>
      <c r="AH39" s="878" t="s">
        <v>355</v>
      </c>
      <c r="AI39" s="851" t="str">
        <f aca="false">IFERROR(ROUNDDOWN(ROUND(Q39*R39,0)*U39,0)*AG39,"")</f>
        <v/>
      </c>
      <c r="AJ39" s="786"/>
      <c r="AK39" s="879" t="str">
        <f aca="false">IFERROR(IF(AND(T39="特定加算Ⅰ",OR(V39="",V39="-",V39="いずれも取得していない")),"☓","○"),"")</f>
        <v>○</v>
      </c>
      <c r="AL39" s="880" t="str">
        <f aca="false">IFERROR(IF(AND(T39="特定加算Ⅰ",OR(V39="",V39="-",V39="いずれも取得していない")),"！特定加算Ⅰが選択されています。該当する介護福祉士配置等要件を選択してください。",""),"")</f>
        <v/>
      </c>
      <c r="AM39" s="881"/>
      <c r="AN39" s="881"/>
      <c r="AO39" s="881"/>
      <c r="AP39" s="881"/>
      <c r="AQ39" s="881"/>
      <c r="AR39" s="881"/>
      <c r="AS39" s="881"/>
      <c r="AT39" s="881"/>
      <c r="AU39" s="882"/>
    </row>
    <row r="40" customFormat="false" ht="33" hidden="false" customHeight="true" outlineLevel="0" collapsed="false">
      <c r="A40" s="835" t="n">
        <f aca="false">A39+1</f>
        <v>29</v>
      </c>
      <c r="B40" s="836" t="str">
        <f aca="false">IF(基本情報入力シート!C61="","",基本情報入力シート!C61)</f>
        <v/>
      </c>
      <c r="C40" s="837" t="str">
        <f aca="false">IF(基本情報入力シート!D61="","",基本情報入力シート!D61)</f>
        <v/>
      </c>
      <c r="D40" s="837" t="str">
        <f aca="false">IF(基本情報入力シート!E61="","",基本情報入力シート!E61)</f>
        <v/>
      </c>
      <c r="E40" s="837" t="str">
        <f aca="false">IF(基本情報入力シート!F61="","",基本情報入力シート!F61)</f>
        <v/>
      </c>
      <c r="F40" s="837" t="str">
        <f aca="false">IF(基本情報入力シート!G61="","",基本情報入力シート!G61)</f>
        <v/>
      </c>
      <c r="G40" s="837" t="str">
        <f aca="false">IF(基本情報入力シート!H61="","",基本情報入力シート!H61)</f>
        <v/>
      </c>
      <c r="H40" s="837" t="str">
        <f aca="false">IF(基本情報入力シート!I61="","",基本情報入力シート!I61)</f>
        <v/>
      </c>
      <c r="I40" s="837" t="str">
        <f aca="false">IF(基本情報入力シート!J61="","",基本情報入力シート!J61)</f>
        <v/>
      </c>
      <c r="J40" s="837" t="str">
        <f aca="false">IF(基本情報入力シート!K61="","",基本情報入力シート!K61)</f>
        <v/>
      </c>
      <c r="K40" s="838" t="str">
        <f aca="false">IF(基本情報入力シート!L61="","",基本情報入力シート!L61)</f>
        <v/>
      </c>
      <c r="L40" s="839" t="str">
        <f aca="false">IF(基本情報入力シート!M61="","",基本情報入力シート!M61)</f>
        <v/>
      </c>
      <c r="M40" s="839" t="str">
        <f aca="false">IF(基本情報入力シート!R61="","",基本情報入力シート!R61)</f>
        <v/>
      </c>
      <c r="N40" s="839" t="str">
        <f aca="false">IF(基本情報入力シート!W61="","",基本情報入力シート!W61)</f>
        <v/>
      </c>
      <c r="O40" s="839" t="str">
        <f aca="false">IF(基本情報入力シート!X61="","",基本情報入力シート!X61)</f>
        <v/>
      </c>
      <c r="P40" s="840" t="str">
        <f aca="false">IF(基本情報入力シート!Y61="","",基本情報入力シート!Y61)</f>
        <v/>
      </c>
      <c r="Q40" s="841" t="str">
        <f aca="false">IF(基本情報入力シート!Z61="","",基本情報入力シート!Z61)</f>
        <v/>
      </c>
      <c r="R40" s="872" t="str">
        <f aca="false">IF(基本情報入力シート!AA61="","",基本情報入力シート!AA61)</f>
        <v/>
      </c>
      <c r="S40" s="873"/>
      <c r="T40" s="874"/>
      <c r="U40" s="875" t="e">
        <f aca="false">IF(P40="","",VLOOKUP(P40,【参考】数式用!$A$5:$I$38,MATCH(T40,【参考】数式用!$H$4:$I$4,0)+7,0))))</f>
        <v>#N/A</v>
      </c>
      <c r="V40" s="876"/>
      <c r="W40" s="846" t="s">
        <v>101</v>
      </c>
      <c r="X40" s="877"/>
      <c r="Y40" s="848" t="s">
        <v>132</v>
      </c>
      <c r="Z40" s="877"/>
      <c r="AA40" s="848" t="s">
        <v>354</v>
      </c>
      <c r="AB40" s="877"/>
      <c r="AC40" s="848" t="s">
        <v>132</v>
      </c>
      <c r="AD40" s="877"/>
      <c r="AE40" s="848" t="s">
        <v>133</v>
      </c>
      <c r="AF40" s="849" t="s">
        <v>169</v>
      </c>
      <c r="AG40" s="850" t="str">
        <f aca="false">IF(X40&gt;=1,(AB40*12+AD40)-(X40*12+Z40)+1,"")</f>
        <v/>
      </c>
      <c r="AH40" s="878" t="s">
        <v>355</v>
      </c>
      <c r="AI40" s="851" t="str">
        <f aca="false">IFERROR(ROUNDDOWN(ROUND(Q40*R40,0)*U40,0)*AG40,"")</f>
        <v/>
      </c>
      <c r="AJ40" s="786"/>
      <c r="AK40" s="879" t="str">
        <f aca="false">IFERROR(IF(AND(T40="特定加算Ⅰ",OR(V40="",V40="-",V40="いずれも取得していない")),"☓","○"),"")</f>
        <v>○</v>
      </c>
      <c r="AL40" s="880" t="str">
        <f aca="false">IFERROR(IF(AND(T40="特定加算Ⅰ",OR(V40="",V40="-",V40="いずれも取得していない")),"！特定加算Ⅰが選択されています。該当する介護福祉士配置等要件を選択してください。",""),"")</f>
        <v/>
      </c>
      <c r="AM40" s="881"/>
      <c r="AN40" s="881"/>
      <c r="AO40" s="881"/>
      <c r="AP40" s="881"/>
      <c r="AQ40" s="881"/>
      <c r="AR40" s="881"/>
      <c r="AS40" s="881"/>
      <c r="AT40" s="881"/>
      <c r="AU40" s="882"/>
    </row>
    <row r="41" customFormat="false" ht="33" hidden="false" customHeight="true" outlineLevel="0" collapsed="false">
      <c r="A41" s="835" t="n">
        <f aca="false">A40+1</f>
        <v>30</v>
      </c>
      <c r="B41" s="836" t="str">
        <f aca="false">IF(基本情報入力シート!C62="","",基本情報入力シート!C62)</f>
        <v/>
      </c>
      <c r="C41" s="837" t="str">
        <f aca="false">IF(基本情報入力シート!D62="","",基本情報入力シート!D62)</f>
        <v/>
      </c>
      <c r="D41" s="837" t="str">
        <f aca="false">IF(基本情報入力シート!E62="","",基本情報入力シート!E62)</f>
        <v/>
      </c>
      <c r="E41" s="837" t="str">
        <f aca="false">IF(基本情報入力シート!F62="","",基本情報入力シート!F62)</f>
        <v/>
      </c>
      <c r="F41" s="837" t="str">
        <f aca="false">IF(基本情報入力シート!G62="","",基本情報入力シート!G62)</f>
        <v/>
      </c>
      <c r="G41" s="837" t="str">
        <f aca="false">IF(基本情報入力シート!H62="","",基本情報入力シート!H62)</f>
        <v/>
      </c>
      <c r="H41" s="837" t="str">
        <f aca="false">IF(基本情報入力シート!I62="","",基本情報入力シート!I62)</f>
        <v/>
      </c>
      <c r="I41" s="837" t="str">
        <f aca="false">IF(基本情報入力シート!J62="","",基本情報入力シート!J62)</f>
        <v/>
      </c>
      <c r="J41" s="837" t="str">
        <f aca="false">IF(基本情報入力シート!K62="","",基本情報入力シート!K62)</f>
        <v/>
      </c>
      <c r="K41" s="838" t="str">
        <f aca="false">IF(基本情報入力シート!L62="","",基本情報入力シート!L62)</f>
        <v/>
      </c>
      <c r="L41" s="839" t="str">
        <f aca="false">IF(基本情報入力シート!M62="","",基本情報入力シート!M62)</f>
        <v/>
      </c>
      <c r="M41" s="839" t="str">
        <f aca="false">IF(基本情報入力シート!R62="","",基本情報入力シート!R62)</f>
        <v/>
      </c>
      <c r="N41" s="839" t="str">
        <f aca="false">IF(基本情報入力シート!W62="","",基本情報入力シート!W62)</f>
        <v/>
      </c>
      <c r="O41" s="839" t="str">
        <f aca="false">IF(基本情報入力シート!X62="","",基本情報入力シート!X62)</f>
        <v/>
      </c>
      <c r="P41" s="840" t="str">
        <f aca="false">IF(基本情報入力シート!Y62="","",基本情報入力シート!Y62)</f>
        <v/>
      </c>
      <c r="Q41" s="841" t="str">
        <f aca="false">IF(基本情報入力シート!Z62="","",基本情報入力シート!Z62)</f>
        <v/>
      </c>
      <c r="R41" s="872" t="str">
        <f aca="false">IF(基本情報入力シート!AA62="","",基本情報入力シート!AA62)</f>
        <v/>
      </c>
      <c r="S41" s="873"/>
      <c r="T41" s="874"/>
      <c r="U41" s="875" t="e">
        <f aca="false">IF(P41="","",VLOOKUP(P41,【参考】数式用!$A$5:$I$38,MATCH(T41,【参考】数式用!$H$4:$I$4,0)+7,0))))</f>
        <v>#N/A</v>
      </c>
      <c r="V41" s="876"/>
      <c r="W41" s="846" t="s">
        <v>101</v>
      </c>
      <c r="X41" s="877"/>
      <c r="Y41" s="848" t="s">
        <v>132</v>
      </c>
      <c r="Z41" s="877"/>
      <c r="AA41" s="848" t="s">
        <v>354</v>
      </c>
      <c r="AB41" s="877"/>
      <c r="AC41" s="848" t="s">
        <v>132</v>
      </c>
      <c r="AD41" s="877"/>
      <c r="AE41" s="848" t="s">
        <v>133</v>
      </c>
      <c r="AF41" s="849" t="s">
        <v>169</v>
      </c>
      <c r="AG41" s="850" t="str">
        <f aca="false">IF(X41&gt;=1,(AB41*12+AD41)-(X41*12+Z41)+1,"")</f>
        <v/>
      </c>
      <c r="AH41" s="878" t="s">
        <v>355</v>
      </c>
      <c r="AI41" s="851" t="str">
        <f aca="false">IFERROR(ROUNDDOWN(ROUND(Q41*R41,0)*U41,0)*AG41,"")</f>
        <v/>
      </c>
      <c r="AJ41" s="786"/>
      <c r="AK41" s="879" t="str">
        <f aca="false">IFERROR(IF(AND(T41="特定加算Ⅰ",OR(V41="",V41="-",V41="いずれも取得していない")),"☓","○"),"")</f>
        <v>○</v>
      </c>
      <c r="AL41" s="880" t="str">
        <f aca="false">IFERROR(IF(AND(T41="特定加算Ⅰ",OR(V41="",V41="-",V41="いずれも取得していない")),"！特定加算Ⅰが選択されています。該当する介護福祉士配置等要件を選択してください。",""),"")</f>
        <v/>
      </c>
      <c r="AM41" s="881"/>
      <c r="AN41" s="881"/>
      <c r="AO41" s="881"/>
      <c r="AP41" s="881"/>
      <c r="AQ41" s="881"/>
      <c r="AR41" s="881"/>
      <c r="AS41" s="881"/>
      <c r="AT41" s="881"/>
      <c r="AU41" s="882"/>
    </row>
    <row r="42" customFormat="false" ht="33" hidden="false" customHeight="true" outlineLevel="0" collapsed="false">
      <c r="A42" s="835" t="n">
        <f aca="false">A41+1</f>
        <v>31</v>
      </c>
      <c r="B42" s="836" t="str">
        <f aca="false">IF(基本情報入力シート!C63="","",基本情報入力シート!C63)</f>
        <v/>
      </c>
      <c r="C42" s="837" t="str">
        <f aca="false">IF(基本情報入力シート!D63="","",基本情報入力シート!D63)</f>
        <v/>
      </c>
      <c r="D42" s="837" t="str">
        <f aca="false">IF(基本情報入力シート!E63="","",基本情報入力シート!E63)</f>
        <v/>
      </c>
      <c r="E42" s="837" t="str">
        <f aca="false">IF(基本情報入力シート!F63="","",基本情報入力シート!F63)</f>
        <v/>
      </c>
      <c r="F42" s="837" t="str">
        <f aca="false">IF(基本情報入力シート!G63="","",基本情報入力シート!G63)</f>
        <v/>
      </c>
      <c r="G42" s="837" t="str">
        <f aca="false">IF(基本情報入力シート!H63="","",基本情報入力シート!H63)</f>
        <v/>
      </c>
      <c r="H42" s="837" t="str">
        <f aca="false">IF(基本情報入力シート!I63="","",基本情報入力シート!I63)</f>
        <v/>
      </c>
      <c r="I42" s="837" t="str">
        <f aca="false">IF(基本情報入力シート!J63="","",基本情報入力シート!J63)</f>
        <v/>
      </c>
      <c r="J42" s="837" t="str">
        <f aca="false">IF(基本情報入力シート!K63="","",基本情報入力シート!K63)</f>
        <v/>
      </c>
      <c r="K42" s="838" t="str">
        <f aca="false">IF(基本情報入力シート!L63="","",基本情報入力シート!L63)</f>
        <v/>
      </c>
      <c r="L42" s="839" t="str">
        <f aca="false">IF(基本情報入力シート!M63="","",基本情報入力シート!M63)</f>
        <v/>
      </c>
      <c r="M42" s="839" t="str">
        <f aca="false">IF(基本情報入力シート!R63="","",基本情報入力シート!R63)</f>
        <v/>
      </c>
      <c r="N42" s="839" t="str">
        <f aca="false">IF(基本情報入力シート!W63="","",基本情報入力シート!W63)</f>
        <v/>
      </c>
      <c r="O42" s="839" t="str">
        <f aca="false">IF(基本情報入力シート!X63="","",基本情報入力シート!X63)</f>
        <v/>
      </c>
      <c r="P42" s="840" t="str">
        <f aca="false">IF(基本情報入力シート!Y63="","",基本情報入力シート!Y63)</f>
        <v/>
      </c>
      <c r="Q42" s="841" t="str">
        <f aca="false">IF(基本情報入力シート!Z63="","",基本情報入力シート!Z63)</f>
        <v/>
      </c>
      <c r="R42" s="872" t="str">
        <f aca="false">IF(基本情報入力シート!AA63="","",基本情報入力シート!AA63)</f>
        <v/>
      </c>
      <c r="S42" s="873"/>
      <c r="T42" s="874"/>
      <c r="U42" s="875" t="e">
        <f aca="false">IF(P42="","",VLOOKUP(P42,【参考】数式用!$A$5:$I$38,MATCH(T42,【参考】数式用!$H$4:$I$4,0)+7,0))))</f>
        <v>#N/A</v>
      </c>
      <c r="V42" s="876"/>
      <c r="W42" s="846" t="s">
        <v>101</v>
      </c>
      <c r="X42" s="877"/>
      <c r="Y42" s="848" t="s">
        <v>132</v>
      </c>
      <c r="Z42" s="877"/>
      <c r="AA42" s="848" t="s">
        <v>354</v>
      </c>
      <c r="AB42" s="877"/>
      <c r="AC42" s="848" t="s">
        <v>132</v>
      </c>
      <c r="AD42" s="877"/>
      <c r="AE42" s="848" t="s">
        <v>133</v>
      </c>
      <c r="AF42" s="849" t="s">
        <v>169</v>
      </c>
      <c r="AG42" s="850" t="str">
        <f aca="false">IF(X42&gt;=1,(AB42*12+AD42)-(X42*12+Z42)+1,"")</f>
        <v/>
      </c>
      <c r="AH42" s="878" t="s">
        <v>355</v>
      </c>
      <c r="AI42" s="851" t="str">
        <f aca="false">IFERROR(ROUNDDOWN(ROUND(Q42*R42,0)*U42,0)*AG42,"")</f>
        <v/>
      </c>
      <c r="AJ42" s="786"/>
      <c r="AK42" s="879" t="str">
        <f aca="false">IFERROR(IF(AND(T42="特定加算Ⅰ",OR(V42="",V42="-",V42="いずれも取得していない")),"☓","○"),"")</f>
        <v>○</v>
      </c>
      <c r="AL42" s="880" t="str">
        <f aca="false">IFERROR(IF(AND(T42="特定加算Ⅰ",OR(V42="",V42="-",V42="いずれも取得していない")),"！特定加算Ⅰが選択されています。該当する介護福祉士配置等要件を選択してください。",""),"")</f>
        <v/>
      </c>
      <c r="AM42" s="881"/>
      <c r="AN42" s="881"/>
      <c r="AO42" s="881"/>
      <c r="AP42" s="881"/>
      <c r="AQ42" s="881"/>
      <c r="AR42" s="881"/>
      <c r="AS42" s="881"/>
      <c r="AT42" s="881"/>
      <c r="AU42" s="882"/>
    </row>
    <row r="43" customFormat="false" ht="33" hidden="false" customHeight="true" outlineLevel="0" collapsed="false">
      <c r="A43" s="835" t="n">
        <f aca="false">A42+1</f>
        <v>32</v>
      </c>
      <c r="B43" s="836" t="str">
        <f aca="false">IF(基本情報入力シート!C64="","",基本情報入力シート!C64)</f>
        <v/>
      </c>
      <c r="C43" s="837" t="str">
        <f aca="false">IF(基本情報入力シート!D64="","",基本情報入力シート!D64)</f>
        <v/>
      </c>
      <c r="D43" s="837" t="str">
        <f aca="false">IF(基本情報入力シート!E64="","",基本情報入力シート!E64)</f>
        <v/>
      </c>
      <c r="E43" s="837" t="str">
        <f aca="false">IF(基本情報入力シート!F64="","",基本情報入力シート!F64)</f>
        <v/>
      </c>
      <c r="F43" s="837" t="str">
        <f aca="false">IF(基本情報入力シート!G64="","",基本情報入力シート!G64)</f>
        <v/>
      </c>
      <c r="G43" s="837" t="str">
        <f aca="false">IF(基本情報入力シート!H64="","",基本情報入力シート!H64)</f>
        <v/>
      </c>
      <c r="H43" s="837" t="str">
        <f aca="false">IF(基本情報入力シート!I64="","",基本情報入力シート!I64)</f>
        <v/>
      </c>
      <c r="I43" s="837" t="str">
        <f aca="false">IF(基本情報入力シート!J64="","",基本情報入力シート!J64)</f>
        <v/>
      </c>
      <c r="J43" s="837" t="str">
        <f aca="false">IF(基本情報入力シート!K64="","",基本情報入力シート!K64)</f>
        <v/>
      </c>
      <c r="K43" s="838" t="str">
        <f aca="false">IF(基本情報入力シート!L64="","",基本情報入力シート!L64)</f>
        <v/>
      </c>
      <c r="L43" s="839" t="str">
        <f aca="false">IF(基本情報入力シート!M64="","",基本情報入力シート!M64)</f>
        <v/>
      </c>
      <c r="M43" s="839" t="str">
        <f aca="false">IF(基本情報入力シート!R64="","",基本情報入力シート!R64)</f>
        <v/>
      </c>
      <c r="N43" s="839" t="str">
        <f aca="false">IF(基本情報入力シート!W64="","",基本情報入力シート!W64)</f>
        <v/>
      </c>
      <c r="O43" s="839" t="str">
        <f aca="false">IF(基本情報入力シート!X64="","",基本情報入力シート!X64)</f>
        <v/>
      </c>
      <c r="P43" s="840" t="str">
        <f aca="false">IF(基本情報入力シート!Y64="","",基本情報入力シート!Y64)</f>
        <v/>
      </c>
      <c r="Q43" s="841" t="str">
        <f aca="false">IF(基本情報入力シート!Z64="","",基本情報入力シート!Z64)</f>
        <v/>
      </c>
      <c r="R43" s="872" t="str">
        <f aca="false">IF(基本情報入力シート!AA64="","",基本情報入力シート!AA64)</f>
        <v/>
      </c>
      <c r="S43" s="873"/>
      <c r="T43" s="874"/>
      <c r="U43" s="875" t="e">
        <f aca="false">IF(P43="","",VLOOKUP(P43,【参考】数式用!$A$5:$I$38,MATCH(T43,【参考】数式用!$H$4:$I$4,0)+7,0))))</f>
        <v>#N/A</v>
      </c>
      <c r="V43" s="876"/>
      <c r="W43" s="846" t="s">
        <v>101</v>
      </c>
      <c r="X43" s="877"/>
      <c r="Y43" s="848" t="s">
        <v>132</v>
      </c>
      <c r="Z43" s="877"/>
      <c r="AA43" s="848" t="s">
        <v>354</v>
      </c>
      <c r="AB43" s="877"/>
      <c r="AC43" s="848" t="s">
        <v>132</v>
      </c>
      <c r="AD43" s="877"/>
      <c r="AE43" s="848" t="s">
        <v>133</v>
      </c>
      <c r="AF43" s="849" t="s">
        <v>169</v>
      </c>
      <c r="AG43" s="850" t="str">
        <f aca="false">IF(X43&gt;=1,(AB43*12+AD43)-(X43*12+Z43)+1,"")</f>
        <v/>
      </c>
      <c r="AH43" s="878" t="s">
        <v>355</v>
      </c>
      <c r="AI43" s="851" t="str">
        <f aca="false">IFERROR(ROUNDDOWN(ROUND(Q43*R43,0)*U43,0)*AG43,"")</f>
        <v/>
      </c>
      <c r="AJ43" s="786"/>
      <c r="AK43" s="879" t="str">
        <f aca="false">IFERROR(IF(AND(T43="特定加算Ⅰ",OR(V43="",V43="-",V43="いずれも取得していない")),"☓","○"),"")</f>
        <v>○</v>
      </c>
      <c r="AL43" s="880" t="str">
        <f aca="false">IFERROR(IF(AND(T43="特定加算Ⅰ",OR(V43="",V43="-",V43="いずれも取得していない")),"！特定加算Ⅰが選択されています。該当する介護福祉士配置等要件を選択してください。",""),"")</f>
        <v/>
      </c>
      <c r="AM43" s="881"/>
      <c r="AN43" s="881"/>
      <c r="AO43" s="881"/>
      <c r="AP43" s="881"/>
      <c r="AQ43" s="881"/>
      <c r="AR43" s="881"/>
      <c r="AS43" s="881"/>
      <c r="AT43" s="881"/>
      <c r="AU43" s="882"/>
    </row>
    <row r="44" customFormat="false" ht="33" hidden="false" customHeight="true" outlineLevel="0" collapsed="false">
      <c r="A44" s="835" t="n">
        <f aca="false">A43+1</f>
        <v>33</v>
      </c>
      <c r="B44" s="836" t="str">
        <f aca="false">IF(基本情報入力シート!C65="","",基本情報入力シート!C65)</f>
        <v/>
      </c>
      <c r="C44" s="837" t="str">
        <f aca="false">IF(基本情報入力シート!D65="","",基本情報入力シート!D65)</f>
        <v/>
      </c>
      <c r="D44" s="837" t="str">
        <f aca="false">IF(基本情報入力シート!E65="","",基本情報入力シート!E65)</f>
        <v/>
      </c>
      <c r="E44" s="837" t="str">
        <f aca="false">IF(基本情報入力シート!F65="","",基本情報入力シート!F65)</f>
        <v/>
      </c>
      <c r="F44" s="837" t="str">
        <f aca="false">IF(基本情報入力シート!G65="","",基本情報入力シート!G65)</f>
        <v/>
      </c>
      <c r="G44" s="837" t="str">
        <f aca="false">IF(基本情報入力シート!H65="","",基本情報入力シート!H65)</f>
        <v/>
      </c>
      <c r="H44" s="837" t="str">
        <f aca="false">IF(基本情報入力シート!I65="","",基本情報入力シート!I65)</f>
        <v/>
      </c>
      <c r="I44" s="837" t="str">
        <f aca="false">IF(基本情報入力シート!J65="","",基本情報入力シート!J65)</f>
        <v/>
      </c>
      <c r="J44" s="837" t="str">
        <f aca="false">IF(基本情報入力シート!K65="","",基本情報入力シート!K65)</f>
        <v/>
      </c>
      <c r="K44" s="838" t="str">
        <f aca="false">IF(基本情報入力シート!L65="","",基本情報入力シート!L65)</f>
        <v/>
      </c>
      <c r="L44" s="839" t="str">
        <f aca="false">IF(基本情報入力シート!M65="","",基本情報入力シート!M65)</f>
        <v/>
      </c>
      <c r="M44" s="839" t="str">
        <f aca="false">IF(基本情報入力シート!R65="","",基本情報入力シート!R65)</f>
        <v/>
      </c>
      <c r="N44" s="839" t="str">
        <f aca="false">IF(基本情報入力シート!W65="","",基本情報入力シート!W65)</f>
        <v/>
      </c>
      <c r="O44" s="839" t="str">
        <f aca="false">IF(基本情報入力シート!X65="","",基本情報入力シート!X65)</f>
        <v/>
      </c>
      <c r="P44" s="840" t="str">
        <f aca="false">IF(基本情報入力シート!Y65="","",基本情報入力シート!Y65)</f>
        <v/>
      </c>
      <c r="Q44" s="841" t="str">
        <f aca="false">IF(基本情報入力シート!Z65="","",基本情報入力シート!Z65)</f>
        <v/>
      </c>
      <c r="R44" s="872" t="str">
        <f aca="false">IF(基本情報入力シート!AA65="","",基本情報入力シート!AA65)</f>
        <v/>
      </c>
      <c r="S44" s="873"/>
      <c r="T44" s="874"/>
      <c r="U44" s="875" t="e">
        <f aca="false">IF(P44="","",VLOOKUP(P44,【参考】数式用!$A$5:$I$38,MATCH(T44,【参考】数式用!$H$4:$I$4,0)+7,0))))</f>
        <v>#N/A</v>
      </c>
      <c r="V44" s="876"/>
      <c r="W44" s="846" t="s">
        <v>101</v>
      </c>
      <c r="X44" s="877"/>
      <c r="Y44" s="848" t="s">
        <v>132</v>
      </c>
      <c r="Z44" s="877"/>
      <c r="AA44" s="848" t="s">
        <v>354</v>
      </c>
      <c r="AB44" s="877"/>
      <c r="AC44" s="848" t="s">
        <v>132</v>
      </c>
      <c r="AD44" s="877"/>
      <c r="AE44" s="848" t="s">
        <v>133</v>
      </c>
      <c r="AF44" s="849" t="s">
        <v>169</v>
      </c>
      <c r="AG44" s="850" t="str">
        <f aca="false">IF(X44&gt;=1,(AB44*12+AD44)-(X44*12+Z44)+1,"")</f>
        <v/>
      </c>
      <c r="AH44" s="878" t="s">
        <v>355</v>
      </c>
      <c r="AI44" s="851" t="str">
        <f aca="false">IFERROR(ROUNDDOWN(ROUND(Q44*R44,0)*U44,0)*AG44,"")</f>
        <v/>
      </c>
      <c r="AJ44" s="786"/>
      <c r="AK44" s="879" t="str">
        <f aca="false">IFERROR(IF(AND(T44="特定加算Ⅰ",OR(V44="",V44="-",V44="いずれも取得していない")),"☓","○"),"")</f>
        <v>○</v>
      </c>
      <c r="AL44" s="880" t="str">
        <f aca="false">IFERROR(IF(AND(T44="特定加算Ⅰ",OR(V44="",V44="-",V44="いずれも取得していない")),"！特定加算Ⅰが選択されています。該当する介護福祉士配置等要件を選択してください。",""),"")</f>
        <v/>
      </c>
      <c r="AM44" s="881"/>
      <c r="AN44" s="881"/>
      <c r="AO44" s="881"/>
      <c r="AP44" s="881"/>
      <c r="AQ44" s="881"/>
      <c r="AR44" s="881"/>
      <c r="AS44" s="881"/>
      <c r="AT44" s="881"/>
      <c r="AU44" s="882"/>
    </row>
    <row r="45" customFormat="false" ht="33" hidden="false" customHeight="true" outlineLevel="0" collapsed="false">
      <c r="A45" s="835" t="n">
        <f aca="false">A44+1</f>
        <v>34</v>
      </c>
      <c r="B45" s="836" t="str">
        <f aca="false">IF(基本情報入力シート!C66="","",基本情報入力シート!C66)</f>
        <v/>
      </c>
      <c r="C45" s="837" t="str">
        <f aca="false">IF(基本情報入力シート!D66="","",基本情報入力シート!D66)</f>
        <v/>
      </c>
      <c r="D45" s="837" t="str">
        <f aca="false">IF(基本情報入力シート!E66="","",基本情報入力シート!E66)</f>
        <v/>
      </c>
      <c r="E45" s="837" t="str">
        <f aca="false">IF(基本情報入力シート!F66="","",基本情報入力シート!F66)</f>
        <v/>
      </c>
      <c r="F45" s="837" t="str">
        <f aca="false">IF(基本情報入力シート!G66="","",基本情報入力シート!G66)</f>
        <v/>
      </c>
      <c r="G45" s="837" t="str">
        <f aca="false">IF(基本情報入力シート!H66="","",基本情報入力シート!H66)</f>
        <v/>
      </c>
      <c r="H45" s="837" t="str">
        <f aca="false">IF(基本情報入力シート!I66="","",基本情報入力シート!I66)</f>
        <v/>
      </c>
      <c r="I45" s="837" t="str">
        <f aca="false">IF(基本情報入力シート!J66="","",基本情報入力シート!J66)</f>
        <v/>
      </c>
      <c r="J45" s="837" t="str">
        <f aca="false">IF(基本情報入力シート!K66="","",基本情報入力シート!K66)</f>
        <v/>
      </c>
      <c r="K45" s="838" t="str">
        <f aca="false">IF(基本情報入力シート!L66="","",基本情報入力シート!L66)</f>
        <v/>
      </c>
      <c r="L45" s="839" t="str">
        <f aca="false">IF(基本情報入力シート!M66="","",基本情報入力シート!M66)</f>
        <v/>
      </c>
      <c r="M45" s="839" t="str">
        <f aca="false">IF(基本情報入力シート!R66="","",基本情報入力シート!R66)</f>
        <v/>
      </c>
      <c r="N45" s="839" t="str">
        <f aca="false">IF(基本情報入力シート!W66="","",基本情報入力シート!W66)</f>
        <v/>
      </c>
      <c r="O45" s="839" t="str">
        <f aca="false">IF(基本情報入力シート!X66="","",基本情報入力シート!X66)</f>
        <v/>
      </c>
      <c r="P45" s="840" t="str">
        <f aca="false">IF(基本情報入力シート!Y66="","",基本情報入力シート!Y66)</f>
        <v/>
      </c>
      <c r="Q45" s="841" t="str">
        <f aca="false">IF(基本情報入力シート!Z66="","",基本情報入力シート!Z66)</f>
        <v/>
      </c>
      <c r="R45" s="872" t="str">
        <f aca="false">IF(基本情報入力シート!AA66="","",基本情報入力シート!AA66)</f>
        <v/>
      </c>
      <c r="S45" s="873"/>
      <c r="T45" s="874"/>
      <c r="U45" s="875" t="e">
        <f aca="false">IF(P45="","",VLOOKUP(P45,【参考】数式用!$A$5:$I$38,MATCH(T45,【参考】数式用!$H$4:$I$4,0)+7,0))))</f>
        <v>#N/A</v>
      </c>
      <c r="V45" s="876"/>
      <c r="W45" s="846" t="s">
        <v>101</v>
      </c>
      <c r="X45" s="877"/>
      <c r="Y45" s="848" t="s">
        <v>132</v>
      </c>
      <c r="Z45" s="877"/>
      <c r="AA45" s="848" t="s">
        <v>354</v>
      </c>
      <c r="AB45" s="877"/>
      <c r="AC45" s="848" t="s">
        <v>132</v>
      </c>
      <c r="AD45" s="877"/>
      <c r="AE45" s="848" t="s">
        <v>133</v>
      </c>
      <c r="AF45" s="849" t="s">
        <v>169</v>
      </c>
      <c r="AG45" s="850" t="str">
        <f aca="false">IF(X45&gt;=1,(AB45*12+AD45)-(X45*12+Z45)+1,"")</f>
        <v/>
      </c>
      <c r="AH45" s="878" t="s">
        <v>355</v>
      </c>
      <c r="AI45" s="851" t="str">
        <f aca="false">IFERROR(ROUNDDOWN(ROUND(Q45*R45,0)*U45,0)*AG45,"")</f>
        <v/>
      </c>
      <c r="AJ45" s="786"/>
      <c r="AK45" s="879" t="str">
        <f aca="false">IFERROR(IF(AND(T45="特定加算Ⅰ",OR(V45="",V45="-",V45="いずれも取得していない")),"☓","○"),"")</f>
        <v>○</v>
      </c>
      <c r="AL45" s="880" t="str">
        <f aca="false">IFERROR(IF(AND(T45="特定加算Ⅰ",OR(V45="",V45="-",V45="いずれも取得していない")),"！特定加算Ⅰが選択されています。該当する介護福祉士配置等要件を選択してください。",""),"")</f>
        <v/>
      </c>
      <c r="AM45" s="881"/>
      <c r="AN45" s="881"/>
      <c r="AO45" s="881"/>
      <c r="AP45" s="881"/>
      <c r="AQ45" s="881"/>
      <c r="AR45" s="881"/>
      <c r="AS45" s="881"/>
      <c r="AT45" s="881"/>
      <c r="AU45" s="882"/>
    </row>
    <row r="46" customFormat="false" ht="33" hidden="false" customHeight="true" outlineLevel="0" collapsed="false">
      <c r="A46" s="835" t="n">
        <f aca="false">A45+1</f>
        <v>35</v>
      </c>
      <c r="B46" s="836" t="str">
        <f aca="false">IF(基本情報入力シート!C67="","",基本情報入力シート!C67)</f>
        <v/>
      </c>
      <c r="C46" s="837" t="str">
        <f aca="false">IF(基本情報入力シート!D67="","",基本情報入力シート!D67)</f>
        <v/>
      </c>
      <c r="D46" s="837" t="str">
        <f aca="false">IF(基本情報入力シート!E67="","",基本情報入力シート!E67)</f>
        <v/>
      </c>
      <c r="E46" s="837" t="str">
        <f aca="false">IF(基本情報入力シート!F67="","",基本情報入力シート!F67)</f>
        <v/>
      </c>
      <c r="F46" s="837" t="str">
        <f aca="false">IF(基本情報入力シート!G67="","",基本情報入力シート!G67)</f>
        <v/>
      </c>
      <c r="G46" s="837" t="str">
        <f aca="false">IF(基本情報入力シート!H67="","",基本情報入力シート!H67)</f>
        <v/>
      </c>
      <c r="H46" s="837" t="str">
        <f aca="false">IF(基本情報入力シート!I67="","",基本情報入力シート!I67)</f>
        <v/>
      </c>
      <c r="I46" s="837" t="str">
        <f aca="false">IF(基本情報入力シート!J67="","",基本情報入力シート!J67)</f>
        <v/>
      </c>
      <c r="J46" s="837" t="str">
        <f aca="false">IF(基本情報入力シート!K67="","",基本情報入力シート!K67)</f>
        <v/>
      </c>
      <c r="K46" s="838" t="str">
        <f aca="false">IF(基本情報入力シート!L67="","",基本情報入力シート!L67)</f>
        <v/>
      </c>
      <c r="L46" s="839" t="str">
        <f aca="false">IF(基本情報入力シート!M67="","",基本情報入力シート!M67)</f>
        <v/>
      </c>
      <c r="M46" s="839" t="str">
        <f aca="false">IF(基本情報入力シート!R67="","",基本情報入力シート!R67)</f>
        <v/>
      </c>
      <c r="N46" s="839" t="str">
        <f aca="false">IF(基本情報入力シート!W67="","",基本情報入力シート!W67)</f>
        <v/>
      </c>
      <c r="O46" s="839" t="str">
        <f aca="false">IF(基本情報入力シート!X67="","",基本情報入力シート!X67)</f>
        <v/>
      </c>
      <c r="P46" s="840" t="str">
        <f aca="false">IF(基本情報入力シート!Y67="","",基本情報入力シート!Y67)</f>
        <v/>
      </c>
      <c r="Q46" s="841" t="str">
        <f aca="false">IF(基本情報入力シート!Z67="","",基本情報入力シート!Z67)</f>
        <v/>
      </c>
      <c r="R46" s="872" t="str">
        <f aca="false">IF(基本情報入力シート!AA67="","",基本情報入力シート!AA67)</f>
        <v/>
      </c>
      <c r="S46" s="873"/>
      <c r="T46" s="874"/>
      <c r="U46" s="875" t="e">
        <f aca="false">IF(P46="","",VLOOKUP(P46,【参考】数式用!$A$5:$I$38,MATCH(T46,【参考】数式用!$H$4:$I$4,0)+7,0))))</f>
        <v>#N/A</v>
      </c>
      <c r="V46" s="876"/>
      <c r="W46" s="846" t="s">
        <v>101</v>
      </c>
      <c r="X46" s="877"/>
      <c r="Y46" s="848" t="s">
        <v>132</v>
      </c>
      <c r="Z46" s="877"/>
      <c r="AA46" s="848" t="s">
        <v>354</v>
      </c>
      <c r="AB46" s="877"/>
      <c r="AC46" s="848" t="s">
        <v>132</v>
      </c>
      <c r="AD46" s="877"/>
      <c r="AE46" s="848" t="s">
        <v>133</v>
      </c>
      <c r="AF46" s="849" t="s">
        <v>169</v>
      </c>
      <c r="AG46" s="850" t="str">
        <f aca="false">IF(X46&gt;=1,(AB46*12+AD46)-(X46*12+Z46)+1,"")</f>
        <v/>
      </c>
      <c r="AH46" s="878" t="s">
        <v>355</v>
      </c>
      <c r="AI46" s="851" t="str">
        <f aca="false">IFERROR(ROUNDDOWN(ROUND(Q46*R46,0)*U46,0)*AG46,"")</f>
        <v/>
      </c>
      <c r="AJ46" s="786"/>
      <c r="AK46" s="879" t="str">
        <f aca="false">IFERROR(IF(AND(T46="特定加算Ⅰ",OR(V46="",V46="-",V46="いずれも取得していない")),"☓","○"),"")</f>
        <v>○</v>
      </c>
      <c r="AL46" s="880" t="str">
        <f aca="false">IFERROR(IF(AND(T46="特定加算Ⅰ",OR(V46="",V46="-",V46="いずれも取得していない")),"！特定加算Ⅰが選択されています。該当する介護福祉士配置等要件を選択してください。",""),"")</f>
        <v/>
      </c>
      <c r="AM46" s="881"/>
      <c r="AN46" s="881"/>
      <c r="AO46" s="881"/>
      <c r="AP46" s="881"/>
      <c r="AQ46" s="881"/>
      <c r="AR46" s="881"/>
      <c r="AS46" s="881"/>
      <c r="AT46" s="881"/>
      <c r="AU46" s="882"/>
    </row>
    <row r="47" customFormat="false" ht="33" hidden="false" customHeight="true" outlineLevel="0" collapsed="false">
      <c r="A47" s="835" t="n">
        <f aca="false">A46+1</f>
        <v>36</v>
      </c>
      <c r="B47" s="836" t="str">
        <f aca="false">IF(基本情報入力シート!C68="","",基本情報入力シート!C68)</f>
        <v/>
      </c>
      <c r="C47" s="837" t="str">
        <f aca="false">IF(基本情報入力シート!D68="","",基本情報入力シート!D68)</f>
        <v/>
      </c>
      <c r="D47" s="837" t="str">
        <f aca="false">IF(基本情報入力シート!E68="","",基本情報入力シート!E68)</f>
        <v/>
      </c>
      <c r="E47" s="837" t="str">
        <f aca="false">IF(基本情報入力シート!F68="","",基本情報入力シート!F68)</f>
        <v/>
      </c>
      <c r="F47" s="837" t="str">
        <f aca="false">IF(基本情報入力シート!G68="","",基本情報入力シート!G68)</f>
        <v/>
      </c>
      <c r="G47" s="837" t="str">
        <f aca="false">IF(基本情報入力シート!H68="","",基本情報入力シート!H68)</f>
        <v/>
      </c>
      <c r="H47" s="837" t="str">
        <f aca="false">IF(基本情報入力シート!I68="","",基本情報入力シート!I68)</f>
        <v/>
      </c>
      <c r="I47" s="837" t="str">
        <f aca="false">IF(基本情報入力シート!J68="","",基本情報入力シート!J68)</f>
        <v/>
      </c>
      <c r="J47" s="837" t="str">
        <f aca="false">IF(基本情報入力シート!K68="","",基本情報入力シート!K68)</f>
        <v/>
      </c>
      <c r="K47" s="838" t="str">
        <f aca="false">IF(基本情報入力シート!L68="","",基本情報入力シート!L68)</f>
        <v/>
      </c>
      <c r="L47" s="839" t="str">
        <f aca="false">IF(基本情報入力シート!M68="","",基本情報入力シート!M68)</f>
        <v/>
      </c>
      <c r="M47" s="839" t="str">
        <f aca="false">IF(基本情報入力シート!R68="","",基本情報入力シート!R68)</f>
        <v/>
      </c>
      <c r="N47" s="839" t="str">
        <f aca="false">IF(基本情報入力シート!W68="","",基本情報入力シート!W68)</f>
        <v/>
      </c>
      <c r="O47" s="839" t="str">
        <f aca="false">IF(基本情報入力シート!X68="","",基本情報入力シート!X68)</f>
        <v/>
      </c>
      <c r="P47" s="840" t="str">
        <f aca="false">IF(基本情報入力シート!Y68="","",基本情報入力シート!Y68)</f>
        <v/>
      </c>
      <c r="Q47" s="841" t="str">
        <f aca="false">IF(基本情報入力シート!Z68="","",基本情報入力シート!Z68)</f>
        <v/>
      </c>
      <c r="R47" s="872" t="str">
        <f aca="false">IF(基本情報入力シート!AA68="","",基本情報入力シート!AA68)</f>
        <v/>
      </c>
      <c r="S47" s="873"/>
      <c r="T47" s="874"/>
      <c r="U47" s="875" t="e">
        <f aca="false">IF(P47="","",VLOOKUP(P47,【参考】数式用!$A$5:$I$38,MATCH(T47,【参考】数式用!$H$4:$I$4,0)+7,0))))</f>
        <v>#N/A</v>
      </c>
      <c r="V47" s="876"/>
      <c r="W47" s="846" t="s">
        <v>101</v>
      </c>
      <c r="X47" s="877"/>
      <c r="Y47" s="848" t="s">
        <v>132</v>
      </c>
      <c r="Z47" s="877"/>
      <c r="AA47" s="848" t="s">
        <v>354</v>
      </c>
      <c r="AB47" s="877"/>
      <c r="AC47" s="848" t="s">
        <v>132</v>
      </c>
      <c r="AD47" s="877"/>
      <c r="AE47" s="848" t="s">
        <v>133</v>
      </c>
      <c r="AF47" s="849" t="s">
        <v>169</v>
      </c>
      <c r="AG47" s="850" t="str">
        <f aca="false">IF(X47&gt;=1,(AB47*12+AD47)-(X47*12+Z47)+1,"")</f>
        <v/>
      </c>
      <c r="AH47" s="878" t="s">
        <v>355</v>
      </c>
      <c r="AI47" s="851" t="str">
        <f aca="false">IFERROR(ROUNDDOWN(ROUND(Q47*R47,0)*U47,0)*AG47,"")</f>
        <v/>
      </c>
      <c r="AJ47" s="786"/>
      <c r="AK47" s="879" t="str">
        <f aca="false">IFERROR(IF(AND(T47="特定加算Ⅰ",OR(V47="",V47="-",V47="いずれも取得していない")),"☓","○"),"")</f>
        <v>○</v>
      </c>
      <c r="AL47" s="880" t="str">
        <f aca="false">IFERROR(IF(AND(T47="特定加算Ⅰ",OR(V47="",V47="-",V47="いずれも取得していない")),"！特定加算Ⅰが選択されています。該当する介護福祉士配置等要件を選択してください。",""),"")</f>
        <v/>
      </c>
      <c r="AM47" s="881"/>
      <c r="AN47" s="881"/>
      <c r="AO47" s="881"/>
      <c r="AP47" s="881"/>
      <c r="AQ47" s="881"/>
      <c r="AR47" s="881"/>
      <c r="AS47" s="881"/>
      <c r="AT47" s="881"/>
      <c r="AU47" s="882"/>
    </row>
    <row r="48" customFormat="false" ht="33" hidden="false" customHeight="true" outlineLevel="0" collapsed="false">
      <c r="A48" s="835" t="n">
        <f aca="false">A47+1</f>
        <v>37</v>
      </c>
      <c r="B48" s="836" t="str">
        <f aca="false">IF(基本情報入力シート!C69="","",基本情報入力シート!C69)</f>
        <v/>
      </c>
      <c r="C48" s="837" t="str">
        <f aca="false">IF(基本情報入力シート!D69="","",基本情報入力シート!D69)</f>
        <v/>
      </c>
      <c r="D48" s="837" t="str">
        <f aca="false">IF(基本情報入力シート!E69="","",基本情報入力シート!E69)</f>
        <v/>
      </c>
      <c r="E48" s="837" t="str">
        <f aca="false">IF(基本情報入力シート!F69="","",基本情報入力シート!F69)</f>
        <v/>
      </c>
      <c r="F48" s="837" t="str">
        <f aca="false">IF(基本情報入力シート!G69="","",基本情報入力シート!G69)</f>
        <v/>
      </c>
      <c r="G48" s="837" t="str">
        <f aca="false">IF(基本情報入力シート!H69="","",基本情報入力シート!H69)</f>
        <v/>
      </c>
      <c r="H48" s="837" t="str">
        <f aca="false">IF(基本情報入力シート!I69="","",基本情報入力シート!I69)</f>
        <v/>
      </c>
      <c r="I48" s="837" t="str">
        <f aca="false">IF(基本情報入力シート!J69="","",基本情報入力シート!J69)</f>
        <v/>
      </c>
      <c r="J48" s="837" t="str">
        <f aca="false">IF(基本情報入力シート!K69="","",基本情報入力シート!K69)</f>
        <v/>
      </c>
      <c r="K48" s="838" t="str">
        <f aca="false">IF(基本情報入力シート!L69="","",基本情報入力シート!L69)</f>
        <v/>
      </c>
      <c r="L48" s="839" t="str">
        <f aca="false">IF(基本情報入力シート!M69="","",基本情報入力シート!M69)</f>
        <v/>
      </c>
      <c r="M48" s="839" t="str">
        <f aca="false">IF(基本情報入力シート!R69="","",基本情報入力シート!R69)</f>
        <v/>
      </c>
      <c r="N48" s="839" t="str">
        <f aca="false">IF(基本情報入力シート!W69="","",基本情報入力シート!W69)</f>
        <v/>
      </c>
      <c r="O48" s="839" t="str">
        <f aca="false">IF(基本情報入力シート!X69="","",基本情報入力シート!X69)</f>
        <v/>
      </c>
      <c r="P48" s="840" t="str">
        <f aca="false">IF(基本情報入力シート!Y69="","",基本情報入力シート!Y69)</f>
        <v/>
      </c>
      <c r="Q48" s="841" t="str">
        <f aca="false">IF(基本情報入力シート!Z69="","",基本情報入力シート!Z69)</f>
        <v/>
      </c>
      <c r="R48" s="872" t="str">
        <f aca="false">IF(基本情報入力シート!AA69="","",基本情報入力シート!AA69)</f>
        <v/>
      </c>
      <c r="S48" s="873"/>
      <c r="T48" s="874"/>
      <c r="U48" s="875" t="e">
        <f aca="false">IF(P48="","",VLOOKUP(P48,【参考】数式用!$A$5:$I$38,MATCH(T48,【参考】数式用!$H$4:$I$4,0)+7,0))))</f>
        <v>#N/A</v>
      </c>
      <c r="V48" s="876"/>
      <c r="W48" s="846" t="s">
        <v>101</v>
      </c>
      <c r="X48" s="877"/>
      <c r="Y48" s="848" t="s">
        <v>132</v>
      </c>
      <c r="Z48" s="877"/>
      <c r="AA48" s="848" t="s">
        <v>354</v>
      </c>
      <c r="AB48" s="877"/>
      <c r="AC48" s="848" t="s">
        <v>132</v>
      </c>
      <c r="AD48" s="877"/>
      <c r="AE48" s="848" t="s">
        <v>133</v>
      </c>
      <c r="AF48" s="849" t="s">
        <v>169</v>
      </c>
      <c r="AG48" s="850" t="str">
        <f aca="false">IF(X48&gt;=1,(AB48*12+AD48)-(X48*12+Z48)+1,"")</f>
        <v/>
      </c>
      <c r="AH48" s="878" t="s">
        <v>355</v>
      </c>
      <c r="AI48" s="851" t="str">
        <f aca="false">IFERROR(ROUNDDOWN(ROUND(Q48*R48,0)*U48,0)*AG48,"")</f>
        <v/>
      </c>
      <c r="AJ48" s="786"/>
      <c r="AK48" s="879" t="str">
        <f aca="false">IFERROR(IF(AND(T48="特定加算Ⅰ",OR(V48="",V48="-",V48="いずれも取得していない")),"☓","○"),"")</f>
        <v>○</v>
      </c>
      <c r="AL48" s="880" t="str">
        <f aca="false">IFERROR(IF(AND(T48="特定加算Ⅰ",OR(V48="",V48="-",V48="いずれも取得していない")),"！特定加算Ⅰが選択されています。該当する介護福祉士配置等要件を選択してください。",""),"")</f>
        <v/>
      </c>
      <c r="AM48" s="881"/>
      <c r="AN48" s="881"/>
      <c r="AO48" s="881"/>
      <c r="AP48" s="881"/>
      <c r="AQ48" s="881"/>
      <c r="AR48" s="881"/>
      <c r="AS48" s="881"/>
      <c r="AT48" s="881"/>
      <c r="AU48" s="882"/>
    </row>
    <row r="49" customFormat="false" ht="33" hidden="false" customHeight="true" outlineLevel="0" collapsed="false">
      <c r="A49" s="835" t="n">
        <f aca="false">A48+1</f>
        <v>38</v>
      </c>
      <c r="B49" s="836" t="str">
        <f aca="false">IF(基本情報入力シート!C70="","",基本情報入力シート!C70)</f>
        <v/>
      </c>
      <c r="C49" s="837" t="str">
        <f aca="false">IF(基本情報入力シート!D70="","",基本情報入力シート!D70)</f>
        <v/>
      </c>
      <c r="D49" s="837" t="str">
        <f aca="false">IF(基本情報入力シート!E70="","",基本情報入力シート!E70)</f>
        <v/>
      </c>
      <c r="E49" s="837" t="str">
        <f aca="false">IF(基本情報入力シート!F70="","",基本情報入力シート!F70)</f>
        <v/>
      </c>
      <c r="F49" s="837" t="str">
        <f aca="false">IF(基本情報入力シート!G70="","",基本情報入力シート!G70)</f>
        <v/>
      </c>
      <c r="G49" s="837" t="str">
        <f aca="false">IF(基本情報入力シート!H70="","",基本情報入力シート!H70)</f>
        <v/>
      </c>
      <c r="H49" s="837" t="str">
        <f aca="false">IF(基本情報入力シート!I70="","",基本情報入力シート!I70)</f>
        <v/>
      </c>
      <c r="I49" s="837" t="str">
        <f aca="false">IF(基本情報入力シート!J70="","",基本情報入力シート!J70)</f>
        <v/>
      </c>
      <c r="J49" s="837" t="str">
        <f aca="false">IF(基本情報入力シート!K70="","",基本情報入力シート!K70)</f>
        <v/>
      </c>
      <c r="K49" s="838" t="str">
        <f aca="false">IF(基本情報入力シート!L70="","",基本情報入力シート!L70)</f>
        <v/>
      </c>
      <c r="L49" s="839" t="str">
        <f aca="false">IF(基本情報入力シート!M70="","",基本情報入力シート!M70)</f>
        <v/>
      </c>
      <c r="M49" s="839" t="str">
        <f aca="false">IF(基本情報入力シート!R70="","",基本情報入力シート!R70)</f>
        <v/>
      </c>
      <c r="N49" s="839" t="str">
        <f aca="false">IF(基本情報入力シート!W70="","",基本情報入力シート!W70)</f>
        <v/>
      </c>
      <c r="O49" s="839" t="str">
        <f aca="false">IF(基本情報入力シート!X70="","",基本情報入力シート!X70)</f>
        <v/>
      </c>
      <c r="P49" s="840" t="str">
        <f aca="false">IF(基本情報入力シート!Y70="","",基本情報入力シート!Y70)</f>
        <v/>
      </c>
      <c r="Q49" s="841" t="str">
        <f aca="false">IF(基本情報入力シート!Z70="","",基本情報入力シート!Z70)</f>
        <v/>
      </c>
      <c r="R49" s="872" t="str">
        <f aca="false">IF(基本情報入力シート!AA70="","",基本情報入力シート!AA70)</f>
        <v/>
      </c>
      <c r="S49" s="873"/>
      <c r="T49" s="874"/>
      <c r="U49" s="875" t="e">
        <f aca="false">IF(P49="","",VLOOKUP(P49,【参考】数式用!$A$5:$I$38,MATCH(T49,【参考】数式用!$H$4:$I$4,0)+7,0))))</f>
        <v>#N/A</v>
      </c>
      <c r="V49" s="876"/>
      <c r="W49" s="846" t="s">
        <v>101</v>
      </c>
      <c r="X49" s="877"/>
      <c r="Y49" s="848" t="s">
        <v>132</v>
      </c>
      <c r="Z49" s="877"/>
      <c r="AA49" s="848" t="s">
        <v>354</v>
      </c>
      <c r="AB49" s="877"/>
      <c r="AC49" s="848" t="s">
        <v>132</v>
      </c>
      <c r="AD49" s="877"/>
      <c r="AE49" s="848" t="s">
        <v>133</v>
      </c>
      <c r="AF49" s="849" t="s">
        <v>169</v>
      </c>
      <c r="AG49" s="850" t="str">
        <f aca="false">IF(X49&gt;=1,(AB49*12+AD49)-(X49*12+Z49)+1,"")</f>
        <v/>
      </c>
      <c r="AH49" s="878" t="s">
        <v>355</v>
      </c>
      <c r="AI49" s="851" t="str">
        <f aca="false">IFERROR(ROUNDDOWN(ROUND(Q49*R49,0)*U49,0)*AG49,"")</f>
        <v/>
      </c>
      <c r="AJ49" s="786"/>
      <c r="AK49" s="879" t="str">
        <f aca="false">IFERROR(IF(AND(T49="特定加算Ⅰ",OR(V49="",V49="-",V49="いずれも取得していない")),"☓","○"),"")</f>
        <v>○</v>
      </c>
      <c r="AL49" s="880" t="str">
        <f aca="false">IFERROR(IF(AND(T49="特定加算Ⅰ",OR(V49="",V49="-",V49="いずれも取得していない")),"！特定加算Ⅰが選択されています。該当する介護福祉士配置等要件を選択してください。",""),"")</f>
        <v/>
      </c>
      <c r="AM49" s="881"/>
      <c r="AN49" s="881"/>
      <c r="AO49" s="881"/>
      <c r="AP49" s="881"/>
      <c r="AQ49" s="881"/>
      <c r="AR49" s="881"/>
      <c r="AS49" s="881"/>
      <c r="AT49" s="881"/>
      <c r="AU49" s="882"/>
    </row>
    <row r="50" customFormat="false" ht="33" hidden="false" customHeight="true" outlineLevel="0" collapsed="false">
      <c r="A50" s="835" t="n">
        <f aca="false">A49+1</f>
        <v>39</v>
      </c>
      <c r="B50" s="836" t="str">
        <f aca="false">IF(基本情報入力シート!C71="","",基本情報入力シート!C71)</f>
        <v/>
      </c>
      <c r="C50" s="837" t="str">
        <f aca="false">IF(基本情報入力シート!D71="","",基本情報入力シート!D71)</f>
        <v/>
      </c>
      <c r="D50" s="837" t="str">
        <f aca="false">IF(基本情報入力シート!E71="","",基本情報入力シート!E71)</f>
        <v/>
      </c>
      <c r="E50" s="837" t="str">
        <f aca="false">IF(基本情報入力シート!F71="","",基本情報入力シート!F71)</f>
        <v/>
      </c>
      <c r="F50" s="837" t="str">
        <f aca="false">IF(基本情報入力シート!G71="","",基本情報入力シート!G71)</f>
        <v/>
      </c>
      <c r="G50" s="837" t="str">
        <f aca="false">IF(基本情報入力シート!H71="","",基本情報入力シート!H71)</f>
        <v/>
      </c>
      <c r="H50" s="837" t="str">
        <f aca="false">IF(基本情報入力シート!I71="","",基本情報入力シート!I71)</f>
        <v/>
      </c>
      <c r="I50" s="837" t="str">
        <f aca="false">IF(基本情報入力シート!J71="","",基本情報入力シート!J71)</f>
        <v/>
      </c>
      <c r="J50" s="837" t="str">
        <f aca="false">IF(基本情報入力シート!K71="","",基本情報入力シート!K71)</f>
        <v/>
      </c>
      <c r="K50" s="838" t="str">
        <f aca="false">IF(基本情報入力シート!L71="","",基本情報入力シート!L71)</f>
        <v/>
      </c>
      <c r="L50" s="839" t="str">
        <f aca="false">IF(基本情報入力シート!M71="","",基本情報入力シート!M71)</f>
        <v/>
      </c>
      <c r="M50" s="839" t="str">
        <f aca="false">IF(基本情報入力シート!R71="","",基本情報入力シート!R71)</f>
        <v/>
      </c>
      <c r="N50" s="839" t="str">
        <f aca="false">IF(基本情報入力シート!W71="","",基本情報入力シート!W71)</f>
        <v/>
      </c>
      <c r="O50" s="839" t="str">
        <f aca="false">IF(基本情報入力シート!X71="","",基本情報入力シート!X71)</f>
        <v/>
      </c>
      <c r="P50" s="840" t="str">
        <f aca="false">IF(基本情報入力シート!Y71="","",基本情報入力シート!Y71)</f>
        <v/>
      </c>
      <c r="Q50" s="841" t="str">
        <f aca="false">IF(基本情報入力シート!Z71="","",基本情報入力シート!Z71)</f>
        <v/>
      </c>
      <c r="R50" s="872" t="str">
        <f aca="false">IF(基本情報入力シート!AA71="","",基本情報入力シート!AA71)</f>
        <v/>
      </c>
      <c r="S50" s="873"/>
      <c r="T50" s="874"/>
      <c r="U50" s="875" t="e">
        <f aca="false">IF(P50="","",VLOOKUP(P50,【参考】数式用!$A$5:$I$38,MATCH(T50,【参考】数式用!$H$4:$I$4,0)+7,0))))</f>
        <v>#N/A</v>
      </c>
      <c r="V50" s="876"/>
      <c r="W50" s="846" t="s">
        <v>101</v>
      </c>
      <c r="X50" s="877"/>
      <c r="Y50" s="848" t="s">
        <v>132</v>
      </c>
      <c r="Z50" s="877"/>
      <c r="AA50" s="848" t="s">
        <v>354</v>
      </c>
      <c r="AB50" s="877"/>
      <c r="AC50" s="848" t="s">
        <v>132</v>
      </c>
      <c r="AD50" s="877"/>
      <c r="AE50" s="848" t="s">
        <v>133</v>
      </c>
      <c r="AF50" s="849" t="s">
        <v>169</v>
      </c>
      <c r="AG50" s="850" t="str">
        <f aca="false">IF(X50&gt;=1,(AB50*12+AD50)-(X50*12+Z50)+1,"")</f>
        <v/>
      </c>
      <c r="AH50" s="878" t="s">
        <v>355</v>
      </c>
      <c r="AI50" s="851" t="str">
        <f aca="false">IFERROR(ROUNDDOWN(ROUND(Q50*R50,0)*U50,0)*AG50,"")</f>
        <v/>
      </c>
      <c r="AJ50" s="786"/>
      <c r="AK50" s="879" t="str">
        <f aca="false">IFERROR(IF(AND(T50="特定加算Ⅰ",OR(V50="",V50="-",V50="いずれも取得していない")),"☓","○"),"")</f>
        <v>○</v>
      </c>
      <c r="AL50" s="880" t="str">
        <f aca="false">IFERROR(IF(AND(T50="特定加算Ⅰ",OR(V50="",V50="-",V50="いずれも取得していない")),"！特定加算Ⅰが選択されています。該当する介護福祉士配置等要件を選択してください。",""),"")</f>
        <v/>
      </c>
      <c r="AM50" s="881"/>
      <c r="AN50" s="881"/>
      <c r="AO50" s="881"/>
      <c r="AP50" s="881"/>
      <c r="AQ50" s="881"/>
      <c r="AR50" s="881"/>
      <c r="AS50" s="881"/>
      <c r="AT50" s="881"/>
      <c r="AU50" s="882"/>
    </row>
    <row r="51" customFormat="false" ht="33" hidden="false" customHeight="true" outlineLevel="0" collapsed="false">
      <c r="A51" s="835" t="n">
        <f aca="false">A50+1</f>
        <v>40</v>
      </c>
      <c r="B51" s="836" t="str">
        <f aca="false">IF(基本情報入力シート!C72="","",基本情報入力シート!C72)</f>
        <v/>
      </c>
      <c r="C51" s="837" t="str">
        <f aca="false">IF(基本情報入力シート!D72="","",基本情報入力シート!D72)</f>
        <v/>
      </c>
      <c r="D51" s="837" t="str">
        <f aca="false">IF(基本情報入力シート!E72="","",基本情報入力シート!E72)</f>
        <v/>
      </c>
      <c r="E51" s="837" t="str">
        <f aca="false">IF(基本情報入力シート!F72="","",基本情報入力シート!F72)</f>
        <v/>
      </c>
      <c r="F51" s="837" t="str">
        <f aca="false">IF(基本情報入力シート!G72="","",基本情報入力シート!G72)</f>
        <v/>
      </c>
      <c r="G51" s="837" t="str">
        <f aca="false">IF(基本情報入力シート!H72="","",基本情報入力シート!H72)</f>
        <v/>
      </c>
      <c r="H51" s="837" t="str">
        <f aca="false">IF(基本情報入力シート!I72="","",基本情報入力シート!I72)</f>
        <v/>
      </c>
      <c r="I51" s="837" t="str">
        <f aca="false">IF(基本情報入力シート!J72="","",基本情報入力シート!J72)</f>
        <v/>
      </c>
      <c r="J51" s="837" t="str">
        <f aca="false">IF(基本情報入力シート!K72="","",基本情報入力シート!K72)</f>
        <v/>
      </c>
      <c r="K51" s="838" t="str">
        <f aca="false">IF(基本情報入力シート!L72="","",基本情報入力シート!L72)</f>
        <v/>
      </c>
      <c r="L51" s="839" t="str">
        <f aca="false">IF(基本情報入力シート!M72="","",基本情報入力シート!M72)</f>
        <v/>
      </c>
      <c r="M51" s="839" t="str">
        <f aca="false">IF(基本情報入力シート!R72="","",基本情報入力シート!R72)</f>
        <v/>
      </c>
      <c r="N51" s="839" t="str">
        <f aca="false">IF(基本情報入力シート!W72="","",基本情報入力シート!W72)</f>
        <v/>
      </c>
      <c r="O51" s="839" t="str">
        <f aca="false">IF(基本情報入力シート!X72="","",基本情報入力シート!X72)</f>
        <v/>
      </c>
      <c r="P51" s="840" t="str">
        <f aca="false">IF(基本情報入力シート!Y72="","",基本情報入力シート!Y72)</f>
        <v/>
      </c>
      <c r="Q51" s="841" t="str">
        <f aca="false">IF(基本情報入力シート!Z72="","",基本情報入力シート!Z72)</f>
        <v/>
      </c>
      <c r="R51" s="872" t="str">
        <f aca="false">IF(基本情報入力シート!AA72="","",基本情報入力シート!AA72)</f>
        <v/>
      </c>
      <c r="S51" s="873"/>
      <c r="T51" s="874"/>
      <c r="U51" s="875" t="e">
        <f aca="false">IF(P51="","",VLOOKUP(P51,【参考】数式用!$A$5:$I$38,MATCH(T51,【参考】数式用!$H$4:$I$4,0)+7,0))))</f>
        <v>#N/A</v>
      </c>
      <c r="V51" s="876"/>
      <c r="W51" s="846" t="s">
        <v>101</v>
      </c>
      <c r="X51" s="877"/>
      <c r="Y51" s="848" t="s">
        <v>132</v>
      </c>
      <c r="Z51" s="877"/>
      <c r="AA51" s="848" t="s">
        <v>354</v>
      </c>
      <c r="AB51" s="877"/>
      <c r="AC51" s="848" t="s">
        <v>132</v>
      </c>
      <c r="AD51" s="877"/>
      <c r="AE51" s="848" t="s">
        <v>133</v>
      </c>
      <c r="AF51" s="849" t="s">
        <v>169</v>
      </c>
      <c r="AG51" s="850" t="str">
        <f aca="false">IF(X51&gt;=1,(AB51*12+AD51)-(X51*12+Z51)+1,"")</f>
        <v/>
      </c>
      <c r="AH51" s="878" t="s">
        <v>355</v>
      </c>
      <c r="AI51" s="851" t="str">
        <f aca="false">IFERROR(ROUNDDOWN(ROUND(Q51*R51,0)*U51,0)*AG51,"")</f>
        <v/>
      </c>
      <c r="AJ51" s="786"/>
      <c r="AK51" s="879" t="str">
        <f aca="false">IFERROR(IF(AND(T51="特定加算Ⅰ",OR(V51="",V51="-",V51="いずれも取得していない")),"☓","○"),"")</f>
        <v>○</v>
      </c>
      <c r="AL51" s="880" t="str">
        <f aca="false">IFERROR(IF(AND(T51="特定加算Ⅰ",OR(V51="",V51="-",V51="いずれも取得していない")),"！特定加算Ⅰが選択されています。該当する介護福祉士配置等要件を選択してください。",""),"")</f>
        <v/>
      </c>
      <c r="AM51" s="881"/>
      <c r="AN51" s="881"/>
      <c r="AO51" s="881"/>
      <c r="AP51" s="881"/>
      <c r="AQ51" s="881"/>
      <c r="AR51" s="881"/>
      <c r="AS51" s="881"/>
      <c r="AT51" s="881"/>
      <c r="AU51" s="882"/>
    </row>
    <row r="52" customFormat="false" ht="33" hidden="false" customHeight="true" outlineLevel="0" collapsed="false">
      <c r="A52" s="835" t="n">
        <f aca="false">A51+1</f>
        <v>41</v>
      </c>
      <c r="B52" s="836" t="str">
        <f aca="false">IF(基本情報入力シート!C73="","",基本情報入力シート!C73)</f>
        <v/>
      </c>
      <c r="C52" s="837" t="str">
        <f aca="false">IF(基本情報入力シート!D73="","",基本情報入力シート!D73)</f>
        <v/>
      </c>
      <c r="D52" s="837" t="str">
        <f aca="false">IF(基本情報入力シート!E73="","",基本情報入力シート!E73)</f>
        <v/>
      </c>
      <c r="E52" s="837" t="str">
        <f aca="false">IF(基本情報入力シート!F73="","",基本情報入力シート!F73)</f>
        <v/>
      </c>
      <c r="F52" s="837" t="str">
        <f aca="false">IF(基本情報入力シート!G73="","",基本情報入力シート!G73)</f>
        <v/>
      </c>
      <c r="G52" s="837" t="str">
        <f aca="false">IF(基本情報入力シート!H73="","",基本情報入力シート!H73)</f>
        <v/>
      </c>
      <c r="H52" s="837" t="str">
        <f aca="false">IF(基本情報入力シート!I73="","",基本情報入力シート!I73)</f>
        <v/>
      </c>
      <c r="I52" s="837" t="str">
        <f aca="false">IF(基本情報入力シート!J73="","",基本情報入力シート!J73)</f>
        <v/>
      </c>
      <c r="J52" s="837" t="str">
        <f aca="false">IF(基本情報入力シート!K73="","",基本情報入力シート!K73)</f>
        <v/>
      </c>
      <c r="K52" s="838" t="str">
        <f aca="false">IF(基本情報入力シート!L73="","",基本情報入力シート!L73)</f>
        <v/>
      </c>
      <c r="L52" s="839" t="str">
        <f aca="false">IF(基本情報入力シート!M73="","",基本情報入力シート!M73)</f>
        <v/>
      </c>
      <c r="M52" s="839" t="str">
        <f aca="false">IF(基本情報入力シート!R73="","",基本情報入力シート!R73)</f>
        <v/>
      </c>
      <c r="N52" s="839" t="str">
        <f aca="false">IF(基本情報入力シート!W73="","",基本情報入力シート!W73)</f>
        <v/>
      </c>
      <c r="O52" s="839" t="str">
        <f aca="false">IF(基本情報入力シート!X73="","",基本情報入力シート!X73)</f>
        <v/>
      </c>
      <c r="P52" s="840" t="str">
        <f aca="false">IF(基本情報入力シート!Y73="","",基本情報入力シート!Y73)</f>
        <v/>
      </c>
      <c r="Q52" s="841" t="str">
        <f aca="false">IF(基本情報入力シート!Z73="","",基本情報入力シート!Z73)</f>
        <v/>
      </c>
      <c r="R52" s="872" t="str">
        <f aca="false">IF(基本情報入力シート!AA73="","",基本情報入力シート!AA73)</f>
        <v/>
      </c>
      <c r="S52" s="873"/>
      <c r="T52" s="874"/>
      <c r="U52" s="875" t="e">
        <f aca="false">IF(P52="","",VLOOKUP(P52,【参考】数式用!$A$5:$I$38,MATCH(T52,【参考】数式用!$H$4:$I$4,0)+7,0))))</f>
        <v>#N/A</v>
      </c>
      <c r="V52" s="876"/>
      <c r="W52" s="846" t="s">
        <v>101</v>
      </c>
      <c r="X52" s="877"/>
      <c r="Y52" s="848" t="s">
        <v>132</v>
      </c>
      <c r="Z52" s="877"/>
      <c r="AA52" s="848" t="s">
        <v>354</v>
      </c>
      <c r="AB52" s="877"/>
      <c r="AC52" s="848" t="s">
        <v>132</v>
      </c>
      <c r="AD52" s="877"/>
      <c r="AE52" s="848" t="s">
        <v>133</v>
      </c>
      <c r="AF52" s="849" t="s">
        <v>169</v>
      </c>
      <c r="AG52" s="850" t="str">
        <f aca="false">IF(X52&gt;=1,(AB52*12+AD52)-(X52*12+Z52)+1,"")</f>
        <v/>
      </c>
      <c r="AH52" s="878" t="s">
        <v>355</v>
      </c>
      <c r="AI52" s="851" t="str">
        <f aca="false">IFERROR(ROUNDDOWN(ROUND(Q52*R52,0)*U52,0)*AG52,"")</f>
        <v/>
      </c>
      <c r="AJ52" s="786"/>
      <c r="AK52" s="879" t="str">
        <f aca="false">IFERROR(IF(AND(T52="特定加算Ⅰ",OR(V52="",V52="-",V52="いずれも取得していない")),"☓","○"),"")</f>
        <v>○</v>
      </c>
      <c r="AL52" s="880" t="str">
        <f aca="false">IFERROR(IF(AND(T52="特定加算Ⅰ",OR(V52="",V52="-",V52="いずれも取得していない")),"！特定加算Ⅰが選択されています。該当する介護福祉士配置等要件を選択してください。",""),"")</f>
        <v/>
      </c>
      <c r="AM52" s="881"/>
      <c r="AN52" s="881"/>
      <c r="AO52" s="881"/>
      <c r="AP52" s="881"/>
      <c r="AQ52" s="881"/>
      <c r="AR52" s="881"/>
      <c r="AS52" s="881"/>
      <c r="AT52" s="881"/>
      <c r="AU52" s="882"/>
    </row>
    <row r="53" customFormat="false" ht="33" hidden="false" customHeight="true" outlineLevel="0" collapsed="false">
      <c r="A53" s="835" t="n">
        <f aca="false">A52+1</f>
        <v>42</v>
      </c>
      <c r="B53" s="836" t="str">
        <f aca="false">IF(基本情報入力シート!C74="","",基本情報入力シート!C74)</f>
        <v/>
      </c>
      <c r="C53" s="837" t="str">
        <f aca="false">IF(基本情報入力シート!D74="","",基本情報入力シート!D74)</f>
        <v/>
      </c>
      <c r="D53" s="837" t="str">
        <f aca="false">IF(基本情報入力シート!E74="","",基本情報入力シート!E74)</f>
        <v/>
      </c>
      <c r="E53" s="837" t="str">
        <f aca="false">IF(基本情報入力シート!F74="","",基本情報入力シート!F74)</f>
        <v/>
      </c>
      <c r="F53" s="837" t="str">
        <f aca="false">IF(基本情報入力シート!G74="","",基本情報入力シート!G74)</f>
        <v/>
      </c>
      <c r="G53" s="837" t="str">
        <f aca="false">IF(基本情報入力シート!H74="","",基本情報入力シート!H74)</f>
        <v/>
      </c>
      <c r="H53" s="837" t="str">
        <f aca="false">IF(基本情報入力シート!I74="","",基本情報入力シート!I74)</f>
        <v/>
      </c>
      <c r="I53" s="837" t="str">
        <f aca="false">IF(基本情報入力シート!J74="","",基本情報入力シート!J74)</f>
        <v/>
      </c>
      <c r="J53" s="837" t="str">
        <f aca="false">IF(基本情報入力シート!K74="","",基本情報入力シート!K74)</f>
        <v/>
      </c>
      <c r="K53" s="838" t="str">
        <f aca="false">IF(基本情報入力シート!L74="","",基本情報入力シート!L74)</f>
        <v/>
      </c>
      <c r="L53" s="839" t="str">
        <f aca="false">IF(基本情報入力シート!M74="","",基本情報入力シート!M74)</f>
        <v/>
      </c>
      <c r="M53" s="839" t="str">
        <f aca="false">IF(基本情報入力シート!R74="","",基本情報入力シート!R74)</f>
        <v/>
      </c>
      <c r="N53" s="839" t="str">
        <f aca="false">IF(基本情報入力シート!W74="","",基本情報入力シート!W74)</f>
        <v/>
      </c>
      <c r="O53" s="839" t="str">
        <f aca="false">IF(基本情報入力シート!X74="","",基本情報入力シート!X74)</f>
        <v/>
      </c>
      <c r="P53" s="840" t="str">
        <f aca="false">IF(基本情報入力シート!Y74="","",基本情報入力シート!Y74)</f>
        <v/>
      </c>
      <c r="Q53" s="841" t="str">
        <f aca="false">IF(基本情報入力シート!Z74="","",基本情報入力シート!Z74)</f>
        <v/>
      </c>
      <c r="R53" s="872" t="str">
        <f aca="false">IF(基本情報入力シート!AA74="","",基本情報入力シート!AA74)</f>
        <v/>
      </c>
      <c r="S53" s="873"/>
      <c r="T53" s="874"/>
      <c r="U53" s="875" t="e">
        <f aca="false">IF(P53="","",VLOOKUP(P53,【参考】数式用!$A$5:$I$38,MATCH(T53,【参考】数式用!$H$4:$I$4,0)+7,0))))</f>
        <v>#N/A</v>
      </c>
      <c r="V53" s="876"/>
      <c r="W53" s="846" t="s">
        <v>101</v>
      </c>
      <c r="X53" s="877"/>
      <c r="Y53" s="848" t="s">
        <v>132</v>
      </c>
      <c r="Z53" s="877"/>
      <c r="AA53" s="848" t="s">
        <v>354</v>
      </c>
      <c r="AB53" s="877"/>
      <c r="AC53" s="848" t="s">
        <v>132</v>
      </c>
      <c r="AD53" s="877"/>
      <c r="AE53" s="848" t="s">
        <v>133</v>
      </c>
      <c r="AF53" s="849" t="s">
        <v>169</v>
      </c>
      <c r="AG53" s="850" t="str">
        <f aca="false">IF(X53&gt;=1,(AB53*12+AD53)-(X53*12+Z53)+1,"")</f>
        <v/>
      </c>
      <c r="AH53" s="878" t="s">
        <v>355</v>
      </c>
      <c r="AI53" s="851" t="str">
        <f aca="false">IFERROR(ROUNDDOWN(ROUND(Q53*R53,0)*U53,0)*AG53,"")</f>
        <v/>
      </c>
      <c r="AJ53" s="786"/>
      <c r="AK53" s="879" t="str">
        <f aca="false">IFERROR(IF(AND(T53="特定加算Ⅰ",OR(V53="",V53="-",V53="いずれも取得していない")),"☓","○"),"")</f>
        <v>○</v>
      </c>
      <c r="AL53" s="880" t="str">
        <f aca="false">IFERROR(IF(AND(T53="特定加算Ⅰ",OR(V53="",V53="-",V53="いずれも取得していない")),"！特定加算Ⅰが選択されています。該当する介護福祉士配置等要件を選択してください。",""),"")</f>
        <v/>
      </c>
      <c r="AM53" s="881"/>
      <c r="AN53" s="881"/>
      <c r="AO53" s="881"/>
      <c r="AP53" s="881"/>
      <c r="AQ53" s="881"/>
      <c r="AR53" s="881"/>
      <c r="AS53" s="881"/>
      <c r="AT53" s="881"/>
      <c r="AU53" s="882"/>
    </row>
    <row r="54" customFormat="false" ht="33" hidden="false" customHeight="true" outlineLevel="0" collapsed="false">
      <c r="A54" s="835" t="n">
        <f aca="false">A53+1</f>
        <v>43</v>
      </c>
      <c r="B54" s="836" t="str">
        <f aca="false">IF(基本情報入力シート!C75="","",基本情報入力シート!C75)</f>
        <v/>
      </c>
      <c r="C54" s="837" t="str">
        <f aca="false">IF(基本情報入力シート!D75="","",基本情報入力シート!D75)</f>
        <v/>
      </c>
      <c r="D54" s="837" t="str">
        <f aca="false">IF(基本情報入力シート!E75="","",基本情報入力シート!E75)</f>
        <v/>
      </c>
      <c r="E54" s="837" t="str">
        <f aca="false">IF(基本情報入力シート!F75="","",基本情報入力シート!F75)</f>
        <v/>
      </c>
      <c r="F54" s="837" t="str">
        <f aca="false">IF(基本情報入力シート!G75="","",基本情報入力シート!G75)</f>
        <v/>
      </c>
      <c r="G54" s="837" t="str">
        <f aca="false">IF(基本情報入力シート!H75="","",基本情報入力シート!H75)</f>
        <v/>
      </c>
      <c r="H54" s="837" t="str">
        <f aca="false">IF(基本情報入力シート!I75="","",基本情報入力シート!I75)</f>
        <v/>
      </c>
      <c r="I54" s="837" t="str">
        <f aca="false">IF(基本情報入力シート!J75="","",基本情報入力シート!J75)</f>
        <v/>
      </c>
      <c r="J54" s="837" t="str">
        <f aca="false">IF(基本情報入力シート!K75="","",基本情報入力シート!K75)</f>
        <v/>
      </c>
      <c r="K54" s="838" t="str">
        <f aca="false">IF(基本情報入力シート!L75="","",基本情報入力シート!L75)</f>
        <v/>
      </c>
      <c r="L54" s="839" t="str">
        <f aca="false">IF(基本情報入力シート!M75="","",基本情報入力シート!M75)</f>
        <v/>
      </c>
      <c r="M54" s="839" t="str">
        <f aca="false">IF(基本情報入力シート!R75="","",基本情報入力シート!R75)</f>
        <v/>
      </c>
      <c r="N54" s="839" t="str">
        <f aca="false">IF(基本情報入力シート!W75="","",基本情報入力シート!W75)</f>
        <v/>
      </c>
      <c r="O54" s="839" t="str">
        <f aca="false">IF(基本情報入力シート!X75="","",基本情報入力シート!X75)</f>
        <v/>
      </c>
      <c r="P54" s="840" t="str">
        <f aca="false">IF(基本情報入力シート!Y75="","",基本情報入力シート!Y75)</f>
        <v/>
      </c>
      <c r="Q54" s="841" t="str">
        <f aca="false">IF(基本情報入力シート!Z75="","",基本情報入力シート!Z75)</f>
        <v/>
      </c>
      <c r="R54" s="872" t="str">
        <f aca="false">IF(基本情報入力シート!AA75="","",基本情報入力シート!AA75)</f>
        <v/>
      </c>
      <c r="S54" s="873"/>
      <c r="T54" s="874"/>
      <c r="U54" s="875" t="e">
        <f aca="false">IF(P54="","",VLOOKUP(P54,【参考】数式用!$A$5:$I$38,MATCH(T54,【参考】数式用!$H$4:$I$4,0)+7,0))))</f>
        <v>#N/A</v>
      </c>
      <c r="V54" s="876"/>
      <c r="W54" s="846" t="s">
        <v>101</v>
      </c>
      <c r="X54" s="877"/>
      <c r="Y54" s="848" t="s">
        <v>132</v>
      </c>
      <c r="Z54" s="877"/>
      <c r="AA54" s="848" t="s">
        <v>354</v>
      </c>
      <c r="AB54" s="877"/>
      <c r="AC54" s="848" t="s">
        <v>132</v>
      </c>
      <c r="AD54" s="877"/>
      <c r="AE54" s="848" t="s">
        <v>133</v>
      </c>
      <c r="AF54" s="849" t="s">
        <v>169</v>
      </c>
      <c r="AG54" s="850" t="str">
        <f aca="false">IF(X54&gt;=1,(AB54*12+AD54)-(X54*12+Z54)+1,"")</f>
        <v/>
      </c>
      <c r="AH54" s="878" t="s">
        <v>355</v>
      </c>
      <c r="AI54" s="851" t="str">
        <f aca="false">IFERROR(ROUNDDOWN(ROUND(Q54*R54,0)*U54,0)*AG54,"")</f>
        <v/>
      </c>
      <c r="AJ54" s="786"/>
      <c r="AK54" s="879" t="str">
        <f aca="false">IFERROR(IF(AND(T54="特定加算Ⅰ",OR(V54="",V54="-",V54="いずれも取得していない")),"☓","○"),"")</f>
        <v>○</v>
      </c>
      <c r="AL54" s="880" t="str">
        <f aca="false">IFERROR(IF(AND(T54="特定加算Ⅰ",OR(V54="",V54="-",V54="いずれも取得していない")),"！特定加算Ⅰが選択されています。該当する介護福祉士配置等要件を選択してください。",""),"")</f>
        <v/>
      </c>
      <c r="AM54" s="881"/>
      <c r="AN54" s="881"/>
      <c r="AO54" s="881"/>
      <c r="AP54" s="881"/>
      <c r="AQ54" s="881"/>
      <c r="AR54" s="881"/>
      <c r="AS54" s="881"/>
      <c r="AT54" s="881"/>
      <c r="AU54" s="882"/>
    </row>
    <row r="55" customFormat="false" ht="33" hidden="false" customHeight="true" outlineLevel="0" collapsed="false">
      <c r="A55" s="835" t="n">
        <f aca="false">A54+1</f>
        <v>44</v>
      </c>
      <c r="B55" s="836" t="str">
        <f aca="false">IF(基本情報入力シート!C76="","",基本情報入力シート!C76)</f>
        <v/>
      </c>
      <c r="C55" s="837" t="str">
        <f aca="false">IF(基本情報入力シート!D76="","",基本情報入力シート!D76)</f>
        <v/>
      </c>
      <c r="D55" s="837" t="str">
        <f aca="false">IF(基本情報入力シート!E76="","",基本情報入力シート!E76)</f>
        <v/>
      </c>
      <c r="E55" s="837" t="str">
        <f aca="false">IF(基本情報入力シート!F76="","",基本情報入力シート!F76)</f>
        <v/>
      </c>
      <c r="F55" s="837" t="str">
        <f aca="false">IF(基本情報入力シート!G76="","",基本情報入力シート!G76)</f>
        <v/>
      </c>
      <c r="G55" s="837" t="str">
        <f aca="false">IF(基本情報入力シート!H76="","",基本情報入力シート!H76)</f>
        <v/>
      </c>
      <c r="H55" s="837" t="str">
        <f aca="false">IF(基本情報入力シート!I76="","",基本情報入力シート!I76)</f>
        <v/>
      </c>
      <c r="I55" s="837" t="str">
        <f aca="false">IF(基本情報入力シート!J76="","",基本情報入力シート!J76)</f>
        <v/>
      </c>
      <c r="J55" s="837" t="str">
        <f aca="false">IF(基本情報入力シート!K76="","",基本情報入力シート!K76)</f>
        <v/>
      </c>
      <c r="K55" s="838" t="str">
        <f aca="false">IF(基本情報入力シート!L76="","",基本情報入力シート!L76)</f>
        <v/>
      </c>
      <c r="L55" s="839" t="str">
        <f aca="false">IF(基本情報入力シート!M76="","",基本情報入力シート!M76)</f>
        <v/>
      </c>
      <c r="M55" s="839" t="str">
        <f aca="false">IF(基本情報入力シート!R76="","",基本情報入力シート!R76)</f>
        <v/>
      </c>
      <c r="N55" s="839" t="str">
        <f aca="false">IF(基本情報入力シート!W76="","",基本情報入力シート!W76)</f>
        <v/>
      </c>
      <c r="O55" s="839" t="str">
        <f aca="false">IF(基本情報入力シート!X76="","",基本情報入力シート!X76)</f>
        <v/>
      </c>
      <c r="P55" s="840" t="str">
        <f aca="false">IF(基本情報入力シート!Y76="","",基本情報入力シート!Y76)</f>
        <v/>
      </c>
      <c r="Q55" s="841" t="str">
        <f aca="false">IF(基本情報入力シート!Z76="","",基本情報入力シート!Z76)</f>
        <v/>
      </c>
      <c r="R55" s="872" t="str">
        <f aca="false">IF(基本情報入力シート!AA76="","",基本情報入力シート!AA76)</f>
        <v/>
      </c>
      <c r="S55" s="873"/>
      <c r="T55" s="874"/>
      <c r="U55" s="875" t="e">
        <f aca="false">IF(P55="","",VLOOKUP(P55,【参考】数式用!$A$5:$I$38,MATCH(T55,【参考】数式用!$H$4:$I$4,0)+7,0))))</f>
        <v>#N/A</v>
      </c>
      <c r="V55" s="876"/>
      <c r="W55" s="846" t="s">
        <v>101</v>
      </c>
      <c r="X55" s="877"/>
      <c r="Y55" s="848" t="s">
        <v>132</v>
      </c>
      <c r="Z55" s="877"/>
      <c r="AA55" s="848" t="s">
        <v>354</v>
      </c>
      <c r="AB55" s="877"/>
      <c r="AC55" s="848" t="s">
        <v>132</v>
      </c>
      <c r="AD55" s="877"/>
      <c r="AE55" s="848" t="s">
        <v>133</v>
      </c>
      <c r="AF55" s="849" t="s">
        <v>169</v>
      </c>
      <c r="AG55" s="850" t="str">
        <f aca="false">IF(X55&gt;=1,(AB55*12+AD55)-(X55*12+Z55)+1,"")</f>
        <v/>
      </c>
      <c r="AH55" s="878" t="s">
        <v>355</v>
      </c>
      <c r="AI55" s="851" t="str">
        <f aca="false">IFERROR(ROUNDDOWN(ROUND(Q55*R55,0)*U55,0)*AG55,"")</f>
        <v/>
      </c>
      <c r="AJ55" s="786"/>
      <c r="AK55" s="879" t="str">
        <f aca="false">IFERROR(IF(AND(T55="特定加算Ⅰ",OR(V55="",V55="-",V55="いずれも取得していない")),"☓","○"),"")</f>
        <v>○</v>
      </c>
      <c r="AL55" s="880" t="str">
        <f aca="false">IFERROR(IF(AND(T55="特定加算Ⅰ",OR(V55="",V55="-",V55="いずれも取得していない")),"！特定加算Ⅰが選択されています。該当する介護福祉士配置等要件を選択してください。",""),"")</f>
        <v/>
      </c>
      <c r="AM55" s="881"/>
      <c r="AN55" s="881"/>
      <c r="AO55" s="881"/>
      <c r="AP55" s="881"/>
      <c r="AQ55" s="881"/>
      <c r="AR55" s="881"/>
      <c r="AS55" s="881"/>
      <c r="AT55" s="881"/>
      <c r="AU55" s="882"/>
    </row>
    <row r="56" customFormat="false" ht="33" hidden="false" customHeight="true" outlineLevel="0" collapsed="false">
      <c r="A56" s="835" t="n">
        <f aca="false">A55+1</f>
        <v>45</v>
      </c>
      <c r="B56" s="836" t="str">
        <f aca="false">IF(基本情報入力シート!C77="","",基本情報入力シート!C77)</f>
        <v/>
      </c>
      <c r="C56" s="837" t="str">
        <f aca="false">IF(基本情報入力シート!D77="","",基本情報入力シート!D77)</f>
        <v/>
      </c>
      <c r="D56" s="837" t="str">
        <f aca="false">IF(基本情報入力シート!E77="","",基本情報入力シート!E77)</f>
        <v/>
      </c>
      <c r="E56" s="837" t="str">
        <f aca="false">IF(基本情報入力シート!F77="","",基本情報入力シート!F77)</f>
        <v/>
      </c>
      <c r="F56" s="837" t="str">
        <f aca="false">IF(基本情報入力シート!G77="","",基本情報入力シート!G77)</f>
        <v/>
      </c>
      <c r="G56" s="837" t="str">
        <f aca="false">IF(基本情報入力シート!H77="","",基本情報入力シート!H77)</f>
        <v/>
      </c>
      <c r="H56" s="837" t="str">
        <f aca="false">IF(基本情報入力シート!I77="","",基本情報入力シート!I77)</f>
        <v/>
      </c>
      <c r="I56" s="837" t="str">
        <f aca="false">IF(基本情報入力シート!J77="","",基本情報入力シート!J77)</f>
        <v/>
      </c>
      <c r="J56" s="837" t="str">
        <f aca="false">IF(基本情報入力シート!K77="","",基本情報入力シート!K77)</f>
        <v/>
      </c>
      <c r="K56" s="838" t="str">
        <f aca="false">IF(基本情報入力シート!L77="","",基本情報入力シート!L77)</f>
        <v/>
      </c>
      <c r="L56" s="839" t="str">
        <f aca="false">IF(基本情報入力シート!M77="","",基本情報入力シート!M77)</f>
        <v/>
      </c>
      <c r="M56" s="839" t="str">
        <f aca="false">IF(基本情報入力シート!R77="","",基本情報入力シート!R77)</f>
        <v/>
      </c>
      <c r="N56" s="839" t="str">
        <f aca="false">IF(基本情報入力シート!W77="","",基本情報入力シート!W77)</f>
        <v/>
      </c>
      <c r="O56" s="839" t="str">
        <f aca="false">IF(基本情報入力シート!X77="","",基本情報入力シート!X77)</f>
        <v/>
      </c>
      <c r="P56" s="840" t="str">
        <f aca="false">IF(基本情報入力シート!Y77="","",基本情報入力シート!Y77)</f>
        <v/>
      </c>
      <c r="Q56" s="841" t="str">
        <f aca="false">IF(基本情報入力シート!Z77="","",基本情報入力シート!Z77)</f>
        <v/>
      </c>
      <c r="R56" s="872" t="str">
        <f aca="false">IF(基本情報入力シート!AA77="","",基本情報入力シート!AA77)</f>
        <v/>
      </c>
      <c r="S56" s="873"/>
      <c r="T56" s="874"/>
      <c r="U56" s="875" t="e">
        <f aca="false">IF(P56="","",VLOOKUP(P56,【参考】数式用!$A$5:$I$38,MATCH(T56,【参考】数式用!$H$4:$I$4,0)+7,0))))</f>
        <v>#N/A</v>
      </c>
      <c r="V56" s="876"/>
      <c r="W56" s="846" t="s">
        <v>101</v>
      </c>
      <c r="X56" s="877"/>
      <c r="Y56" s="848" t="s">
        <v>132</v>
      </c>
      <c r="Z56" s="877"/>
      <c r="AA56" s="848" t="s">
        <v>354</v>
      </c>
      <c r="AB56" s="877"/>
      <c r="AC56" s="848" t="s">
        <v>132</v>
      </c>
      <c r="AD56" s="877"/>
      <c r="AE56" s="848" t="s">
        <v>133</v>
      </c>
      <c r="AF56" s="849" t="s">
        <v>169</v>
      </c>
      <c r="AG56" s="850" t="str">
        <f aca="false">IF(X56&gt;=1,(AB56*12+AD56)-(X56*12+Z56)+1,"")</f>
        <v/>
      </c>
      <c r="AH56" s="878" t="s">
        <v>355</v>
      </c>
      <c r="AI56" s="851" t="str">
        <f aca="false">IFERROR(ROUNDDOWN(ROUND(Q56*R56,0)*U56,0)*AG56,"")</f>
        <v/>
      </c>
      <c r="AJ56" s="786"/>
      <c r="AK56" s="879" t="str">
        <f aca="false">IFERROR(IF(AND(T56="特定加算Ⅰ",OR(V56="",V56="-",V56="いずれも取得していない")),"☓","○"),"")</f>
        <v>○</v>
      </c>
      <c r="AL56" s="880" t="str">
        <f aca="false">IFERROR(IF(AND(T56="特定加算Ⅰ",OR(V56="",V56="-",V56="いずれも取得していない")),"！特定加算Ⅰが選択されています。該当する介護福祉士配置等要件を選択してください。",""),"")</f>
        <v/>
      </c>
      <c r="AM56" s="881"/>
      <c r="AN56" s="881"/>
      <c r="AO56" s="881"/>
      <c r="AP56" s="881"/>
      <c r="AQ56" s="881"/>
      <c r="AR56" s="881"/>
      <c r="AS56" s="881"/>
      <c r="AT56" s="881"/>
      <c r="AU56" s="882"/>
    </row>
    <row r="57" customFormat="false" ht="33" hidden="false" customHeight="true" outlineLevel="0" collapsed="false">
      <c r="A57" s="835" t="n">
        <f aca="false">A56+1</f>
        <v>46</v>
      </c>
      <c r="B57" s="836" t="str">
        <f aca="false">IF(基本情報入力シート!C78="","",基本情報入力シート!C78)</f>
        <v/>
      </c>
      <c r="C57" s="837" t="str">
        <f aca="false">IF(基本情報入力シート!D78="","",基本情報入力シート!D78)</f>
        <v/>
      </c>
      <c r="D57" s="837" t="str">
        <f aca="false">IF(基本情報入力シート!E78="","",基本情報入力シート!E78)</f>
        <v/>
      </c>
      <c r="E57" s="837" t="str">
        <f aca="false">IF(基本情報入力シート!F78="","",基本情報入力シート!F78)</f>
        <v/>
      </c>
      <c r="F57" s="837" t="str">
        <f aca="false">IF(基本情報入力シート!G78="","",基本情報入力シート!G78)</f>
        <v/>
      </c>
      <c r="G57" s="837" t="str">
        <f aca="false">IF(基本情報入力シート!H78="","",基本情報入力シート!H78)</f>
        <v/>
      </c>
      <c r="H57" s="837" t="str">
        <f aca="false">IF(基本情報入力シート!I78="","",基本情報入力シート!I78)</f>
        <v/>
      </c>
      <c r="I57" s="837" t="str">
        <f aca="false">IF(基本情報入力シート!J78="","",基本情報入力シート!J78)</f>
        <v/>
      </c>
      <c r="J57" s="837" t="str">
        <f aca="false">IF(基本情報入力シート!K78="","",基本情報入力シート!K78)</f>
        <v/>
      </c>
      <c r="K57" s="838" t="str">
        <f aca="false">IF(基本情報入力シート!L78="","",基本情報入力シート!L78)</f>
        <v/>
      </c>
      <c r="L57" s="839" t="str">
        <f aca="false">IF(基本情報入力シート!M78="","",基本情報入力シート!M78)</f>
        <v/>
      </c>
      <c r="M57" s="839" t="str">
        <f aca="false">IF(基本情報入力シート!R78="","",基本情報入力シート!R78)</f>
        <v/>
      </c>
      <c r="N57" s="839" t="str">
        <f aca="false">IF(基本情報入力シート!W78="","",基本情報入力シート!W78)</f>
        <v/>
      </c>
      <c r="O57" s="839" t="str">
        <f aca="false">IF(基本情報入力シート!X78="","",基本情報入力シート!X78)</f>
        <v/>
      </c>
      <c r="P57" s="840" t="str">
        <f aca="false">IF(基本情報入力シート!Y78="","",基本情報入力シート!Y78)</f>
        <v/>
      </c>
      <c r="Q57" s="841" t="str">
        <f aca="false">IF(基本情報入力シート!Z78="","",基本情報入力シート!Z78)</f>
        <v/>
      </c>
      <c r="R57" s="872" t="str">
        <f aca="false">IF(基本情報入力シート!AA78="","",基本情報入力シート!AA78)</f>
        <v/>
      </c>
      <c r="S57" s="873"/>
      <c r="T57" s="874"/>
      <c r="U57" s="875" t="e">
        <f aca="false">IF(P57="","",VLOOKUP(P57,【参考】数式用!$A$5:$I$38,MATCH(T57,【参考】数式用!$H$4:$I$4,0)+7,0))))</f>
        <v>#N/A</v>
      </c>
      <c r="V57" s="876"/>
      <c r="W57" s="846" t="s">
        <v>101</v>
      </c>
      <c r="X57" s="877"/>
      <c r="Y57" s="848" t="s">
        <v>132</v>
      </c>
      <c r="Z57" s="877"/>
      <c r="AA57" s="848" t="s">
        <v>354</v>
      </c>
      <c r="AB57" s="877"/>
      <c r="AC57" s="848" t="s">
        <v>132</v>
      </c>
      <c r="AD57" s="877"/>
      <c r="AE57" s="848" t="s">
        <v>133</v>
      </c>
      <c r="AF57" s="849" t="s">
        <v>169</v>
      </c>
      <c r="AG57" s="850" t="str">
        <f aca="false">IF(X57&gt;=1,(AB57*12+AD57)-(X57*12+Z57)+1,"")</f>
        <v/>
      </c>
      <c r="AH57" s="878" t="s">
        <v>355</v>
      </c>
      <c r="AI57" s="851" t="str">
        <f aca="false">IFERROR(ROUNDDOWN(ROUND(Q57*R57,0)*U57,0)*AG57,"")</f>
        <v/>
      </c>
      <c r="AJ57" s="786"/>
      <c r="AK57" s="879" t="str">
        <f aca="false">IFERROR(IF(AND(T57="特定加算Ⅰ",OR(V57="",V57="-",V57="いずれも取得していない")),"☓","○"),"")</f>
        <v>○</v>
      </c>
      <c r="AL57" s="880" t="str">
        <f aca="false">IFERROR(IF(AND(T57="特定加算Ⅰ",OR(V57="",V57="-",V57="いずれも取得していない")),"！特定加算Ⅰが選択されています。該当する介護福祉士配置等要件を選択してください。",""),"")</f>
        <v/>
      </c>
      <c r="AM57" s="881"/>
      <c r="AN57" s="881"/>
      <c r="AO57" s="881"/>
      <c r="AP57" s="881"/>
      <c r="AQ57" s="881"/>
      <c r="AR57" s="881"/>
      <c r="AS57" s="881"/>
      <c r="AT57" s="881"/>
      <c r="AU57" s="882"/>
    </row>
    <row r="58" customFormat="false" ht="33" hidden="false" customHeight="true" outlineLevel="0" collapsed="false">
      <c r="A58" s="835" t="n">
        <f aca="false">A57+1</f>
        <v>47</v>
      </c>
      <c r="B58" s="836" t="str">
        <f aca="false">IF(基本情報入力シート!C79="","",基本情報入力シート!C79)</f>
        <v/>
      </c>
      <c r="C58" s="837" t="str">
        <f aca="false">IF(基本情報入力シート!D79="","",基本情報入力シート!D79)</f>
        <v/>
      </c>
      <c r="D58" s="837" t="str">
        <f aca="false">IF(基本情報入力シート!E79="","",基本情報入力シート!E79)</f>
        <v/>
      </c>
      <c r="E58" s="837" t="str">
        <f aca="false">IF(基本情報入力シート!F79="","",基本情報入力シート!F79)</f>
        <v/>
      </c>
      <c r="F58" s="837" t="str">
        <f aca="false">IF(基本情報入力シート!G79="","",基本情報入力シート!G79)</f>
        <v/>
      </c>
      <c r="G58" s="837" t="str">
        <f aca="false">IF(基本情報入力シート!H79="","",基本情報入力シート!H79)</f>
        <v/>
      </c>
      <c r="H58" s="837" t="str">
        <f aca="false">IF(基本情報入力シート!I79="","",基本情報入力シート!I79)</f>
        <v/>
      </c>
      <c r="I58" s="837" t="str">
        <f aca="false">IF(基本情報入力シート!J79="","",基本情報入力シート!J79)</f>
        <v/>
      </c>
      <c r="J58" s="837" t="str">
        <f aca="false">IF(基本情報入力シート!K79="","",基本情報入力シート!K79)</f>
        <v/>
      </c>
      <c r="K58" s="838" t="str">
        <f aca="false">IF(基本情報入力シート!L79="","",基本情報入力シート!L79)</f>
        <v/>
      </c>
      <c r="L58" s="839" t="str">
        <f aca="false">IF(基本情報入力シート!M79="","",基本情報入力シート!M79)</f>
        <v/>
      </c>
      <c r="M58" s="839" t="str">
        <f aca="false">IF(基本情報入力シート!R79="","",基本情報入力シート!R79)</f>
        <v/>
      </c>
      <c r="N58" s="839" t="str">
        <f aca="false">IF(基本情報入力シート!W79="","",基本情報入力シート!W79)</f>
        <v/>
      </c>
      <c r="O58" s="839" t="str">
        <f aca="false">IF(基本情報入力シート!X79="","",基本情報入力シート!X79)</f>
        <v/>
      </c>
      <c r="P58" s="840" t="str">
        <f aca="false">IF(基本情報入力シート!Y79="","",基本情報入力シート!Y79)</f>
        <v/>
      </c>
      <c r="Q58" s="841" t="str">
        <f aca="false">IF(基本情報入力シート!Z79="","",基本情報入力シート!Z79)</f>
        <v/>
      </c>
      <c r="R58" s="872" t="str">
        <f aca="false">IF(基本情報入力シート!AA79="","",基本情報入力シート!AA79)</f>
        <v/>
      </c>
      <c r="S58" s="873"/>
      <c r="T58" s="874"/>
      <c r="U58" s="875" t="e">
        <f aca="false">IF(P58="","",VLOOKUP(P58,【参考】数式用!$A$5:$I$38,MATCH(T58,【参考】数式用!$H$4:$I$4,0)+7,0))))</f>
        <v>#N/A</v>
      </c>
      <c r="V58" s="876"/>
      <c r="W58" s="846" t="s">
        <v>101</v>
      </c>
      <c r="X58" s="877"/>
      <c r="Y58" s="848" t="s">
        <v>132</v>
      </c>
      <c r="Z58" s="877"/>
      <c r="AA58" s="848" t="s">
        <v>354</v>
      </c>
      <c r="AB58" s="877"/>
      <c r="AC58" s="848" t="s">
        <v>132</v>
      </c>
      <c r="AD58" s="877"/>
      <c r="AE58" s="848" t="s">
        <v>133</v>
      </c>
      <c r="AF58" s="849" t="s">
        <v>169</v>
      </c>
      <c r="AG58" s="850" t="str">
        <f aca="false">IF(X58&gt;=1,(AB58*12+AD58)-(X58*12+Z58)+1,"")</f>
        <v/>
      </c>
      <c r="AH58" s="878" t="s">
        <v>355</v>
      </c>
      <c r="AI58" s="851" t="str">
        <f aca="false">IFERROR(ROUNDDOWN(ROUND(Q58*R58,0)*U58,0)*AG58,"")</f>
        <v/>
      </c>
      <c r="AJ58" s="786"/>
      <c r="AK58" s="879" t="str">
        <f aca="false">IFERROR(IF(AND(T58="特定加算Ⅰ",OR(V58="",V58="-",V58="いずれも取得していない")),"☓","○"),"")</f>
        <v>○</v>
      </c>
      <c r="AL58" s="880" t="str">
        <f aca="false">IFERROR(IF(AND(T58="特定加算Ⅰ",OR(V58="",V58="-",V58="いずれも取得していない")),"！特定加算Ⅰが選択されています。該当する介護福祉士配置等要件を選択してください。",""),"")</f>
        <v/>
      </c>
      <c r="AM58" s="881"/>
      <c r="AN58" s="881"/>
      <c r="AO58" s="881"/>
      <c r="AP58" s="881"/>
      <c r="AQ58" s="881"/>
      <c r="AR58" s="881"/>
      <c r="AS58" s="881"/>
      <c r="AT58" s="881"/>
      <c r="AU58" s="882"/>
    </row>
    <row r="59" customFormat="false" ht="33" hidden="false" customHeight="true" outlineLevel="0" collapsed="false">
      <c r="A59" s="835" t="n">
        <f aca="false">A58+1</f>
        <v>48</v>
      </c>
      <c r="B59" s="836" t="str">
        <f aca="false">IF(基本情報入力シート!C80="","",基本情報入力シート!C80)</f>
        <v/>
      </c>
      <c r="C59" s="837" t="str">
        <f aca="false">IF(基本情報入力シート!D80="","",基本情報入力シート!D80)</f>
        <v/>
      </c>
      <c r="D59" s="837" t="str">
        <f aca="false">IF(基本情報入力シート!E80="","",基本情報入力シート!E80)</f>
        <v/>
      </c>
      <c r="E59" s="837" t="str">
        <f aca="false">IF(基本情報入力シート!F80="","",基本情報入力シート!F80)</f>
        <v/>
      </c>
      <c r="F59" s="837" t="str">
        <f aca="false">IF(基本情報入力シート!G80="","",基本情報入力シート!G80)</f>
        <v/>
      </c>
      <c r="G59" s="837" t="str">
        <f aca="false">IF(基本情報入力シート!H80="","",基本情報入力シート!H80)</f>
        <v/>
      </c>
      <c r="H59" s="837" t="str">
        <f aca="false">IF(基本情報入力シート!I80="","",基本情報入力シート!I80)</f>
        <v/>
      </c>
      <c r="I59" s="837" t="str">
        <f aca="false">IF(基本情報入力シート!J80="","",基本情報入力シート!J80)</f>
        <v/>
      </c>
      <c r="J59" s="837" t="str">
        <f aca="false">IF(基本情報入力シート!K80="","",基本情報入力シート!K80)</f>
        <v/>
      </c>
      <c r="K59" s="838" t="str">
        <f aca="false">IF(基本情報入力シート!L80="","",基本情報入力シート!L80)</f>
        <v/>
      </c>
      <c r="L59" s="839" t="str">
        <f aca="false">IF(基本情報入力シート!M80="","",基本情報入力シート!M80)</f>
        <v/>
      </c>
      <c r="M59" s="839" t="str">
        <f aca="false">IF(基本情報入力シート!R80="","",基本情報入力シート!R80)</f>
        <v/>
      </c>
      <c r="N59" s="839" t="str">
        <f aca="false">IF(基本情報入力シート!W80="","",基本情報入力シート!W80)</f>
        <v/>
      </c>
      <c r="O59" s="839" t="str">
        <f aca="false">IF(基本情報入力シート!X80="","",基本情報入力シート!X80)</f>
        <v/>
      </c>
      <c r="P59" s="840" t="str">
        <f aca="false">IF(基本情報入力シート!Y80="","",基本情報入力シート!Y80)</f>
        <v/>
      </c>
      <c r="Q59" s="841" t="str">
        <f aca="false">IF(基本情報入力シート!Z80="","",基本情報入力シート!Z80)</f>
        <v/>
      </c>
      <c r="R59" s="872" t="str">
        <f aca="false">IF(基本情報入力シート!AA80="","",基本情報入力シート!AA80)</f>
        <v/>
      </c>
      <c r="S59" s="873"/>
      <c r="T59" s="874"/>
      <c r="U59" s="875" t="e">
        <f aca="false">IF(P59="","",VLOOKUP(P59,【参考】数式用!$A$5:$I$38,MATCH(T59,【参考】数式用!$H$4:$I$4,0)+7,0))))</f>
        <v>#N/A</v>
      </c>
      <c r="V59" s="876"/>
      <c r="W59" s="846" t="s">
        <v>101</v>
      </c>
      <c r="X59" s="877"/>
      <c r="Y59" s="848" t="s">
        <v>132</v>
      </c>
      <c r="Z59" s="877"/>
      <c r="AA59" s="848" t="s">
        <v>354</v>
      </c>
      <c r="AB59" s="877"/>
      <c r="AC59" s="848" t="s">
        <v>132</v>
      </c>
      <c r="AD59" s="877"/>
      <c r="AE59" s="848" t="s">
        <v>133</v>
      </c>
      <c r="AF59" s="849" t="s">
        <v>169</v>
      </c>
      <c r="AG59" s="850" t="str">
        <f aca="false">IF(X59&gt;=1,(AB59*12+AD59)-(X59*12+Z59)+1,"")</f>
        <v/>
      </c>
      <c r="AH59" s="878" t="s">
        <v>355</v>
      </c>
      <c r="AI59" s="851" t="str">
        <f aca="false">IFERROR(ROUNDDOWN(ROUND(Q59*R59,0)*U59,0)*AG59,"")</f>
        <v/>
      </c>
      <c r="AJ59" s="786"/>
      <c r="AK59" s="879" t="str">
        <f aca="false">IFERROR(IF(AND(T59="特定加算Ⅰ",OR(V59="",V59="-",V59="いずれも取得していない")),"☓","○"),"")</f>
        <v>○</v>
      </c>
      <c r="AL59" s="880" t="str">
        <f aca="false">IFERROR(IF(AND(T59="特定加算Ⅰ",OR(V59="",V59="-",V59="いずれも取得していない")),"！特定加算Ⅰが選択されています。該当する介護福祉士配置等要件を選択してください。",""),"")</f>
        <v/>
      </c>
      <c r="AM59" s="881"/>
      <c r="AN59" s="881"/>
      <c r="AO59" s="881"/>
      <c r="AP59" s="881"/>
      <c r="AQ59" s="881"/>
      <c r="AR59" s="881"/>
      <c r="AS59" s="881"/>
      <c r="AT59" s="881"/>
      <c r="AU59" s="882"/>
    </row>
    <row r="60" customFormat="false" ht="33" hidden="false" customHeight="true" outlineLevel="0" collapsed="false">
      <c r="A60" s="835" t="n">
        <f aca="false">A59+1</f>
        <v>49</v>
      </c>
      <c r="B60" s="836" t="str">
        <f aca="false">IF(基本情報入力シート!C81="","",基本情報入力シート!C81)</f>
        <v/>
      </c>
      <c r="C60" s="837" t="str">
        <f aca="false">IF(基本情報入力シート!D81="","",基本情報入力シート!D81)</f>
        <v/>
      </c>
      <c r="D60" s="837" t="str">
        <f aca="false">IF(基本情報入力シート!E81="","",基本情報入力シート!E81)</f>
        <v/>
      </c>
      <c r="E60" s="837" t="str">
        <f aca="false">IF(基本情報入力シート!F81="","",基本情報入力シート!F81)</f>
        <v/>
      </c>
      <c r="F60" s="837" t="str">
        <f aca="false">IF(基本情報入力シート!G81="","",基本情報入力シート!G81)</f>
        <v/>
      </c>
      <c r="G60" s="837" t="str">
        <f aca="false">IF(基本情報入力シート!H81="","",基本情報入力シート!H81)</f>
        <v/>
      </c>
      <c r="H60" s="837" t="str">
        <f aca="false">IF(基本情報入力シート!I81="","",基本情報入力シート!I81)</f>
        <v/>
      </c>
      <c r="I60" s="837" t="str">
        <f aca="false">IF(基本情報入力シート!J81="","",基本情報入力シート!J81)</f>
        <v/>
      </c>
      <c r="J60" s="837" t="str">
        <f aca="false">IF(基本情報入力シート!K81="","",基本情報入力シート!K81)</f>
        <v/>
      </c>
      <c r="K60" s="838" t="str">
        <f aca="false">IF(基本情報入力シート!L81="","",基本情報入力シート!L81)</f>
        <v/>
      </c>
      <c r="L60" s="839" t="str">
        <f aca="false">IF(基本情報入力シート!M81="","",基本情報入力シート!M81)</f>
        <v/>
      </c>
      <c r="M60" s="839" t="str">
        <f aca="false">IF(基本情報入力シート!R81="","",基本情報入力シート!R81)</f>
        <v/>
      </c>
      <c r="N60" s="839" t="str">
        <f aca="false">IF(基本情報入力シート!W81="","",基本情報入力シート!W81)</f>
        <v/>
      </c>
      <c r="O60" s="839" t="str">
        <f aca="false">IF(基本情報入力シート!X81="","",基本情報入力シート!X81)</f>
        <v/>
      </c>
      <c r="P60" s="840" t="str">
        <f aca="false">IF(基本情報入力シート!Y81="","",基本情報入力シート!Y81)</f>
        <v/>
      </c>
      <c r="Q60" s="841" t="str">
        <f aca="false">IF(基本情報入力シート!Z81="","",基本情報入力シート!Z81)</f>
        <v/>
      </c>
      <c r="R60" s="872" t="str">
        <f aca="false">IF(基本情報入力シート!AA81="","",基本情報入力シート!AA81)</f>
        <v/>
      </c>
      <c r="S60" s="873"/>
      <c r="T60" s="874"/>
      <c r="U60" s="875" t="e">
        <f aca="false">IF(P60="","",VLOOKUP(P60,【参考】数式用!$A$5:$I$38,MATCH(T60,【参考】数式用!$H$4:$I$4,0)+7,0))))</f>
        <v>#N/A</v>
      </c>
      <c r="V60" s="876"/>
      <c r="W60" s="846" t="s">
        <v>101</v>
      </c>
      <c r="X60" s="877"/>
      <c r="Y60" s="848" t="s">
        <v>132</v>
      </c>
      <c r="Z60" s="877"/>
      <c r="AA60" s="848" t="s">
        <v>354</v>
      </c>
      <c r="AB60" s="877"/>
      <c r="AC60" s="848" t="s">
        <v>132</v>
      </c>
      <c r="AD60" s="877"/>
      <c r="AE60" s="848" t="s">
        <v>133</v>
      </c>
      <c r="AF60" s="849" t="s">
        <v>169</v>
      </c>
      <c r="AG60" s="850" t="str">
        <f aca="false">IF(X60&gt;=1,(AB60*12+AD60)-(X60*12+Z60)+1,"")</f>
        <v/>
      </c>
      <c r="AH60" s="878" t="s">
        <v>355</v>
      </c>
      <c r="AI60" s="851" t="str">
        <f aca="false">IFERROR(ROUNDDOWN(ROUND(Q60*R60,0)*U60,0)*AG60,"")</f>
        <v/>
      </c>
      <c r="AJ60" s="786"/>
      <c r="AK60" s="879" t="str">
        <f aca="false">IFERROR(IF(AND(T60="特定加算Ⅰ",OR(V60="",V60="-",V60="いずれも取得していない")),"☓","○"),"")</f>
        <v>○</v>
      </c>
      <c r="AL60" s="880" t="str">
        <f aca="false">IFERROR(IF(AND(T60="特定加算Ⅰ",OR(V60="",V60="-",V60="いずれも取得していない")),"！特定加算Ⅰが選択されています。該当する介護福祉士配置等要件を選択してください。",""),"")</f>
        <v/>
      </c>
      <c r="AM60" s="881"/>
      <c r="AN60" s="881"/>
      <c r="AO60" s="881"/>
      <c r="AP60" s="881"/>
      <c r="AQ60" s="881"/>
      <c r="AR60" s="881"/>
      <c r="AS60" s="881"/>
      <c r="AT60" s="881"/>
      <c r="AU60" s="882"/>
    </row>
    <row r="61" customFormat="false" ht="33" hidden="false" customHeight="true" outlineLevel="0" collapsed="false">
      <c r="A61" s="835" t="n">
        <f aca="false">A60+1</f>
        <v>50</v>
      </c>
      <c r="B61" s="836" t="str">
        <f aca="false">IF(基本情報入力シート!C82="","",基本情報入力シート!C82)</f>
        <v/>
      </c>
      <c r="C61" s="837" t="str">
        <f aca="false">IF(基本情報入力シート!D82="","",基本情報入力シート!D82)</f>
        <v/>
      </c>
      <c r="D61" s="837" t="str">
        <f aca="false">IF(基本情報入力シート!E82="","",基本情報入力シート!E82)</f>
        <v/>
      </c>
      <c r="E61" s="837" t="str">
        <f aca="false">IF(基本情報入力シート!F82="","",基本情報入力シート!F82)</f>
        <v/>
      </c>
      <c r="F61" s="837" t="str">
        <f aca="false">IF(基本情報入力シート!G82="","",基本情報入力シート!G82)</f>
        <v/>
      </c>
      <c r="G61" s="837" t="str">
        <f aca="false">IF(基本情報入力シート!H82="","",基本情報入力シート!H82)</f>
        <v/>
      </c>
      <c r="H61" s="837" t="str">
        <f aca="false">IF(基本情報入力シート!I82="","",基本情報入力シート!I82)</f>
        <v/>
      </c>
      <c r="I61" s="837" t="str">
        <f aca="false">IF(基本情報入力シート!J82="","",基本情報入力シート!J82)</f>
        <v/>
      </c>
      <c r="J61" s="837" t="str">
        <f aca="false">IF(基本情報入力シート!K82="","",基本情報入力シート!K82)</f>
        <v/>
      </c>
      <c r="K61" s="838" t="str">
        <f aca="false">IF(基本情報入力シート!L82="","",基本情報入力シート!L82)</f>
        <v/>
      </c>
      <c r="L61" s="839" t="str">
        <f aca="false">IF(基本情報入力シート!M82="","",基本情報入力シート!M82)</f>
        <v/>
      </c>
      <c r="M61" s="839" t="str">
        <f aca="false">IF(基本情報入力シート!R82="","",基本情報入力シート!R82)</f>
        <v/>
      </c>
      <c r="N61" s="839" t="str">
        <f aca="false">IF(基本情報入力シート!W82="","",基本情報入力シート!W82)</f>
        <v/>
      </c>
      <c r="O61" s="839" t="str">
        <f aca="false">IF(基本情報入力シート!X82="","",基本情報入力シート!X82)</f>
        <v/>
      </c>
      <c r="P61" s="840" t="str">
        <f aca="false">IF(基本情報入力シート!Y82="","",基本情報入力シート!Y82)</f>
        <v/>
      </c>
      <c r="Q61" s="841" t="str">
        <f aca="false">IF(基本情報入力シート!Z82="","",基本情報入力シート!Z82)</f>
        <v/>
      </c>
      <c r="R61" s="872" t="str">
        <f aca="false">IF(基本情報入力シート!AA82="","",基本情報入力シート!AA82)</f>
        <v/>
      </c>
      <c r="S61" s="873"/>
      <c r="T61" s="874"/>
      <c r="U61" s="875" t="e">
        <f aca="false">IF(P61="","",VLOOKUP(P61,【参考】数式用!$A$5:$I$38,MATCH(T61,【参考】数式用!$H$4:$I$4,0)+7,0))))</f>
        <v>#N/A</v>
      </c>
      <c r="V61" s="876"/>
      <c r="W61" s="846" t="s">
        <v>101</v>
      </c>
      <c r="X61" s="877"/>
      <c r="Y61" s="848" t="s">
        <v>132</v>
      </c>
      <c r="Z61" s="877"/>
      <c r="AA61" s="848" t="s">
        <v>354</v>
      </c>
      <c r="AB61" s="877"/>
      <c r="AC61" s="848" t="s">
        <v>132</v>
      </c>
      <c r="AD61" s="877"/>
      <c r="AE61" s="848" t="s">
        <v>133</v>
      </c>
      <c r="AF61" s="849" t="s">
        <v>169</v>
      </c>
      <c r="AG61" s="850" t="str">
        <f aca="false">IF(X61&gt;=1,(AB61*12+AD61)-(X61*12+Z61)+1,"")</f>
        <v/>
      </c>
      <c r="AH61" s="878" t="s">
        <v>355</v>
      </c>
      <c r="AI61" s="851" t="str">
        <f aca="false">IFERROR(ROUNDDOWN(ROUND(Q61*R61,0)*U61,0)*AG61,"")</f>
        <v/>
      </c>
      <c r="AJ61" s="786"/>
      <c r="AK61" s="879" t="str">
        <f aca="false">IFERROR(IF(AND(T61="特定加算Ⅰ",OR(V61="",V61="-",V61="いずれも取得していない")),"☓","○"),"")</f>
        <v>○</v>
      </c>
      <c r="AL61" s="880" t="str">
        <f aca="false">IFERROR(IF(AND(T61="特定加算Ⅰ",OR(V61="",V61="-",V61="いずれも取得していない")),"！特定加算Ⅰが選択されています。該当する介護福祉士配置等要件を選択してください。",""),"")</f>
        <v/>
      </c>
      <c r="AM61" s="881"/>
      <c r="AN61" s="881"/>
      <c r="AO61" s="881"/>
      <c r="AP61" s="881"/>
      <c r="AQ61" s="881"/>
      <c r="AR61" s="881"/>
      <c r="AS61" s="881"/>
      <c r="AT61" s="881"/>
      <c r="AU61" s="882"/>
    </row>
    <row r="62" customFormat="false" ht="33" hidden="false" customHeight="true" outlineLevel="0" collapsed="false">
      <c r="A62" s="835" t="n">
        <f aca="false">A61+1</f>
        <v>51</v>
      </c>
      <c r="B62" s="836" t="str">
        <f aca="false">IF(基本情報入力シート!C83="","",基本情報入力シート!C83)</f>
        <v/>
      </c>
      <c r="C62" s="837" t="str">
        <f aca="false">IF(基本情報入力シート!D83="","",基本情報入力シート!D83)</f>
        <v/>
      </c>
      <c r="D62" s="837" t="str">
        <f aca="false">IF(基本情報入力シート!E83="","",基本情報入力シート!E83)</f>
        <v/>
      </c>
      <c r="E62" s="837" t="str">
        <f aca="false">IF(基本情報入力シート!F83="","",基本情報入力シート!F83)</f>
        <v/>
      </c>
      <c r="F62" s="837" t="str">
        <f aca="false">IF(基本情報入力シート!G83="","",基本情報入力シート!G83)</f>
        <v/>
      </c>
      <c r="G62" s="837" t="str">
        <f aca="false">IF(基本情報入力シート!H83="","",基本情報入力シート!H83)</f>
        <v/>
      </c>
      <c r="H62" s="837" t="str">
        <f aca="false">IF(基本情報入力シート!I83="","",基本情報入力シート!I83)</f>
        <v/>
      </c>
      <c r="I62" s="837" t="str">
        <f aca="false">IF(基本情報入力シート!J83="","",基本情報入力シート!J83)</f>
        <v/>
      </c>
      <c r="J62" s="837" t="str">
        <f aca="false">IF(基本情報入力シート!K83="","",基本情報入力シート!K83)</f>
        <v/>
      </c>
      <c r="K62" s="838" t="str">
        <f aca="false">IF(基本情報入力シート!L83="","",基本情報入力シート!L83)</f>
        <v/>
      </c>
      <c r="L62" s="839" t="str">
        <f aca="false">IF(基本情報入力シート!M83="","",基本情報入力シート!M83)</f>
        <v/>
      </c>
      <c r="M62" s="839" t="str">
        <f aca="false">IF(基本情報入力シート!R83="","",基本情報入力シート!R83)</f>
        <v/>
      </c>
      <c r="N62" s="839" t="str">
        <f aca="false">IF(基本情報入力シート!W83="","",基本情報入力シート!W83)</f>
        <v/>
      </c>
      <c r="O62" s="839" t="str">
        <f aca="false">IF(基本情報入力シート!X83="","",基本情報入力シート!X83)</f>
        <v/>
      </c>
      <c r="P62" s="840" t="str">
        <f aca="false">IF(基本情報入力シート!Y83="","",基本情報入力シート!Y83)</f>
        <v/>
      </c>
      <c r="Q62" s="841" t="str">
        <f aca="false">IF(基本情報入力シート!Z83="","",基本情報入力シート!Z83)</f>
        <v/>
      </c>
      <c r="R62" s="872" t="str">
        <f aca="false">IF(基本情報入力シート!AA83="","",基本情報入力シート!AA83)</f>
        <v/>
      </c>
      <c r="S62" s="873"/>
      <c r="T62" s="874"/>
      <c r="U62" s="875" t="e">
        <f aca="false">IF(P62="","",VLOOKUP(P62,【参考】数式用!$A$5:$I$38,MATCH(T62,【参考】数式用!$H$4:$I$4,0)+7,0))))</f>
        <v>#N/A</v>
      </c>
      <c r="V62" s="876"/>
      <c r="W62" s="846" t="s">
        <v>101</v>
      </c>
      <c r="X62" s="877"/>
      <c r="Y62" s="848" t="s">
        <v>132</v>
      </c>
      <c r="Z62" s="877"/>
      <c r="AA62" s="848" t="s">
        <v>354</v>
      </c>
      <c r="AB62" s="877"/>
      <c r="AC62" s="848" t="s">
        <v>132</v>
      </c>
      <c r="AD62" s="877"/>
      <c r="AE62" s="848" t="s">
        <v>133</v>
      </c>
      <c r="AF62" s="849" t="s">
        <v>169</v>
      </c>
      <c r="AG62" s="850" t="str">
        <f aca="false">IF(X62&gt;=1,(AB62*12+AD62)-(X62*12+Z62)+1,"")</f>
        <v/>
      </c>
      <c r="AH62" s="878" t="s">
        <v>355</v>
      </c>
      <c r="AI62" s="851" t="str">
        <f aca="false">IFERROR(ROUNDDOWN(ROUND(Q62*R62,0)*U62,0)*AG62,"")</f>
        <v/>
      </c>
      <c r="AJ62" s="786"/>
      <c r="AK62" s="879" t="str">
        <f aca="false">IFERROR(IF(AND(T62="特定加算Ⅰ",OR(V62="",V62="-",V62="いずれも取得していない")),"☓","○"),"")</f>
        <v>○</v>
      </c>
      <c r="AL62" s="880" t="str">
        <f aca="false">IFERROR(IF(AND(T62="特定加算Ⅰ",OR(V62="",V62="-",V62="いずれも取得していない")),"！特定加算Ⅰが選択されています。該当する介護福祉士配置等要件を選択してください。",""),"")</f>
        <v/>
      </c>
      <c r="AM62" s="881"/>
      <c r="AN62" s="881"/>
      <c r="AO62" s="881"/>
      <c r="AP62" s="881"/>
      <c r="AQ62" s="881"/>
      <c r="AR62" s="881"/>
      <c r="AS62" s="881"/>
      <c r="AT62" s="881"/>
      <c r="AU62" s="882"/>
    </row>
    <row r="63" customFormat="false" ht="33" hidden="false" customHeight="true" outlineLevel="0" collapsed="false">
      <c r="A63" s="835" t="n">
        <f aca="false">A62+1</f>
        <v>52</v>
      </c>
      <c r="B63" s="836" t="str">
        <f aca="false">IF(基本情報入力シート!C84="","",基本情報入力シート!C84)</f>
        <v/>
      </c>
      <c r="C63" s="837" t="str">
        <f aca="false">IF(基本情報入力シート!D84="","",基本情報入力シート!D84)</f>
        <v/>
      </c>
      <c r="D63" s="837" t="str">
        <f aca="false">IF(基本情報入力シート!E84="","",基本情報入力シート!E84)</f>
        <v/>
      </c>
      <c r="E63" s="837" t="str">
        <f aca="false">IF(基本情報入力シート!F84="","",基本情報入力シート!F84)</f>
        <v/>
      </c>
      <c r="F63" s="837" t="str">
        <f aca="false">IF(基本情報入力シート!G84="","",基本情報入力シート!G84)</f>
        <v/>
      </c>
      <c r="G63" s="837" t="str">
        <f aca="false">IF(基本情報入力シート!H84="","",基本情報入力シート!H84)</f>
        <v/>
      </c>
      <c r="H63" s="837" t="str">
        <f aca="false">IF(基本情報入力シート!I84="","",基本情報入力シート!I84)</f>
        <v/>
      </c>
      <c r="I63" s="837" t="str">
        <f aca="false">IF(基本情報入力シート!J84="","",基本情報入力シート!J84)</f>
        <v/>
      </c>
      <c r="J63" s="837" t="str">
        <f aca="false">IF(基本情報入力シート!K84="","",基本情報入力シート!K84)</f>
        <v/>
      </c>
      <c r="K63" s="838" t="str">
        <f aca="false">IF(基本情報入力シート!L84="","",基本情報入力シート!L84)</f>
        <v/>
      </c>
      <c r="L63" s="839" t="str">
        <f aca="false">IF(基本情報入力シート!M84="","",基本情報入力シート!M84)</f>
        <v/>
      </c>
      <c r="M63" s="839" t="str">
        <f aca="false">IF(基本情報入力シート!R84="","",基本情報入力シート!R84)</f>
        <v/>
      </c>
      <c r="N63" s="839" t="str">
        <f aca="false">IF(基本情報入力シート!W84="","",基本情報入力シート!W84)</f>
        <v/>
      </c>
      <c r="O63" s="839" t="str">
        <f aca="false">IF(基本情報入力シート!X84="","",基本情報入力シート!X84)</f>
        <v/>
      </c>
      <c r="P63" s="840" t="str">
        <f aca="false">IF(基本情報入力シート!Y84="","",基本情報入力シート!Y84)</f>
        <v/>
      </c>
      <c r="Q63" s="841" t="str">
        <f aca="false">IF(基本情報入力シート!Z84="","",基本情報入力シート!Z84)</f>
        <v/>
      </c>
      <c r="R63" s="872" t="str">
        <f aca="false">IF(基本情報入力シート!AA84="","",基本情報入力シート!AA84)</f>
        <v/>
      </c>
      <c r="S63" s="873"/>
      <c r="T63" s="874"/>
      <c r="U63" s="875" t="e">
        <f aca="false">IF(P63="","",VLOOKUP(P63,【参考】数式用!$A$5:$I$38,MATCH(T63,【参考】数式用!$H$4:$I$4,0)+7,0))))</f>
        <v>#N/A</v>
      </c>
      <c r="V63" s="876"/>
      <c r="W63" s="846" t="s">
        <v>101</v>
      </c>
      <c r="X63" s="877"/>
      <c r="Y63" s="848" t="s">
        <v>132</v>
      </c>
      <c r="Z63" s="877"/>
      <c r="AA63" s="848" t="s">
        <v>354</v>
      </c>
      <c r="AB63" s="877"/>
      <c r="AC63" s="848" t="s">
        <v>132</v>
      </c>
      <c r="AD63" s="877"/>
      <c r="AE63" s="848" t="s">
        <v>133</v>
      </c>
      <c r="AF63" s="849" t="s">
        <v>169</v>
      </c>
      <c r="AG63" s="850" t="str">
        <f aca="false">IF(X63&gt;=1,(AB63*12+AD63)-(X63*12+Z63)+1,"")</f>
        <v/>
      </c>
      <c r="AH63" s="878" t="s">
        <v>355</v>
      </c>
      <c r="AI63" s="851" t="str">
        <f aca="false">IFERROR(ROUNDDOWN(ROUND(Q63*R63,0)*U63,0)*AG63,"")</f>
        <v/>
      </c>
      <c r="AJ63" s="786"/>
      <c r="AK63" s="879" t="str">
        <f aca="false">IFERROR(IF(AND(T63="特定加算Ⅰ",OR(V63="",V63="-",V63="いずれも取得していない")),"☓","○"),"")</f>
        <v>○</v>
      </c>
      <c r="AL63" s="880" t="str">
        <f aca="false">IFERROR(IF(AND(T63="特定加算Ⅰ",OR(V63="",V63="-",V63="いずれも取得していない")),"！特定加算Ⅰが選択されています。該当する介護福祉士配置等要件を選択してください。",""),"")</f>
        <v/>
      </c>
      <c r="AM63" s="881"/>
      <c r="AN63" s="881"/>
      <c r="AO63" s="881"/>
      <c r="AP63" s="881"/>
      <c r="AQ63" s="881"/>
      <c r="AR63" s="881"/>
      <c r="AS63" s="881"/>
      <c r="AT63" s="881"/>
      <c r="AU63" s="882"/>
    </row>
    <row r="64" customFormat="false" ht="33" hidden="false" customHeight="true" outlineLevel="0" collapsed="false">
      <c r="A64" s="835" t="n">
        <f aca="false">A63+1</f>
        <v>53</v>
      </c>
      <c r="B64" s="836" t="str">
        <f aca="false">IF(基本情報入力シート!C85="","",基本情報入力シート!C85)</f>
        <v/>
      </c>
      <c r="C64" s="837" t="str">
        <f aca="false">IF(基本情報入力シート!D85="","",基本情報入力シート!D85)</f>
        <v/>
      </c>
      <c r="D64" s="837" t="str">
        <f aca="false">IF(基本情報入力シート!E85="","",基本情報入力シート!E85)</f>
        <v/>
      </c>
      <c r="E64" s="837" t="str">
        <f aca="false">IF(基本情報入力シート!F85="","",基本情報入力シート!F85)</f>
        <v/>
      </c>
      <c r="F64" s="837" t="str">
        <f aca="false">IF(基本情報入力シート!G85="","",基本情報入力シート!G85)</f>
        <v/>
      </c>
      <c r="G64" s="837" t="str">
        <f aca="false">IF(基本情報入力シート!H85="","",基本情報入力シート!H85)</f>
        <v/>
      </c>
      <c r="H64" s="837" t="str">
        <f aca="false">IF(基本情報入力シート!I85="","",基本情報入力シート!I85)</f>
        <v/>
      </c>
      <c r="I64" s="837" t="str">
        <f aca="false">IF(基本情報入力シート!J85="","",基本情報入力シート!J85)</f>
        <v/>
      </c>
      <c r="J64" s="837" t="str">
        <f aca="false">IF(基本情報入力シート!K85="","",基本情報入力シート!K85)</f>
        <v/>
      </c>
      <c r="K64" s="838" t="str">
        <f aca="false">IF(基本情報入力シート!L85="","",基本情報入力シート!L85)</f>
        <v/>
      </c>
      <c r="L64" s="839" t="str">
        <f aca="false">IF(基本情報入力シート!M85="","",基本情報入力シート!M85)</f>
        <v/>
      </c>
      <c r="M64" s="839" t="str">
        <f aca="false">IF(基本情報入力シート!R85="","",基本情報入力シート!R85)</f>
        <v/>
      </c>
      <c r="N64" s="839" t="str">
        <f aca="false">IF(基本情報入力シート!W85="","",基本情報入力シート!W85)</f>
        <v/>
      </c>
      <c r="O64" s="839" t="str">
        <f aca="false">IF(基本情報入力シート!X85="","",基本情報入力シート!X85)</f>
        <v/>
      </c>
      <c r="P64" s="840" t="str">
        <f aca="false">IF(基本情報入力シート!Y85="","",基本情報入力シート!Y85)</f>
        <v/>
      </c>
      <c r="Q64" s="841" t="str">
        <f aca="false">IF(基本情報入力シート!Z85="","",基本情報入力シート!Z85)</f>
        <v/>
      </c>
      <c r="R64" s="872" t="str">
        <f aca="false">IF(基本情報入力シート!AA85="","",基本情報入力シート!AA85)</f>
        <v/>
      </c>
      <c r="S64" s="873"/>
      <c r="T64" s="874"/>
      <c r="U64" s="875" t="e">
        <f aca="false">IF(P64="","",VLOOKUP(P64,【参考】数式用!$A$5:$I$38,MATCH(T64,【参考】数式用!$H$4:$I$4,0)+7,0))))</f>
        <v>#N/A</v>
      </c>
      <c r="V64" s="876"/>
      <c r="W64" s="846" t="s">
        <v>101</v>
      </c>
      <c r="X64" s="877"/>
      <c r="Y64" s="848" t="s">
        <v>132</v>
      </c>
      <c r="Z64" s="877"/>
      <c r="AA64" s="848" t="s">
        <v>354</v>
      </c>
      <c r="AB64" s="877"/>
      <c r="AC64" s="848" t="s">
        <v>132</v>
      </c>
      <c r="AD64" s="877"/>
      <c r="AE64" s="848" t="s">
        <v>133</v>
      </c>
      <c r="AF64" s="849" t="s">
        <v>169</v>
      </c>
      <c r="AG64" s="850" t="str">
        <f aca="false">IF(X64&gt;=1,(AB64*12+AD64)-(X64*12+Z64)+1,"")</f>
        <v/>
      </c>
      <c r="AH64" s="878" t="s">
        <v>355</v>
      </c>
      <c r="AI64" s="851" t="str">
        <f aca="false">IFERROR(ROUNDDOWN(ROUND(Q64*R64,0)*U64,0)*AG64,"")</f>
        <v/>
      </c>
      <c r="AJ64" s="786"/>
      <c r="AK64" s="879" t="str">
        <f aca="false">IFERROR(IF(AND(T64="特定加算Ⅰ",OR(V64="",V64="-",V64="いずれも取得していない")),"☓","○"),"")</f>
        <v>○</v>
      </c>
      <c r="AL64" s="880" t="str">
        <f aca="false">IFERROR(IF(AND(T64="特定加算Ⅰ",OR(V64="",V64="-",V64="いずれも取得していない")),"！特定加算Ⅰが選択されています。該当する介護福祉士配置等要件を選択してください。",""),"")</f>
        <v/>
      </c>
      <c r="AM64" s="881"/>
      <c r="AN64" s="881"/>
      <c r="AO64" s="881"/>
      <c r="AP64" s="881"/>
      <c r="AQ64" s="881"/>
      <c r="AR64" s="881"/>
      <c r="AS64" s="881"/>
      <c r="AT64" s="881"/>
      <c r="AU64" s="882"/>
    </row>
    <row r="65" customFormat="false" ht="33" hidden="false" customHeight="true" outlineLevel="0" collapsed="false">
      <c r="A65" s="835" t="n">
        <f aca="false">A64+1</f>
        <v>54</v>
      </c>
      <c r="B65" s="836" t="str">
        <f aca="false">IF(基本情報入力シート!C86="","",基本情報入力シート!C86)</f>
        <v/>
      </c>
      <c r="C65" s="837" t="str">
        <f aca="false">IF(基本情報入力シート!D86="","",基本情報入力シート!D86)</f>
        <v/>
      </c>
      <c r="D65" s="837" t="str">
        <f aca="false">IF(基本情報入力シート!E86="","",基本情報入力シート!E86)</f>
        <v/>
      </c>
      <c r="E65" s="837" t="str">
        <f aca="false">IF(基本情報入力シート!F86="","",基本情報入力シート!F86)</f>
        <v/>
      </c>
      <c r="F65" s="837" t="str">
        <f aca="false">IF(基本情報入力シート!G86="","",基本情報入力シート!G86)</f>
        <v/>
      </c>
      <c r="G65" s="837" t="str">
        <f aca="false">IF(基本情報入力シート!H86="","",基本情報入力シート!H86)</f>
        <v/>
      </c>
      <c r="H65" s="837" t="str">
        <f aca="false">IF(基本情報入力シート!I86="","",基本情報入力シート!I86)</f>
        <v/>
      </c>
      <c r="I65" s="837" t="str">
        <f aca="false">IF(基本情報入力シート!J86="","",基本情報入力シート!J86)</f>
        <v/>
      </c>
      <c r="J65" s="837" t="str">
        <f aca="false">IF(基本情報入力シート!K86="","",基本情報入力シート!K86)</f>
        <v/>
      </c>
      <c r="K65" s="838" t="str">
        <f aca="false">IF(基本情報入力シート!L86="","",基本情報入力シート!L86)</f>
        <v/>
      </c>
      <c r="L65" s="839" t="str">
        <f aca="false">IF(基本情報入力シート!M86="","",基本情報入力シート!M86)</f>
        <v/>
      </c>
      <c r="M65" s="839" t="str">
        <f aca="false">IF(基本情報入力シート!R86="","",基本情報入力シート!R86)</f>
        <v/>
      </c>
      <c r="N65" s="839" t="str">
        <f aca="false">IF(基本情報入力シート!W86="","",基本情報入力シート!W86)</f>
        <v/>
      </c>
      <c r="O65" s="839" t="str">
        <f aca="false">IF(基本情報入力シート!X86="","",基本情報入力シート!X86)</f>
        <v/>
      </c>
      <c r="P65" s="840" t="str">
        <f aca="false">IF(基本情報入力シート!Y86="","",基本情報入力シート!Y86)</f>
        <v/>
      </c>
      <c r="Q65" s="841" t="str">
        <f aca="false">IF(基本情報入力シート!Z86="","",基本情報入力シート!Z86)</f>
        <v/>
      </c>
      <c r="R65" s="872" t="str">
        <f aca="false">IF(基本情報入力シート!AA86="","",基本情報入力シート!AA86)</f>
        <v/>
      </c>
      <c r="S65" s="873"/>
      <c r="T65" s="874"/>
      <c r="U65" s="875" t="e">
        <f aca="false">IF(P65="","",VLOOKUP(P65,【参考】数式用!$A$5:$I$38,MATCH(T65,【参考】数式用!$H$4:$I$4,0)+7,0))))</f>
        <v>#N/A</v>
      </c>
      <c r="V65" s="876"/>
      <c r="W65" s="846" t="s">
        <v>101</v>
      </c>
      <c r="X65" s="877"/>
      <c r="Y65" s="848" t="s">
        <v>132</v>
      </c>
      <c r="Z65" s="877"/>
      <c r="AA65" s="848" t="s">
        <v>354</v>
      </c>
      <c r="AB65" s="877"/>
      <c r="AC65" s="848" t="s">
        <v>132</v>
      </c>
      <c r="AD65" s="877"/>
      <c r="AE65" s="848" t="s">
        <v>133</v>
      </c>
      <c r="AF65" s="849" t="s">
        <v>169</v>
      </c>
      <c r="AG65" s="850" t="str">
        <f aca="false">IF(X65&gt;=1,(AB65*12+AD65)-(X65*12+Z65)+1,"")</f>
        <v/>
      </c>
      <c r="AH65" s="878" t="s">
        <v>355</v>
      </c>
      <c r="AI65" s="851" t="str">
        <f aca="false">IFERROR(ROUNDDOWN(ROUND(Q65*R65,0)*U65,0)*AG65,"")</f>
        <v/>
      </c>
      <c r="AJ65" s="786"/>
      <c r="AK65" s="879" t="str">
        <f aca="false">IFERROR(IF(AND(T65="特定加算Ⅰ",OR(V65="",V65="-",V65="いずれも取得していない")),"☓","○"),"")</f>
        <v>○</v>
      </c>
      <c r="AL65" s="880" t="str">
        <f aca="false">IFERROR(IF(AND(T65="特定加算Ⅰ",OR(V65="",V65="-",V65="いずれも取得していない")),"！特定加算Ⅰが選択されています。該当する介護福祉士配置等要件を選択してください。",""),"")</f>
        <v/>
      </c>
      <c r="AM65" s="881"/>
      <c r="AN65" s="881"/>
      <c r="AO65" s="881"/>
      <c r="AP65" s="881"/>
      <c r="AQ65" s="881"/>
      <c r="AR65" s="881"/>
      <c r="AS65" s="881"/>
      <c r="AT65" s="881"/>
      <c r="AU65" s="882"/>
    </row>
    <row r="66" customFormat="false" ht="33" hidden="false" customHeight="true" outlineLevel="0" collapsed="false">
      <c r="A66" s="835" t="n">
        <f aca="false">A65+1</f>
        <v>55</v>
      </c>
      <c r="B66" s="836" t="str">
        <f aca="false">IF(基本情報入力シート!C87="","",基本情報入力シート!C87)</f>
        <v/>
      </c>
      <c r="C66" s="837" t="str">
        <f aca="false">IF(基本情報入力シート!D87="","",基本情報入力シート!D87)</f>
        <v/>
      </c>
      <c r="D66" s="837" t="str">
        <f aca="false">IF(基本情報入力シート!E87="","",基本情報入力シート!E87)</f>
        <v/>
      </c>
      <c r="E66" s="837" t="str">
        <f aca="false">IF(基本情報入力シート!F87="","",基本情報入力シート!F87)</f>
        <v/>
      </c>
      <c r="F66" s="837" t="str">
        <f aca="false">IF(基本情報入力シート!G87="","",基本情報入力シート!G87)</f>
        <v/>
      </c>
      <c r="G66" s="837" t="str">
        <f aca="false">IF(基本情報入力シート!H87="","",基本情報入力シート!H87)</f>
        <v/>
      </c>
      <c r="H66" s="837" t="str">
        <f aca="false">IF(基本情報入力シート!I87="","",基本情報入力シート!I87)</f>
        <v/>
      </c>
      <c r="I66" s="837" t="str">
        <f aca="false">IF(基本情報入力シート!J87="","",基本情報入力シート!J87)</f>
        <v/>
      </c>
      <c r="J66" s="837" t="str">
        <f aca="false">IF(基本情報入力シート!K87="","",基本情報入力シート!K87)</f>
        <v/>
      </c>
      <c r="K66" s="838" t="str">
        <f aca="false">IF(基本情報入力シート!L87="","",基本情報入力シート!L87)</f>
        <v/>
      </c>
      <c r="L66" s="839" t="str">
        <f aca="false">IF(基本情報入力シート!M87="","",基本情報入力シート!M87)</f>
        <v/>
      </c>
      <c r="M66" s="839" t="str">
        <f aca="false">IF(基本情報入力シート!R87="","",基本情報入力シート!R87)</f>
        <v/>
      </c>
      <c r="N66" s="839" t="str">
        <f aca="false">IF(基本情報入力シート!W87="","",基本情報入力シート!W87)</f>
        <v/>
      </c>
      <c r="O66" s="839" t="str">
        <f aca="false">IF(基本情報入力シート!X87="","",基本情報入力シート!X87)</f>
        <v/>
      </c>
      <c r="P66" s="840" t="str">
        <f aca="false">IF(基本情報入力シート!Y87="","",基本情報入力シート!Y87)</f>
        <v/>
      </c>
      <c r="Q66" s="841" t="str">
        <f aca="false">IF(基本情報入力シート!Z87="","",基本情報入力シート!Z87)</f>
        <v/>
      </c>
      <c r="R66" s="872" t="str">
        <f aca="false">IF(基本情報入力シート!AA87="","",基本情報入力シート!AA87)</f>
        <v/>
      </c>
      <c r="S66" s="873"/>
      <c r="T66" s="874"/>
      <c r="U66" s="875" t="e">
        <f aca="false">IF(P66="","",VLOOKUP(P66,【参考】数式用!$A$5:$I$38,MATCH(T66,【参考】数式用!$H$4:$I$4,0)+7,0))))</f>
        <v>#N/A</v>
      </c>
      <c r="V66" s="876"/>
      <c r="W66" s="846" t="s">
        <v>101</v>
      </c>
      <c r="X66" s="877"/>
      <c r="Y66" s="848" t="s">
        <v>132</v>
      </c>
      <c r="Z66" s="877"/>
      <c r="AA66" s="848" t="s">
        <v>354</v>
      </c>
      <c r="AB66" s="877"/>
      <c r="AC66" s="848" t="s">
        <v>132</v>
      </c>
      <c r="AD66" s="877"/>
      <c r="AE66" s="848" t="s">
        <v>133</v>
      </c>
      <c r="AF66" s="849" t="s">
        <v>169</v>
      </c>
      <c r="AG66" s="850" t="str">
        <f aca="false">IF(X66&gt;=1,(AB66*12+AD66)-(X66*12+Z66)+1,"")</f>
        <v/>
      </c>
      <c r="AH66" s="878" t="s">
        <v>355</v>
      </c>
      <c r="AI66" s="851" t="str">
        <f aca="false">IFERROR(ROUNDDOWN(ROUND(Q66*R66,0)*U66,0)*AG66,"")</f>
        <v/>
      </c>
      <c r="AJ66" s="786"/>
      <c r="AK66" s="879" t="str">
        <f aca="false">IFERROR(IF(AND(T66="特定加算Ⅰ",OR(V66="",V66="-",V66="いずれも取得していない")),"☓","○"),"")</f>
        <v>○</v>
      </c>
      <c r="AL66" s="880" t="str">
        <f aca="false">IFERROR(IF(AND(T66="特定加算Ⅰ",OR(V66="",V66="-",V66="いずれも取得していない")),"！特定加算Ⅰが選択されています。該当する介護福祉士配置等要件を選択してください。",""),"")</f>
        <v/>
      </c>
      <c r="AM66" s="881"/>
      <c r="AN66" s="881"/>
      <c r="AO66" s="881"/>
      <c r="AP66" s="881"/>
      <c r="AQ66" s="881"/>
      <c r="AR66" s="881"/>
      <c r="AS66" s="881"/>
      <c r="AT66" s="881"/>
      <c r="AU66" s="882"/>
    </row>
    <row r="67" customFormat="false" ht="33" hidden="false" customHeight="true" outlineLevel="0" collapsed="false">
      <c r="A67" s="835" t="n">
        <f aca="false">A66+1</f>
        <v>56</v>
      </c>
      <c r="B67" s="836" t="str">
        <f aca="false">IF(基本情報入力シート!C88="","",基本情報入力シート!C88)</f>
        <v/>
      </c>
      <c r="C67" s="837" t="str">
        <f aca="false">IF(基本情報入力シート!D88="","",基本情報入力シート!D88)</f>
        <v/>
      </c>
      <c r="D67" s="837" t="str">
        <f aca="false">IF(基本情報入力シート!E88="","",基本情報入力シート!E88)</f>
        <v/>
      </c>
      <c r="E67" s="837" t="str">
        <f aca="false">IF(基本情報入力シート!F88="","",基本情報入力シート!F88)</f>
        <v/>
      </c>
      <c r="F67" s="837" t="str">
        <f aca="false">IF(基本情報入力シート!G88="","",基本情報入力シート!G88)</f>
        <v/>
      </c>
      <c r="G67" s="837" t="str">
        <f aca="false">IF(基本情報入力シート!H88="","",基本情報入力シート!H88)</f>
        <v/>
      </c>
      <c r="H67" s="837" t="str">
        <f aca="false">IF(基本情報入力シート!I88="","",基本情報入力シート!I88)</f>
        <v/>
      </c>
      <c r="I67" s="837" t="str">
        <f aca="false">IF(基本情報入力シート!J88="","",基本情報入力シート!J88)</f>
        <v/>
      </c>
      <c r="J67" s="837" t="str">
        <f aca="false">IF(基本情報入力シート!K88="","",基本情報入力シート!K88)</f>
        <v/>
      </c>
      <c r="K67" s="838" t="str">
        <f aca="false">IF(基本情報入力シート!L88="","",基本情報入力シート!L88)</f>
        <v/>
      </c>
      <c r="L67" s="839" t="str">
        <f aca="false">IF(基本情報入力シート!M88="","",基本情報入力シート!M88)</f>
        <v/>
      </c>
      <c r="M67" s="839" t="str">
        <f aca="false">IF(基本情報入力シート!R88="","",基本情報入力シート!R88)</f>
        <v/>
      </c>
      <c r="N67" s="839" t="str">
        <f aca="false">IF(基本情報入力シート!W88="","",基本情報入力シート!W88)</f>
        <v/>
      </c>
      <c r="O67" s="839" t="str">
        <f aca="false">IF(基本情報入力シート!X88="","",基本情報入力シート!X88)</f>
        <v/>
      </c>
      <c r="P67" s="840" t="str">
        <f aca="false">IF(基本情報入力シート!Y88="","",基本情報入力シート!Y88)</f>
        <v/>
      </c>
      <c r="Q67" s="841" t="str">
        <f aca="false">IF(基本情報入力シート!Z88="","",基本情報入力シート!Z88)</f>
        <v/>
      </c>
      <c r="R67" s="872" t="str">
        <f aca="false">IF(基本情報入力シート!AA88="","",基本情報入力シート!AA88)</f>
        <v/>
      </c>
      <c r="S67" s="873"/>
      <c r="T67" s="874"/>
      <c r="U67" s="875" t="e">
        <f aca="false">IF(P67="","",VLOOKUP(P67,【参考】数式用!$A$5:$I$38,MATCH(T67,【参考】数式用!$H$4:$I$4,0)+7,0))))</f>
        <v>#N/A</v>
      </c>
      <c r="V67" s="876"/>
      <c r="W67" s="846" t="s">
        <v>101</v>
      </c>
      <c r="X67" s="877"/>
      <c r="Y67" s="848" t="s">
        <v>132</v>
      </c>
      <c r="Z67" s="877"/>
      <c r="AA67" s="848" t="s">
        <v>354</v>
      </c>
      <c r="AB67" s="877"/>
      <c r="AC67" s="848" t="s">
        <v>132</v>
      </c>
      <c r="AD67" s="877"/>
      <c r="AE67" s="848" t="s">
        <v>133</v>
      </c>
      <c r="AF67" s="849" t="s">
        <v>169</v>
      </c>
      <c r="AG67" s="850" t="str">
        <f aca="false">IF(X67&gt;=1,(AB67*12+AD67)-(X67*12+Z67)+1,"")</f>
        <v/>
      </c>
      <c r="AH67" s="878" t="s">
        <v>355</v>
      </c>
      <c r="AI67" s="851" t="str">
        <f aca="false">IFERROR(ROUNDDOWN(ROUND(Q67*R67,0)*U67,0)*AG67,"")</f>
        <v/>
      </c>
      <c r="AJ67" s="786"/>
      <c r="AK67" s="879" t="str">
        <f aca="false">IFERROR(IF(AND(T67="特定加算Ⅰ",OR(V67="",V67="-",V67="いずれも取得していない")),"☓","○"),"")</f>
        <v>○</v>
      </c>
      <c r="AL67" s="880" t="str">
        <f aca="false">IFERROR(IF(AND(T67="特定加算Ⅰ",OR(V67="",V67="-",V67="いずれも取得していない")),"！特定加算Ⅰが選択されています。該当する介護福祉士配置等要件を選択してください。",""),"")</f>
        <v/>
      </c>
      <c r="AM67" s="881"/>
      <c r="AN67" s="881"/>
      <c r="AO67" s="881"/>
      <c r="AP67" s="881"/>
      <c r="AQ67" s="881"/>
      <c r="AR67" s="881"/>
      <c r="AS67" s="881"/>
      <c r="AT67" s="881"/>
      <c r="AU67" s="882"/>
    </row>
    <row r="68" customFormat="false" ht="33" hidden="false" customHeight="true" outlineLevel="0" collapsed="false">
      <c r="A68" s="835" t="n">
        <f aca="false">A67+1</f>
        <v>57</v>
      </c>
      <c r="B68" s="836" t="str">
        <f aca="false">IF(基本情報入力シート!C89="","",基本情報入力シート!C89)</f>
        <v/>
      </c>
      <c r="C68" s="837" t="str">
        <f aca="false">IF(基本情報入力シート!D89="","",基本情報入力シート!D89)</f>
        <v/>
      </c>
      <c r="D68" s="837" t="str">
        <f aca="false">IF(基本情報入力シート!E89="","",基本情報入力シート!E89)</f>
        <v/>
      </c>
      <c r="E68" s="837" t="str">
        <f aca="false">IF(基本情報入力シート!F89="","",基本情報入力シート!F89)</f>
        <v/>
      </c>
      <c r="F68" s="837" t="str">
        <f aca="false">IF(基本情報入力シート!G89="","",基本情報入力シート!G89)</f>
        <v/>
      </c>
      <c r="G68" s="837" t="str">
        <f aca="false">IF(基本情報入力シート!H89="","",基本情報入力シート!H89)</f>
        <v/>
      </c>
      <c r="H68" s="837" t="str">
        <f aca="false">IF(基本情報入力シート!I89="","",基本情報入力シート!I89)</f>
        <v/>
      </c>
      <c r="I68" s="837" t="str">
        <f aca="false">IF(基本情報入力シート!J89="","",基本情報入力シート!J89)</f>
        <v/>
      </c>
      <c r="J68" s="837" t="str">
        <f aca="false">IF(基本情報入力シート!K89="","",基本情報入力シート!K89)</f>
        <v/>
      </c>
      <c r="K68" s="838" t="str">
        <f aca="false">IF(基本情報入力シート!L89="","",基本情報入力シート!L89)</f>
        <v/>
      </c>
      <c r="L68" s="839" t="str">
        <f aca="false">IF(基本情報入力シート!M89="","",基本情報入力シート!M89)</f>
        <v/>
      </c>
      <c r="M68" s="839" t="str">
        <f aca="false">IF(基本情報入力シート!R89="","",基本情報入力シート!R89)</f>
        <v/>
      </c>
      <c r="N68" s="839" t="str">
        <f aca="false">IF(基本情報入力シート!W89="","",基本情報入力シート!W89)</f>
        <v/>
      </c>
      <c r="O68" s="839" t="str">
        <f aca="false">IF(基本情報入力シート!X89="","",基本情報入力シート!X89)</f>
        <v/>
      </c>
      <c r="P68" s="840" t="str">
        <f aca="false">IF(基本情報入力シート!Y89="","",基本情報入力シート!Y89)</f>
        <v/>
      </c>
      <c r="Q68" s="841" t="str">
        <f aca="false">IF(基本情報入力シート!Z89="","",基本情報入力シート!Z89)</f>
        <v/>
      </c>
      <c r="R68" s="872" t="str">
        <f aca="false">IF(基本情報入力シート!AA89="","",基本情報入力シート!AA89)</f>
        <v/>
      </c>
      <c r="S68" s="873"/>
      <c r="T68" s="874"/>
      <c r="U68" s="875" t="e">
        <f aca="false">IF(P68="","",VLOOKUP(P68,【参考】数式用!$A$5:$I$38,MATCH(T68,【参考】数式用!$H$4:$I$4,0)+7,0))))</f>
        <v>#N/A</v>
      </c>
      <c r="V68" s="876"/>
      <c r="W68" s="846" t="s">
        <v>101</v>
      </c>
      <c r="X68" s="877"/>
      <c r="Y68" s="848" t="s">
        <v>132</v>
      </c>
      <c r="Z68" s="877"/>
      <c r="AA68" s="848" t="s">
        <v>354</v>
      </c>
      <c r="AB68" s="877"/>
      <c r="AC68" s="848" t="s">
        <v>132</v>
      </c>
      <c r="AD68" s="877"/>
      <c r="AE68" s="848" t="s">
        <v>133</v>
      </c>
      <c r="AF68" s="849" t="s">
        <v>169</v>
      </c>
      <c r="AG68" s="850" t="str">
        <f aca="false">IF(X68&gt;=1,(AB68*12+AD68)-(X68*12+Z68)+1,"")</f>
        <v/>
      </c>
      <c r="AH68" s="878" t="s">
        <v>355</v>
      </c>
      <c r="AI68" s="851" t="str">
        <f aca="false">IFERROR(ROUNDDOWN(ROUND(Q68*R68,0)*U68,0)*AG68,"")</f>
        <v/>
      </c>
      <c r="AJ68" s="786"/>
      <c r="AK68" s="879" t="str">
        <f aca="false">IFERROR(IF(AND(T68="特定加算Ⅰ",OR(V68="",V68="-",V68="いずれも取得していない")),"☓","○"),"")</f>
        <v>○</v>
      </c>
      <c r="AL68" s="880" t="str">
        <f aca="false">IFERROR(IF(AND(T68="特定加算Ⅰ",OR(V68="",V68="-",V68="いずれも取得していない")),"！特定加算Ⅰが選択されています。該当する介護福祉士配置等要件を選択してください。",""),"")</f>
        <v/>
      </c>
      <c r="AM68" s="881"/>
      <c r="AN68" s="881"/>
      <c r="AO68" s="881"/>
      <c r="AP68" s="881"/>
      <c r="AQ68" s="881"/>
      <c r="AR68" s="881"/>
      <c r="AS68" s="881"/>
      <c r="AT68" s="881"/>
      <c r="AU68" s="882"/>
    </row>
    <row r="69" customFormat="false" ht="33" hidden="false" customHeight="true" outlineLevel="0" collapsed="false">
      <c r="A69" s="835" t="n">
        <f aca="false">A68+1</f>
        <v>58</v>
      </c>
      <c r="B69" s="836" t="str">
        <f aca="false">IF(基本情報入力シート!C90="","",基本情報入力シート!C90)</f>
        <v/>
      </c>
      <c r="C69" s="837" t="str">
        <f aca="false">IF(基本情報入力シート!D90="","",基本情報入力シート!D90)</f>
        <v/>
      </c>
      <c r="D69" s="837" t="str">
        <f aca="false">IF(基本情報入力シート!E90="","",基本情報入力シート!E90)</f>
        <v/>
      </c>
      <c r="E69" s="837" t="str">
        <f aca="false">IF(基本情報入力シート!F90="","",基本情報入力シート!F90)</f>
        <v/>
      </c>
      <c r="F69" s="837" t="str">
        <f aca="false">IF(基本情報入力シート!G90="","",基本情報入力シート!G90)</f>
        <v/>
      </c>
      <c r="G69" s="837" t="str">
        <f aca="false">IF(基本情報入力シート!H90="","",基本情報入力シート!H90)</f>
        <v/>
      </c>
      <c r="H69" s="837" t="str">
        <f aca="false">IF(基本情報入力シート!I90="","",基本情報入力シート!I90)</f>
        <v/>
      </c>
      <c r="I69" s="837" t="str">
        <f aca="false">IF(基本情報入力シート!J90="","",基本情報入力シート!J90)</f>
        <v/>
      </c>
      <c r="J69" s="837" t="str">
        <f aca="false">IF(基本情報入力シート!K90="","",基本情報入力シート!K90)</f>
        <v/>
      </c>
      <c r="K69" s="838" t="str">
        <f aca="false">IF(基本情報入力シート!L90="","",基本情報入力シート!L90)</f>
        <v/>
      </c>
      <c r="L69" s="839" t="str">
        <f aca="false">IF(基本情報入力シート!M90="","",基本情報入力シート!M90)</f>
        <v/>
      </c>
      <c r="M69" s="839" t="str">
        <f aca="false">IF(基本情報入力シート!R90="","",基本情報入力シート!R90)</f>
        <v/>
      </c>
      <c r="N69" s="839" t="str">
        <f aca="false">IF(基本情報入力シート!W90="","",基本情報入力シート!W90)</f>
        <v/>
      </c>
      <c r="O69" s="839" t="str">
        <f aca="false">IF(基本情報入力シート!X90="","",基本情報入力シート!X90)</f>
        <v/>
      </c>
      <c r="P69" s="840" t="str">
        <f aca="false">IF(基本情報入力シート!Y90="","",基本情報入力シート!Y90)</f>
        <v/>
      </c>
      <c r="Q69" s="841" t="str">
        <f aca="false">IF(基本情報入力シート!Z90="","",基本情報入力シート!Z90)</f>
        <v/>
      </c>
      <c r="R69" s="872" t="str">
        <f aca="false">IF(基本情報入力シート!AA90="","",基本情報入力シート!AA90)</f>
        <v/>
      </c>
      <c r="S69" s="873"/>
      <c r="T69" s="874"/>
      <c r="U69" s="875" t="e">
        <f aca="false">IF(P69="","",VLOOKUP(P69,【参考】数式用!$A$5:$I$38,MATCH(T69,【参考】数式用!$H$4:$I$4,0)+7,0))))</f>
        <v>#N/A</v>
      </c>
      <c r="V69" s="876"/>
      <c r="W69" s="846" t="s">
        <v>101</v>
      </c>
      <c r="X69" s="877"/>
      <c r="Y69" s="848" t="s">
        <v>132</v>
      </c>
      <c r="Z69" s="877"/>
      <c r="AA69" s="848" t="s">
        <v>354</v>
      </c>
      <c r="AB69" s="877"/>
      <c r="AC69" s="848" t="s">
        <v>132</v>
      </c>
      <c r="AD69" s="877"/>
      <c r="AE69" s="848" t="s">
        <v>133</v>
      </c>
      <c r="AF69" s="849" t="s">
        <v>169</v>
      </c>
      <c r="AG69" s="850" t="str">
        <f aca="false">IF(X69&gt;=1,(AB69*12+AD69)-(X69*12+Z69)+1,"")</f>
        <v/>
      </c>
      <c r="AH69" s="878" t="s">
        <v>355</v>
      </c>
      <c r="AI69" s="851" t="str">
        <f aca="false">IFERROR(ROUNDDOWN(ROUND(Q69*R69,0)*U69,0)*AG69,"")</f>
        <v/>
      </c>
      <c r="AJ69" s="786"/>
      <c r="AK69" s="879" t="str">
        <f aca="false">IFERROR(IF(AND(T69="特定加算Ⅰ",OR(V69="",V69="-",V69="いずれも取得していない")),"☓","○"),"")</f>
        <v>○</v>
      </c>
      <c r="AL69" s="880" t="str">
        <f aca="false">IFERROR(IF(AND(T69="特定加算Ⅰ",OR(V69="",V69="-",V69="いずれも取得していない")),"！特定加算Ⅰが選択されています。該当する介護福祉士配置等要件を選択してください。",""),"")</f>
        <v/>
      </c>
      <c r="AM69" s="881"/>
      <c r="AN69" s="881"/>
      <c r="AO69" s="881"/>
      <c r="AP69" s="881"/>
      <c r="AQ69" s="881"/>
      <c r="AR69" s="881"/>
      <c r="AS69" s="881"/>
      <c r="AT69" s="881"/>
      <c r="AU69" s="882"/>
    </row>
    <row r="70" customFormat="false" ht="33" hidden="false" customHeight="true" outlineLevel="0" collapsed="false">
      <c r="A70" s="835" t="n">
        <f aca="false">A69+1</f>
        <v>59</v>
      </c>
      <c r="B70" s="836" t="str">
        <f aca="false">IF(基本情報入力シート!C91="","",基本情報入力シート!C91)</f>
        <v/>
      </c>
      <c r="C70" s="837" t="str">
        <f aca="false">IF(基本情報入力シート!D91="","",基本情報入力シート!D91)</f>
        <v/>
      </c>
      <c r="D70" s="837" t="str">
        <f aca="false">IF(基本情報入力シート!E91="","",基本情報入力シート!E91)</f>
        <v/>
      </c>
      <c r="E70" s="837" t="str">
        <f aca="false">IF(基本情報入力シート!F91="","",基本情報入力シート!F91)</f>
        <v/>
      </c>
      <c r="F70" s="837" t="str">
        <f aca="false">IF(基本情報入力シート!G91="","",基本情報入力シート!G91)</f>
        <v/>
      </c>
      <c r="G70" s="837" t="str">
        <f aca="false">IF(基本情報入力シート!H91="","",基本情報入力シート!H91)</f>
        <v/>
      </c>
      <c r="H70" s="837" t="str">
        <f aca="false">IF(基本情報入力シート!I91="","",基本情報入力シート!I91)</f>
        <v/>
      </c>
      <c r="I70" s="837" t="str">
        <f aca="false">IF(基本情報入力シート!J91="","",基本情報入力シート!J91)</f>
        <v/>
      </c>
      <c r="J70" s="837" t="str">
        <f aca="false">IF(基本情報入力シート!K91="","",基本情報入力シート!K91)</f>
        <v/>
      </c>
      <c r="K70" s="838" t="str">
        <f aca="false">IF(基本情報入力シート!L91="","",基本情報入力シート!L91)</f>
        <v/>
      </c>
      <c r="L70" s="839" t="str">
        <f aca="false">IF(基本情報入力シート!M91="","",基本情報入力シート!M91)</f>
        <v/>
      </c>
      <c r="M70" s="839" t="str">
        <f aca="false">IF(基本情報入力シート!R91="","",基本情報入力シート!R91)</f>
        <v/>
      </c>
      <c r="N70" s="839" t="str">
        <f aca="false">IF(基本情報入力シート!W91="","",基本情報入力シート!W91)</f>
        <v/>
      </c>
      <c r="O70" s="839" t="str">
        <f aca="false">IF(基本情報入力シート!X91="","",基本情報入力シート!X91)</f>
        <v/>
      </c>
      <c r="P70" s="840" t="str">
        <f aca="false">IF(基本情報入力シート!Y91="","",基本情報入力シート!Y91)</f>
        <v/>
      </c>
      <c r="Q70" s="841" t="str">
        <f aca="false">IF(基本情報入力シート!Z91="","",基本情報入力シート!Z91)</f>
        <v/>
      </c>
      <c r="R70" s="872" t="str">
        <f aca="false">IF(基本情報入力シート!AA91="","",基本情報入力シート!AA91)</f>
        <v/>
      </c>
      <c r="S70" s="873"/>
      <c r="T70" s="874"/>
      <c r="U70" s="875" t="e">
        <f aca="false">IF(P70="","",VLOOKUP(P70,【参考】数式用!$A$5:$I$38,MATCH(T70,【参考】数式用!$H$4:$I$4,0)+7,0))))</f>
        <v>#N/A</v>
      </c>
      <c r="V70" s="876"/>
      <c r="W70" s="846" t="s">
        <v>101</v>
      </c>
      <c r="X70" s="877"/>
      <c r="Y70" s="848" t="s">
        <v>132</v>
      </c>
      <c r="Z70" s="877"/>
      <c r="AA70" s="848" t="s">
        <v>354</v>
      </c>
      <c r="AB70" s="877"/>
      <c r="AC70" s="848" t="s">
        <v>132</v>
      </c>
      <c r="AD70" s="877"/>
      <c r="AE70" s="848" t="s">
        <v>133</v>
      </c>
      <c r="AF70" s="849" t="s">
        <v>169</v>
      </c>
      <c r="AG70" s="850" t="str">
        <f aca="false">IF(X70&gt;=1,(AB70*12+AD70)-(X70*12+Z70)+1,"")</f>
        <v/>
      </c>
      <c r="AH70" s="878" t="s">
        <v>355</v>
      </c>
      <c r="AI70" s="851" t="str">
        <f aca="false">IFERROR(ROUNDDOWN(ROUND(Q70*R70,0)*U70,0)*AG70,"")</f>
        <v/>
      </c>
      <c r="AJ70" s="786"/>
      <c r="AK70" s="879" t="str">
        <f aca="false">IFERROR(IF(AND(T70="特定加算Ⅰ",OR(V70="",V70="-",V70="いずれも取得していない")),"☓","○"),"")</f>
        <v>○</v>
      </c>
      <c r="AL70" s="880" t="str">
        <f aca="false">IFERROR(IF(AND(T70="特定加算Ⅰ",OR(V70="",V70="-",V70="いずれも取得していない")),"！特定加算Ⅰが選択されています。該当する介護福祉士配置等要件を選択してください。",""),"")</f>
        <v/>
      </c>
      <c r="AM70" s="881"/>
      <c r="AN70" s="881"/>
      <c r="AO70" s="881"/>
      <c r="AP70" s="881"/>
      <c r="AQ70" s="881"/>
      <c r="AR70" s="881"/>
      <c r="AS70" s="881"/>
      <c r="AT70" s="881"/>
      <c r="AU70" s="882"/>
    </row>
    <row r="71" customFormat="false" ht="33" hidden="false" customHeight="true" outlineLevel="0" collapsed="false">
      <c r="A71" s="835" t="n">
        <f aca="false">A70+1</f>
        <v>60</v>
      </c>
      <c r="B71" s="836" t="str">
        <f aca="false">IF(基本情報入力シート!C92="","",基本情報入力シート!C92)</f>
        <v/>
      </c>
      <c r="C71" s="837" t="str">
        <f aca="false">IF(基本情報入力シート!D92="","",基本情報入力シート!D92)</f>
        <v/>
      </c>
      <c r="D71" s="837" t="str">
        <f aca="false">IF(基本情報入力シート!E92="","",基本情報入力シート!E92)</f>
        <v/>
      </c>
      <c r="E71" s="837" t="str">
        <f aca="false">IF(基本情報入力シート!F92="","",基本情報入力シート!F92)</f>
        <v/>
      </c>
      <c r="F71" s="837" t="str">
        <f aca="false">IF(基本情報入力シート!G92="","",基本情報入力シート!G92)</f>
        <v/>
      </c>
      <c r="G71" s="837" t="str">
        <f aca="false">IF(基本情報入力シート!H92="","",基本情報入力シート!H92)</f>
        <v/>
      </c>
      <c r="H71" s="837" t="str">
        <f aca="false">IF(基本情報入力シート!I92="","",基本情報入力シート!I92)</f>
        <v/>
      </c>
      <c r="I71" s="837" t="str">
        <f aca="false">IF(基本情報入力シート!J92="","",基本情報入力シート!J92)</f>
        <v/>
      </c>
      <c r="J71" s="837" t="str">
        <f aca="false">IF(基本情報入力シート!K92="","",基本情報入力シート!K92)</f>
        <v/>
      </c>
      <c r="K71" s="838" t="str">
        <f aca="false">IF(基本情報入力シート!L92="","",基本情報入力シート!L92)</f>
        <v/>
      </c>
      <c r="L71" s="839" t="str">
        <f aca="false">IF(基本情報入力シート!M92="","",基本情報入力シート!M92)</f>
        <v/>
      </c>
      <c r="M71" s="839" t="str">
        <f aca="false">IF(基本情報入力シート!R92="","",基本情報入力シート!R92)</f>
        <v/>
      </c>
      <c r="N71" s="839" t="str">
        <f aca="false">IF(基本情報入力シート!W92="","",基本情報入力シート!W92)</f>
        <v/>
      </c>
      <c r="O71" s="839" t="str">
        <f aca="false">IF(基本情報入力シート!X92="","",基本情報入力シート!X92)</f>
        <v/>
      </c>
      <c r="P71" s="840" t="str">
        <f aca="false">IF(基本情報入力シート!Y92="","",基本情報入力シート!Y92)</f>
        <v/>
      </c>
      <c r="Q71" s="841" t="str">
        <f aca="false">IF(基本情報入力シート!Z92="","",基本情報入力シート!Z92)</f>
        <v/>
      </c>
      <c r="R71" s="872" t="str">
        <f aca="false">IF(基本情報入力シート!AA92="","",基本情報入力シート!AA92)</f>
        <v/>
      </c>
      <c r="S71" s="873"/>
      <c r="T71" s="874"/>
      <c r="U71" s="875" t="e">
        <f aca="false">IF(P71="","",VLOOKUP(P71,【参考】数式用!$A$5:$I$38,MATCH(T71,【参考】数式用!$H$4:$I$4,0)+7,0))))</f>
        <v>#N/A</v>
      </c>
      <c r="V71" s="876"/>
      <c r="W71" s="846" t="s">
        <v>101</v>
      </c>
      <c r="X71" s="877"/>
      <c r="Y71" s="848" t="s">
        <v>132</v>
      </c>
      <c r="Z71" s="877"/>
      <c r="AA71" s="848" t="s">
        <v>354</v>
      </c>
      <c r="AB71" s="877"/>
      <c r="AC71" s="848" t="s">
        <v>132</v>
      </c>
      <c r="AD71" s="877"/>
      <c r="AE71" s="848" t="s">
        <v>133</v>
      </c>
      <c r="AF71" s="849" t="s">
        <v>169</v>
      </c>
      <c r="AG71" s="850" t="str">
        <f aca="false">IF(X71&gt;=1,(AB71*12+AD71)-(X71*12+Z71)+1,"")</f>
        <v/>
      </c>
      <c r="AH71" s="878" t="s">
        <v>355</v>
      </c>
      <c r="AI71" s="851" t="str">
        <f aca="false">IFERROR(ROUNDDOWN(ROUND(Q71*R71,0)*U71,0)*AG71,"")</f>
        <v/>
      </c>
      <c r="AJ71" s="786"/>
      <c r="AK71" s="879" t="str">
        <f aca="false">IFERROR(IF(AND(T71="特定加算Ⅰ",OR(V71="",V71="-",V71="いずれも取得していない")),"☓","○"),"")</f>
        <v>○</v>
      </c>
      <c r="AL71" s="880" t="str">
        <f aca="false">IFERROR(IF(AND(T71="特定加算Ⅰ",OR(V71="",V71="-",V71="いずれも取得していない")),"！特定加算Ⅰが選択されています。該当する介護福祉士配置等要件を選択してください。",""),"")</f>
        <v/>
      </c>
      <c r="AM71" s="881"/>
      <c r="AN71" s="881"/>
      <c r="AO71" s="881"/>
      <c r="AP71" s="881"/>
      <c r="AQ71" s="881"/>
      <c r="AR71" s="881"/>
      <c r="AS71" s="881"/>
      <c r="AT71" s="881"/>
      <c r="AU71" s="882"/>
    </row>
    <row r="72" customFormat="false" ht="33" hidden="false" customHeight="true" outlineLevel="0" collapsed="false">
      <c r="A72" s="835" t="n">
        <f aca="false">A71+1</f>
        <v>61</v>
      </c>
      <c r="B72" s="836" t="str">
        <f aca="false">IF(基本情報入力シート!C93="","",基本情報入力シート!C93)</f>
        <v/>
      </c>
      <c r="C72" s="837" t="str">
        <f aca="false">IF(基本情報入力シート!D93="","",基本情報入力シート!D93)</f>
        <v/>
      </c>
      <c r="D72" s="837" t="str">
        <f aca="false">IF(基本情報入力シート!E93="","",基本情報入力シート!E93)</f>
        <v/>
      </c>
      <c r="E72" s="837" t="str">
        <f aca="false">IF(基本情報入力シート!F93="","",基本情報入力シート!F93)</f>
        <v/>
      </c>
      <c r="F72" s="837" t="str">
        <f aca="false">IF(基本情報入力シート!G93="","",基本情報入力シート!G93)</f>
        <v/>
      </c>
      <c r="G72" s="837" t="str">
        <f aca="false">IF(基本情報入力シート!H93="","",基本情報入力シート!H93)</f>
        <v/>
      </c>
      <c r="H72" s="837" t="str">
        <f aca="false">IF(基本情報入力シート!I93="","",基本情報入力シート!I93)</f>
        <v/>
      </c>
      <c r="I72" s="837" t="str">
        <f aca="false">IF(基本情報入力シート!J93="","",基本情報入力シート!J93)</f>
        <v/>
      </c>
      <c r="J72" s="837" t="str">
        <f aca="false">IF(基本情報入力シート!K93="","",基本情報入力シート!K93)</f>
        <v/>
      </c>
      <c r="K72" s="838" t="str">
        <f aca="false">IF(基本情報入力シート!L93="","",基本情報入力シート!L93)</f>
        <v/>
      </c>
      <c r="L72" s="839" t="str">
        <f aca="false">IF(基本情報入力シート!M93="","",基本情報入力シート!M93)</f>
        <v/>
      </c>
      <c r="M72" s="839" t="str">
        <f aca="false">IF(基本情報入力シート!R93="","",基本情報入力シート!R93)</f>
        <v/>
      </c>
      <c r="N72" s="839" t="str">
        <f aca="false">IF(基本情報入力シート!W93="","",基本情報入力シート!W93)</f>
        <v/>
      </c>
      <c r="O72" s="839" t="str">
        <f aca="false">IF(基本情報入力シート!X93="","",基本情報入力シート!X93)</f>
        <v/>
      </c>
      <c r="P72" s="840" t="str">
        <f aca="false">IF(基本情報入力シート!Y93="","",基本情報入力シート!Y93)</f>
        <v/>
      </c>
      <c r="Q72" s="841" t="str">
        <f aca="false">IF(基本情報入力シート!Z93="","",基本情報入力シート!Z93)</f>
        <v/>
      </c>
      <c r="R72" s="872" t="str">
        <f aca="false">IF(基本情報入力シート!AA93="","",基本情報入力シート!AA93)</f>
        <v/>
      </c>
      <c r="S72" s="873"/>
      <c r="T72" s="874"/>
      <c r="U72" s="875" t="e">
        <f aca="false">IF(P72="","",VLOOKUP(P72,【参考】数式用!$A$5:$I$38,MATCH(T72,【参考】数式用!$H$4:$I$4,0)+7,0))))</f>
        <v>#N/A</v>
      </c>
      <c r="V72" s="876"/>
      <c r="W72" s="846" t="s">
        <v>101</v>
      </c>
      <c r="X72" s="877"/>
      <c r="Y72" s="848" t="s">
        <v>132</v>
      </c>
      <c r="Z72" s="877"/>
      <c r="AA72" s="848" t="s">
        <v>354</v>
      </c>
      <c r="AB72" s="877"/>
      <c r="AC72" s="848" t="s">
        <v>132</v>
      </c>
      <c r="AD72" s="877"/>
      <c r="AE72" s="848" t="s">
        <v>133</v>
      </c>
      <c r="AF72" s="849" t="s">
        <v>169</v>
      </c>
      <c r="AG72" s="850" t="str">
        <f aca="false">IF(X72&gt;=1,(AB72*12+AD72)-(X72*12+Z72)+1,"")</f>
        <v/>
      </c>
      <c r="AH72" s="878" t="s">
        <v>355</v>
      </c>
      <c r="AI72" s="851" t="str">
        <f aca="false">IFERROR(ROUNDDOWN(ROUND(Q72*R72,0)*U72,0)*AG72,"")</f>
        <v/>
      </c>
      <c r="AJ72" s="786"/>
      <c r="AK72" s="879" t="str">
        <f aca="false">IFERROR(IF(AND(T72="特定加算Ⅰ",OR(V72="",V72="-",V72="いずれも取得していない")),"☓","○"),"")</f>
        <v>○</v>
      </c>
      <c r="AL72" s="880" t="str">
        <f aca="false">IFERROR(IF(AND(T72="特定加算Ⅰ",OR(V72="",V72="-",V72="いずれも取得していない")),"！特定加算Ⅰが選択されています。該当する介護福祉士配置等要件を選択してください。",""),"")</f>
        <v/>
      </c>
      <c r="AM72" s="881"/>
      <c r="AN72" s="881"/>
      <c r="AO72" s="881"/>
      <c r="AP72" s="881"/>
      <c r="AQ72" s="881"/>
      <c r="AR72" s="881"/>
      <c r="AS72" s="881"/>
      <c r="AT72" s="881"/>
      <c r="AU72" s="882"/>
    </row>
    <row r="73" customFormat="false" ht="33" hidden="false" customHeight="true" outlineLevel="0" collapsed="false">
      <c r="A73" s="835" t="n">
        <f aca="false">A72+1</f>
        <v>62</v>
      </c>
      <c r="B73" s="836" t="str">
        <f aca="false">IF(基本情報入力シート!C94="","",基本情報入力シート!C94)</f>
        <v/>
      </c>
      <c r="C73" s="837" t="str">
        <f aca="false">IF(基本情報入力シート!D94="","",基本情報入力シート!D94)</f>
        <v/>
      </c>
      <c r="D73" s="837" t="str">
        <f aca="false">IF(基本情報入力シート!E94="","",基本情報入力シート!E94)</f>
        <v/>
      </c>
      <c r="E73" s="837" t="str">
        <f aca="false">IF(基本情報入力シート!F94="","",基本情報入力シート!F94)</f>
        <v/>
      </c>
      <c r="F73" s="837" t="str">
        <f aca="false">IF(基本情報入力シート!G94="","",基本情報入力シート!G94)</f>
        <v/>
      </c>
      <c r="G73" s="837" t="str">
        <f aca="false">IF(基本情報入力シート!H94="","",基本情報入力シート!H94)</f>
        <v/>
      </c>
      <c r="H73" s="837" t="str">
        <f aca="false">IF(基本情報入力シート!I94="","",基本情報入力シート!I94)</f>
        <v/>
      </c>
      <c r="I73" s="837" t="str">
        <f aca="false">IF(基本情報入力シート!J94="","",基本情報入力シート!J94)</f>
        <v/>
      </c>
      <c r="J73" s="837" t="str">
        <f aca="false">IF(基本情報入力シート!K94="","",基本情報入力シート!K94)</f>
        <v/>
      </c>
      <c r="K73" s="838" t="str">
        <f aca="false">IF(基本情報入力シート!L94="","",基本情報入力シート!L94)</f>
        <v/>
      </c>
      <c r="L73" s="839" t="str">
        <f aca="false">IF(基本情報入力シート!M94="","",基本情報入力シート!M94)</f>
        <v/>
      </c>
      <c r="M73" s="839" t="str">
        <f aca="false">IF(基本情報入力シート!R94="","",基本情報入力シート!R94)</f>
        <v/>
      </c>
      <c r="N73" s="839" t="str">
        <f aca="false">IF(基本情報入力シート!W94="","",基本情報入力シート!W94)</f>
        <v/>
      </c>
      <c r="O73" s="839" t="str">
        <f aca="false">IF(基本情報入力シート!X94="","",基本情報入力シート!X94)</f>
        <v/>
      </c>
      <c r="P73" s="840" t="str">
        <f aca="false">IF(基本情報入力シート!Y94="","",基本情報入力シート!Y94)</f>
        <v/>
      </c>
      <c r="Q73" s="841" t="str">
        <f aca="false">IF(基本情報入力シート!Z94="","",基本情報入力シート!Z94)</f>
        <v/>
      </c>
      <c r="R73" s="872" t="str">
        <f aca="false">IF(基本情報入力シート!AA94="","",基本情報入力シート!AA94)</f>
        <v/>
      </c>
      <c r="S73" s="873"/>
      <c r="T73" s="874"/>
      <c r="U73" s="875" t="e">
        <f aca="false">IF(P73="","",VLOOKUP(P73,【参考】数式用!$A$5:$I$38,MATCH(T73,【参考】数式用!$H$4:$I$4,0)+7,0))))</f>
        <v>#N/A</v>
      </c>
      <c r="V73" s="876"/>
      <c r="W73" s="846" t="s">
        <v>101</v>
      </c>
      <c r="X73" s="877"/>
      <c r="Y73" s="848" t="s">
        <v>132</v>
      </c>
      <c r="Z73" s="877"/>
      <c r="AA73" s="848" t="s">
        <v>354</v>
      </c>
      <c r="AB73" s="877"/>
      <c r="AC73" s="848" t="s">
        <v>132</v>
      </c>
      <c r="AD73" s="877"/>
      <c r="AE73" s="848" t="s">
        <v>133</v>
      </c>
      <c r="AF73" s="849" t="s">
        <v>169</v>
      </c>
      <c r="AG73" s="850" t="str">
        <f aca="false">IF(X73&gt;=1,(AB73*12+AD73)-(X73*12+Z73)+1,"")</f>
        <v/>
      </c>
      <c r="AH73" s="878" t="s">
        <v>355</v>
      </c>
      <c r="AI73" s="851" t="str">
        <f aca="false">IFERROR(ROUNDDOWN(ROUND(Q73*R73,0)*U73,0)*AG73,"")</f>
        <v/>
      </c>
      <c r="AJ73" s="786"/>
      <c r="AK73" s="879" t="str">
        <f aca="false">IFERROR(IF(AND(T73="特定加算Ⅰ",OR(V73="",V73="-",V73="いずれも取得していない")),"☓","○"),"")</f>
        <v>○</v>
      </c>
      <c r="AL73" s="880" t="str">
        <f aca="false">IFERROR(IF(AND(T73="特定加算Ⅰ",OR(V73="",V73="-",V73="いずれも取得していない")),"！特定加算Ⅰが選択されています。該当する介護福祉士配置等要件を選択してください。",""),"")</f>
        <v/>
      </c>
      <c r="AM73" s="881"/>
      <c r="AN73" s="881"/>
      <c r="AO73" s="881"/>
      <c r="AP73" s="881"/>
      <c r="AQ73" s="881"/>
      <c r="AR73" s="881"/>
      <c r="AS73" s="881"/>
      <c r="AT73" s="881"/>
      <c r="AU73" s="882"/>
    </row>
    <row r="74" customFormat="false" ht="33" hidden="false" customHeight="true" outlineLevel="0" collapsed="false">
      <c r="A74" s="835" t="n">
        <f aca="false">A73+1</f>
        <v>63</v>
      </c>
      <c r="B74" s="836" t="str">
        <f aca="false">IF(基本情報入力シート!C95="","",基本情報入力シート!C95)</f>
        <v/>
      </c>
      <c r="C74" s="837" t="str">
        <f aca="false">IF(基本情報入力シート!D95="","",基本情報入力シート!D95)</f>
        <v/>
      </c>
      <c r="D74" s="837" t="str">
        <f aca="false">IF(基本情報入力シート!E95="","",基本情報入力シート!E95)</f>
        <v/>
      </c>
      <c r="E74" s="837" t="str">
        <f aca="false">IF(基本情報入力シート!F95="","",基本情報入力シート!F95)</f>
        <v/>
      </c>
      <c r="F74" s="837" t="str">
        <f aca="false">IF(基本情報入力シート!G95="","",基本情報入力シート!G95)</f>
        <v/>
      </c>
      <c r="G74" s="837" t="str">
        <f aca="false">IF(基本情報入力シート!H95="","",基本情報入力シート!H95)</f>
        <v/>
      </c>
      <c r="H74" s="837" t="str">
        <f aca="false">IF(基本情報入力シート!I95="","",基本情報入力シート!I95)</f>
        <v/>
      </c>
      <c r="I74" s="837" t="str">
        <f aca="false">IF(基本情報入力シート!J95="","",基本情報入力シート!J95)</f>
        <v/>
      </c>
      <c r="J74" s="837" t="str">
        <f aca="false">IF(基本情報入力シート!K95="","",基本情報入力シート!K95)</f>
        <v/>
      </c>
      <c r="K74" s="838" t="str">
        <f aca="false">IF(基本情報入力シート!L95="","",基本情報入力シート!L95)</f>
        <v/>
      </c>
      <c r="L74" s="839" t="str">
        <f aca="false">IF(基本情報入力シート!M95="","",基本情報入力シート!M95)</f>
        <v/>
      </c>
      <c r="M74" s="839" t="str">
        <f aca="false">IF(基本情報入力シート!R95="","",基本情報入力シート!R95)</f>
        <v/>
      </c>
      <c r="N74" s="839" t="str">
        <f aca="false">IF(基本情報入力シート!W95="","",基本情報入力シート!W95)</f>
        <v/>
      </c>
      <c r="O74" s="839" t="str">
        <f aca="false">IF(基本情報入力シート!X95="","",基本情報入力シート!X95)</f>
        <v/>
      </c>
      <c r="P74" s="840" t="str">
        <f aca="false">IF(基本情報入力シート!Y95="","",基本情報入力シート!Y95)</f>
        <v/>
      </c>
      <c r="Q74" s="841" t="str">
        <f aca="false">IF(基本情報入力シート!Z95="","",基本情報入力シート!Z95)</f>
        <v/>
      </c>
      <c r="R74" s="872" t="str">
        <f aca="false">IF(基本情報入力シート!AA95="","",基本情報入力シート!AA95)</f>
        <v/>
      </c>
      <c r="S74" s="873"/>
      <c r="T74" s="874"/>
      <c r="U74" s="875" t="e">
        <f aca="false">IF(P74="","",VLOOKUP(P74,【参考】数式用!$A$5:$I$38,MATCH(T74,【参考】数式用!$H$4:$I$4,0)+7,0))))</f>
        <v>#N/A</v>
      </c>
      <c r="V74" s="876"/>
      <c r="W74" s="846" t="s">
        <v>101</v>
      </c>
      <c r="X74" s="877"/>
      <c r="Y74" s="848" t="s">
        <v>132</v>
      </c>
      <c r="Z74" s="877"/>
      <c r="AA74" s="848" t="s">
        <v>354</v>
      </c>
      <c r="AB74" s="877"/>
      <c r="AC74" s="848" t="s">
        <v>132</v>
      </c>
      <c r="AD74" s="877"/>
      <c r="AE74" s="848" t="s">
        <v>133</v>
      </c>
      <c r="AF74" s="849" t="s">
        <v>169</v>
      </c>
      <c r="AG74" s="850" t="str">
        <f aca="false">IF(X74&gt;=1,(AB74*12+AD74)-(X74*12+Z74)+1,"")</f>
        <v/>
      </c>
      <c r="AH74" s="878" t="s">
        <v>355</v>
      </c>
      <c r="AI74" s="851" t="str">
        <f aca="false">IFERROR(ROUNDDOWN(ROUND(Q74*R74,0)*U74,0)*AG74,"")</f>
        <v/>
      </c>
      <c r="AJ74" s="786"/>
      <c r="AK74" s="879" t="str">
        <f aca="false">IFERROR(IF(AND(T74="特定加算Ⅰ",OR(V74="",V74="-",V74="いずれも取得していない")),"☓","○"),"")</f>
        <v>○</v>
      </c>
      <c r="AL74" s="880" t="str">
        <f aca="false">IFERROR(IF(AND(T74="特定加算Ⅰ",OR(V74="",V74="-",V74="いずれも取得していない")),"！特定加算Ⅰが選択されています。該当する介護福祉士配置等要件を選択してください。",""),"")</f>
        <v/>
      </c>
      <c r="AM74" s="881"/>
      <c r="AN74" s="881"/>
      <c r="AO74" s="881"/>
      <c r="AP74" s="881"/>
      <c r="AQ74" s="881"/>
      <c r="AR74" s="881"/>
      <c r="AS74" s="881"/>
      <c r="AT74" s="881"/>
      <c r="AU74" s="882"/>
    </row>
    <row r="75" customFormat="false" ht="33" hidden="false" customHeight="true" outlineLevel="0" collapsed="false">
      <c r="A75" s="835" t="n">
        <f aca="false">A74+1</f>
        <v>64</v>
      </c>
      <c r="B75" s="836" t="str">
        <f aca="false">IF(基本情報入力シート!C96="","",基本情報入力シート!C96)</f>
        <v/>
      </c>
      <c r="C75" s="837" t="str">
        <f aca="false">IF(基本情報入力シート!D96="","",基本情報入力シート!D96)</f>
        <v/>
      </c>
      <c r="D75" s="837" t="str">
        <f aca="false">IF(基本情報入力シート!E96="","",基本情報入力シート!E96)</f>
        <v/>
      </c>
      <c r="E75" s="837" t="str">
        <f aca="false">IF(基本情報入力シート!F96="","",基本情報入力シート!F96)</f>
        <v/>
      </c>
      <c r="F75" s="837" t="str">
        <f aca="false">IF(基本情報入力シート!G96="","",基本情報入力シート!G96)</f>
        <v/>
      </c>
      <c r="G75" s="837" t="str">
        <f aca="false">IF(基本情報入力シート!H96="","",基本情報入力シート!H96)</f>
        <v/>
      </c>
      <c r="H75" s="837" t="str">
        <f aca="false">IF(基本情報入力シート!I96="","",基本情報入力シート!I96)</f>
        <v/>
      </c>
      <c r="I75" s="837" t="str">
        <f aca="false">IF(基本情報入力シート!J96="","",基本情報入力シート!J96)</f>
        <v/>
      </c>
      <c r="J75" s="837" t="str">
        <f aca="false">IF(基本情報入力シート!K96="","",基本情報入力シート!K96)</f>
        <v/>
      </c>
      <c r="K75" s="838" t="str">
        <f aca="false">IF(基本情報入力シート!L96="","",基本情報入力シート!L96)</f>
        <v/>
      </c>
      <c r="L75" s="839" t="str">
        <f aca="false">IF(基本情報入力シート!M96="","",基本情報入力シート!M96)</f>
        <v/>
      </c>
      <c r="M75" s="839" t="str">
        <f aca="false">IF(基本情報入力シート!R96="","",基本情報入力シート!R96)</f>
        <v/>
      </c>
      <c r="N75" s="839" t="str">
        <f aca="false">IF(基本情報入力シート!W96="","",基本情報入力シート!W96)</f>
        <v/>
      </c>
      <c r="O75" s="839" t="str">
        <f aca="false">IF(基本情報入力シート!X96="","",基本情報入力シート!X96)</f>
        <v/>
      </c>
      <c r="P75" s="840" t="str">
        <f aca="false">IF(基本情報入力シート!Y96="","",基本情報入力シート!Y96)</f>
        <v/>
      </c>
      <c r="Q75" s="841" t="str">
        <f aca="false">IF(基本情報入力シート!Z96="","",基本情報入力シート!Z96)</f>
        <v/>
      </c>
      <c r="R75" s="872" t="str">
        <f aca="false">IF(基本情報入力シート!AA96="","",基本情報入力シート!AA96)</f>
        <v/>
      </c>
      <c r="S75" s="873"/>
      <c r="T75" s="874"/>
      <c r="U75" s="875" t="e">
        <f aca="false">IF(P75="","",VLOOKUP(P75,【参考】数式用!$A$5:$I$38,MATCH(T75,【参考】数式用!$H$4:$I$4,0)+7,0))))</f>
        <v>#N/A</v>
      </c>
      <c r="V75" s="876"/>
      <c r="W75" s="846" t="s">
        <v>101</v>
      </c>
      <c r="X75" s="877"/>
      <c r="Y75" s="848" t="s">
        <v>132</v>
      </c>
      <c r="Z75" s="877"/>
      <c r="AA75" s="848" t="s">
        <v>354</v>
      </c>
      <c r="AB75" s="877"/>
      <c r="AC75" s="848" t="s">
        <v>132</v>
      </c>
      <c r="AD75" s="877"/>
      <c r="AE75" s="848" t="s">
        <v>133</v>
      </c>
      <c r="AF75" s="849" t="s">
        <v>169</v>
      </c>
      <c r="AG75" s="850" t="str">
        <f aca="false">IF(X75&gt;=1,(AB75*12+AD75)-(X75*12+Z75)+1,"")</f>
        <v/>
      </c>
      <c r="AH75" s="878" t="s">
        <v>355</v>
      </c>
      <c r="AI75" s="851" t="str">
        <f aca="false">IFERROR(ROUNDDOWN(ROUND(Q75*R75,0)*U75,0)*AG75,"")</f>
        <v/>
      </c>
      <c r="AJ75" s="786"/>
      <c r="AK75" s="879" t="str">
        <f aca="false">IFERROR(IF(AND(T75="特定加算Ⅰ",OR(V75="",V75="-",V75="いずれも取得していない")),"☓","○"),"")</f>
        <v>○</v>
      </c>
      <c r="AL75" s="880" t="str">
        <f aca="false">IFERROR(IF(AND(T75="特定加算Ⅰ",OR(V75="",V75="-",V75="いずれも取得していない")),"！特定加算Ⅰが選択されています。該当する介護福祉士配置等要件を選択してください。",""),"")</f>
        <v/>
      </c>
      <c r="AM75" s="881"/>
      <c r="AN75" s="881"/>
      <c r="AO75" s="881"/>
      <c r="AP75" s="881"/>
      <c r="AQ75" s="881"/>
      <c r="AR75" s="881"/>
      <c r="AS75" s="881"/>
      <c r="AT75" s="881"/>
      <c r="AU75" s="882"/>
    </row>
    <row r="76" customFormat="false" ht="33" hidden="false" customHeight="true" outlineLevel="0" collapsed="false">
      <c r="A76" s="835" t="n">
        <f aca="false">A75+1</f>
        <v>65</v>
      </c>
      <c r="B76" s="836" t="str">
        <f aca="false">IF(基本情報入力シート!C97="","",基本情報入力シート!C97)</f>
        <v/>
      </c>
      <c r="C76" s="837" t="str">
        <f aca="false">IF(基本情報入力シート!D97="","",基本情報入力シート!D97)</f>
        <v/>
      </c>
      <c r="D76" s="837" t="str">
        <f aca="false">IF(基本情報入力シート!E97="","",基本情報入力シート!E97)</f>
        <v/>
      </c>
      <c r="E76" s="837" t="str">
        <f aca="false">IF(基本情報入力シート!F97="","",基本情報入力シート!F97)</f>
        <v/>
      </c>
      <c r="F76" s="837" t="str">
        <f aca="false">IF(基本情報入力シート!G97="","",基本情報入力シート!G97)</f>
        <v/>
      </c>
      <c r="G76" s="837" t="str">
        <f aca="false">IF(基本情報入力シート!H97="","",基本情報入力シート!H97)</f>
        <v/>
      </c>
      <c r="H76" s="837" t="str">
        <f aca="false">IF(基本情報入力シート!I97="","",基本情報入力シート!I97)</f>
        <v/>
      </c>
      <c r="I76" s="837" t="str">
        <f aca="false">IF(基本情報入力シート!J97="","",基本情報入力シート!J97)</f>
        <v/>
      </c>
      <c r="J76" s="837" t="str">
        <f aca="false">IF(基本情報入力シート!K97="","",基本情報入力シート!K97)</f>
        <v/>
      </c>
      <c r="K76" s="838" t="str">
        <f aca="false">IF(基本情報入力シート!L97="","",基本情報入力シート!L97)</f>
        <v/>
      </c>
      <c r="L76" s="839" t="str">
        <f aca="false">IF(基本情報入力シート!M97="","",基本情報入力シート!M97)</f>
        <v/>
      </c>
      <c r="M76" s="839" t="str">
        <f aca="false">IF(基本情報入力シート!R97="","",基本情報入力シート!R97)</f>
        <v/>
      </c>
      <c r="N76" s="839" t="str">
        <f aca="false">IF(基本情報入力シート!W97="","",基本情報入力シート!W97)</f>
        <v/>
      </c>
      <c r="O76" s="839" t="str">
        <f aca="false">IF(基本情報入力シート!X97="","",基本情報入力シート!X97)</f>
        <v/>
      </c>
      <c r="P76" s="840" t="str">
        <f aca="false">IF(基本情報入力シート!Y97="","",基本情報入力シート!Y97)</f>
        <v/>
      </c>
      <c r="Q76" s="841" t="str">
        <f aca="false">IF(基本情報入力シート!Z97="","",基本情報入力シート!Z97)</f>
        <v/>
      </c>
      <c r="R76" s="872" t="str">
        <f aca="false">IF(基本情報入力シート!AA97="","",基本情報入力シート!AA97)</f>
        <v/>
      </c>
      <c r="S76" s="873"/>
      <c r="T76" s="874"/>
      <c r="U76" s="875" t="e">
        <f aca="false">IF(P76="","",VLOOKUP(P76,【参考】数式用!$A$5:$I$38,MATCH(T76,【参考】数式用!$H$4:$I$4,0)+7,0))))</f>
        <v>#N/A</v>
      </c>
      <c r="V76" s="876"/>
      <c r="W76" s="846" t="s">
        <v>101</v>
      </c>
      <c r="X76" s="877"/>
      <c r="Y76" s="848" t="s">
        <v>132</v>
      </c>
      <c r="Z76" s="877"/>
      <c r="AA76" s="848" t="s">
        <v>354</v>
      </c>
      <c r="AB76" s="877"/>
      <c r="AC76" s="848" t="s">
        <v>132</v>
      </c>
      <c r="AD76" s="877"/>
      <c r="AE76" s="848" t="s">
        <v>133</v>
      </c>
      <c r="AF76" s="849" t="s">
        <v>169</v>
      </c>
      <c r="AG76" s="850" t="str">
        <f aca="false">IF(X76&gt;=1,(AB76*12+AD76)-(X76*12+Z76)+1,"")</f>
        <v/>
      </c>
      <c r="AH76" s="878" t="s">
        <v>355</v>
      </c>
      <c r="AI76" s="851" t="str">
        <f aca="false">IFERROR(ROUNDDOWN(ROUND(Q76*R76,0)*U76,0)*AG76,"")</f>
        <v/>
      </c>
      <c r="AJ76" s="786"/>
      <c r="AK76" s="879" t="str">
        <f aca="false">IFERROR(IF(AND(T76="特定加算Ⅰ",OR(V76="",V76="-",V76="いずれも取得していない")),"☓","○"),"")</f>
        <v>○</v>
      </c>
      <c r="AL76" s="880" t="str">
        <f aca="false">IFERROR(IF(AND(T76="特定加算Ⅰ",OR(V76="",V76="-",V76="いずれも取得していない")),"！特定加算Ⅰが選択されています。該当する介護福祉士配置等要件を選択してください。",""),"")</f>
        <v/>
      </c>
      <c r="AM76" s="881"/>
      <c r="AN76" s="881"/>
      <c r="AO76" s="881"/>
      <c r="AP76" s="881"/>
      <c r="AQ76" s="881"/>
      <c r="AR76" s="881"/>
      <c r="AS76" s="881"/>
      <c r="AT76" s="881"/>
      <c r="AU76" s="882"/>
    </row>
    <row r="77" customFormat="false" ht="33" hidden="false" customHeight="true" outlineLevel="0" collapsed="false">
      <c r="A77" s="835" t="n">
        <f aca="false">A76+1</f>
        <v>66</v>
      </c>
      <c r="B77" s="836" t="str">
        <f aca="false">IF(基本情報入力シート!C98="","",基本情報入力シート!C98)</f>
        <v/>
      </c>
      <c r="C77" s="837" t="str">
        <f aca="false">IF(基本情報入力シート!D98="","",基本情報入力シート!D98)</f>
        <v/>
      </c>
      <c r="D77" s="837" t="str">
        <f aca="false">IF(基本情報入力シート!E98="","",基本情報入力シート!E98)</f>
        <v/>
      </c>
      <c r="E77" s="837" t="str">
        <f aca="false">IF(基本情報入力シート!F98="","",基本情報入力シート!F98)</f>
        <v/>
      </c>
      <c r="F77" s="837" t="str">
        <f aca="false">IF(基本情報入力シート!G98="","",基本情報入力シート!G98)</f>
        <v/>
      </c>
      <c r="G77" s="837" t="str">
        <f aca="false">IF(基本情報入力シート!H98="","",基本情報入力シート!H98)</f>
        <v/>
      </c>
      <c r="H77" s="837" t="str">
        <f aca="false">IF(基本情報入力シート!I98="","",基本情報入力シート!I98)</f>
        <v/>
      </c>
      <c r="I77" s="837" t="str">
        <f aca="false">IF(基本情報入力シート!J98="","",基本情報入力シート!J98)</f>
        <v/>
      </c>
      <c r="J77" s="837" t="str">
        <f aca="false">IF(基本情報入力シート!K98="","",基本情報入力シート!K98)</f>
        <v/>
      </c>
      <c r="K77" s="838" t="str">
        <f aca="false">IF(基本情報入力シート!L98="","",基本情報入力シート!L98)</f>
        <v/>
      </c>
      <c r="L77" s="839" t="str">
        <f aca="false">IF(基本情報入力シート!M98="","",基本情報入力シート!M98)</f>
        <v/>
      </c>
      <c r="M77" s="839" t="str">
        <f aca="false">IF(基本情報入力シート!R98="","",基本情報入力シート!R98)</f>
        <v/>
      </c>
      <c r="N77" s="839" t="str">
        <f aca="false">IF(基本情報入力シート!W98="","",基本情報入力シート!W98)</f>
        <v/>
      </c>
      <c r="O77" s="839" t="str">
        <f aca="false">IF(基本情報入力シート!X98="","",基本情報入力シート!X98)</f>
        <v/>
      </c>
      <c r="P77" s="840" t="str">
        <f aca="false">IF(基本情報入力シート!Y98="","",基本情報入力シート!Y98)</f>
        <v/>
      </c>
      <c r="Q77" s="841" t="str">
        <f aca="false">IF(基本情報入力シート!Z98="","",基本情報入力シート!Z98)</f>
        <v/>
      </c>
      <c r="R77" s="872" t="str">
        <f aca="false">IF(基本情報入力シート!AA98="","",基本情報入力シート!AA98)</f>
        <v/>
      </c>
      <c r="S77" s="873"/>
      <c r="T77" s="874"/>
      <c r="U77" s="875" t="e">
        <f aca="false">IF(P77="","",VLOOKUP(P77,【参考】数式用!$A$5:$I$38,MATCH(T77,【参考】数式用!$H$4:$I$4,0)+7,0))))</f>
        <v>#N/A</v>
      </c>
      <c r="V77" s="876"/>
      <c r="W77" s="846" t="s">
        <v>101</v>
      </c>
      <c r="X77" s="877"/>
      <c r="Y77" s="848" t="s">
        <v>132</v>
      </c>
      <c r="Z77" s="877"/>
      <c r="AA77" s="848" t="s">
        <v>354</v>
      </c>
      <c r="AB77" s="877"/>
      <c r="AC77" s="848" t="s">
        <v>132</v>
      </c>
      <c r="AD77" s="877"/>
      <c r="AE77" s="848" t="s">
        <v>133</v>
      </c>
      <c r="AF77" s="849" t="s">
        <v>169</v>
      </c>
      <c r="AG77" s="850" t="str">
        <f aca="false">IF(X77&gt;=1,(AB77*12+AD77)-(X77*12+Z77)+1,"")</f>
        <v/>
      </c>
      <c r="AH77" s="878" t="s">
        <v>355</v>
      </c>
      <c r="AI77" s="851" t="str">
        <f aca="false">IFERROR(ROUNDDOWN(ROUND(Q77*R77,0)*U77,0)*AG77,"")</f>
        <v/>
      </c>
      <c r="AJ77" s="786"/>
      <c r="AK77" s="879" t="str">
        <f aca="false">IFERROR(IF(AND(T77="特定加算Ⅰ",OR(V77="",V77="-",V77="いずれも取得していない")),"☓","○"),"")</f>
        <v>○</v>
      </c>
      <c r="AL77" s="880" t="str">
        <f aca="false">IFERROR(IF(AND(T77="特定加算Ⅰ",OR(V77="",V77="-",V77="いずれも取得していない")),"！特定加算Ⅰが選択されています。該当する介護福祉士配置等要件を選択してください。",""),"")</f>
        <v/>
      </c>
      <c r="AM77" s="881"/>
      <c r="AN77" s="881"/>
      <c r="AO77" s="881"/>
      <c r="AP77" s="881"/>
      <c r="AQ77" s="881"/>
      <c r="AR77" s="881"/>
      <c r="AS77" s="881"/>
      <c r="AT77" s="881"/>
      <c r="AU77" s="882"/>
    </row>
    <row r="78" customFormat="false" ht="33" hidden="false" customHeight="true" outlineLevel="0" collapsed="false">
      <c r="A78" s="835" t="n">
        <f aca="false">A77+1</f>
        <v>67</v>
      </c>
      <c r="B78" s="836" t="str">
        <f aca="false">IF(基本情報入力シート!C99="","",基本情報入力シート!C99)</f>
        <v/>
      </c>
      <c r="C78" s="837" t="str">
        <f aca="false">IF(基本情報入力シート!D99="","",基本情報入力シート!D99)</f>
        <v/>
      </c>
      <c r="D78" s="837" t="str">
        <f aca="false">IF(基本情報入力シート!E99="","",基本情報入力シート!E99)</f>
        <v/>
      </c>
      <c r="E78" s="837" t="str">
        <f aca="false">IF(基本情報入力シート!F99="","",基本情報入力シート!F99)</f>
        <v/>
      </c>
      <c r="F78" s="837" t="str">
        <f aca="false">IF(基本情報入力シート!G99="","",基本情報入力シート!G99)</f>
        <v/>
      </c>
      <c r="G78" s="837" t="str">
        <f aca="false">IF(基本情報入力シート!H99="","",基本情報入力シート!H99)</f>
        <v/>
      </c>
      <c r="H78" s="837" t="str">
        <f aca="false">IF(基本情報入力シート!I99="","",基本情報入力シート!I99)</f>
        <v/>
      </c>
      <c r="I78" s="837" t="str">
        <f aca="false">IF(基本情報入力シート!J99="","",基本情報入力シート!J99)</f>
        <v/>
      </c>
      <c r="J78" s="837" t="str">
        <f aca="false">IF(基本情報入力シート!K99="","",基本情報入力シート!K99)</f>
        <v/>
      </c>
      <c r="K78" s="838" t="str">
        <f aca="false">IF(基本情報入力シート!L99="","",基本情報入力シート!L99)</f>
        <v/>
      </c>
      <c r="L78" s="839" t="str">
        <f aca="false">IF(基本情報入力シート!M99="","",基本情報入力シート!M99)</f>
        <v/>
      </c>
      <c r="M78" s="839" t="str">
        <f aca="false">IF(基本情報入力シート!R99="","",基本情報入力シート!R99)</f>
        <v/>
      </c>
      <c r="N78" s="839" t="str">
        <f aca="false">IF(基本情報入力シート!W99="","",基本情報入力シート!W99)</f>
        <v/>
      </c>
      <c r="O78" s="839" t="str">
        <f aca="false">IF(基本情報入力シート!X99="","",基本情報入力シート!X99)</f>
        <v/>
      </c>
      <c r="P78" s="840" t="str">
        <f aca="false">IF(基本情報入力シート!Y99="","",基本情報入力シート!Y99)</f>
        <v/>
      </c>
      <c r="Q78" s="841" t="str">
        <f aca="false">IF(基本情報入力シート!Z99="","",基本情報入力シート!Z99)</f>
        <v/>
      </c>
      <c r="R78" s="872" t="str">
        <f aca="false">IF(基本情報入力シート!AA99="","",基本情報入力シート!AA99)</f>
        <v/>
      </c>
      <c r="S78" s="873"/>
      <c r="T78" s="874"/>
      <c r="U78" s="875" t="e">
        <f aca="false">IF(P78="","",VLOOKUP(P78,【参考】数式用!$A$5:$I$38,MATCH(T78,【参考】数式用!$H$4:$I$4,0)+7,0))))</f>
        <v>#N/A</v>
      </c>
      <c r="V78" s="876"/>
      <c r="W78" s="846" t="s">
        <v>101</v>
      </c>
      <c r="X78" s="877"/>
      <c r="Y78" s="848" t="s">
        <v>132</v>
      </c>
      <c r="Z78" s="877"/>
      <c r="AA78" s="848" t="s">
        <v>354</v>
      </c>
      <c r="AB78" s="877"/>
      <c r="AC78" s="848" t="s">
        <v>132</v>
      </c>
      <c r="AD78" s="877"/>
      <c r="AE78" s="848" t="s">
        <v>133</v>
      </c>
      <c r="AF78" s="849" t="s">
        <v>169</v>
      </c>
      <c r="AG78" s="850" t="str">
        <f aca="false">IF(X78&gt;=1,(AB78*12+AD78)-(X78*12+Z78)+1,"")</f>
        <v/>
      </c>
      <c r="AH78" s="878" t="s">
        <v>355</v>
      </c>
      <c r="AI78" s="851" t="str">
        <f aca="false">IFERROR(ROUNDDOWN(ROUND(Q78*R78,0)*U78,0)*AG78,"")</f>
        <v/>
      </c>
      <c r="AJ78" s="786"/>
      <c r="AK78" s="879" t="str">
        <f aca="false">IFERROR(IF(AND(T78="特定加算Ⅰ",OR(V78="",V78="-",V78="いずれも取得していない")),"☓","○"),"")</f>
        <v>○</v>
      </c>
      <c r="AL78" s="880" t="str">
        <f aca="false">IFERROR(IF(AND(T78="特定加算Ⅰ",OR(V78="",V78="-",V78="いずれも取得していない")),"！特定加算Ⅰが選択されています。該当する介護福祉士配置等要件を選択してください。",""),"")</f>
        <v/>
      </c>
      <c r="AM78" s="881"/>
      <c r="AN78" s="881"/>
      <c r="AO78" s="881"/>
      <c r="AP78" s="881"/>
      <c r="AQ78" s="881"/>
      <c r="AR78" s="881"/>
      <c r="AS78" s="881"/>
      <c r="AT78" s="881"/>
      <c r="AU78" s="882"/>
    </row>
    <row r="79" customFormat="false" ht="33" hidden="false" customHeight="true" outlineLevel="0" collapsed="false">
      <c r="A79" s="835" t="n">
        <f aca="false">A78+1</f>
        <v>68</v>
      </c>
      <c r="B79" s="836" t="str">
        <f aca="false">IF(基本情報入力シート!C100="","",基本情報入力シート!C100)</f>
        <v/>
      </c>
      <c r="C79" s="837" t="str">
        <f aca="false">IF(基本情報入力シート!D100="","",基本情報入力シート!D100)</f>
        <v/>
      </c>
      <c r="D79" s="837" t="str">
        <f aca="false">IF(基本情報入力シート!E100="","",基本情報入力シート!E100)</f>
        <v/>
      </c>
      <c r="E79" s="837" t="str">
        <f aca="false">IF(基本情報入力シート!F100="","",基本情報入力シート!F100)</f>
        <v/>
      </c>
      <c r="F79" s="837" t="str">
        <f aca="false">IF(基本情報入力シート!G100="","",基本情報入力シート!G100)</f>
        <v/>
      </c>
      <c r="G79" s="837" t="str">
        <f aca="false">IF(基本情報入力シート!H100="","",基本情報入力シート!H100)</f>
        <v/>
      </c>
      <c r="H79" s="837" t="str">
        <f aca="false">IF(基本情報入力シート!I100="","",基本情報入力シート!I100)</f>
        <v/>
      </c>
      <c r="I79" s="837" t="str">
        <f aca="false">IF(基本情報入力シート!J100="","",基本情報入力シート!J100)</f>
        <v/>
      </c>
      <c r="J79" s="837" t="str">
        <f aca="false">IF(基本情報入力シート!K100="","",基本情報入力シート!K100)</f>
        <v/>
      </c>
      <c r="K79" s="838" t="str">
        <f aca="false">IF(基本情報入力シート!L100="","",基本情報入力シート!L100)</f>
        <v/>
      </c>
      <c r="L79" s="839" t="str">
        <f aca="false">IF(基本情報入力シート!M100="","",基本情報入力シート!M100)</f>
        <v/>
      </c>
      <c r="M79" s="839" t="str">
        <f aca="false">IF(基本情報入力シート!R100="","",基本情報入力シート!R100)</f>
        <v/>
      </c>
      <c r="N79" s="839" t="str">
        <f aca="false">IF(基本情報入力シート!W100="","",基本情報入力シート!W100)</f>
        <v/>
      </c>
      <c r="O79" s="839" t="str">
        <f aca="false">IF(基本情報入力シート!X100="","",基本情報入力シート!X100)</f>
        <v/>
      </c>
      <c r="P79" s="840" t="str">
        <f aca="false">IF(基本情報入力シート!Y100="","",基本情報入力シート!Y100)</f>
        <v/>
      </c>
      <c r="Q79" s="841" t="str">
        <f aca="false">IF(基本情報入力シート!Z100="","",基本情報入力シート!Z100)</f>
        <v/>
      </c>
      <c r="R79" s="872" t="str">
        <f aca="false">IF(基本情報入力シート!AA100="","",基本情報入力シート!AA100)</f>
        <v/>
      </c>
      <c r="S79" s="873"/>
      <c r="T79" s="874"/>
      <c r="U79" s="875" t="e">
        <f aca="false">IF(P79="","",VLOOKUP(P79,【参考】数式用!$A$5:$I$38,MATCH(T79,【参考】数式用!$H$4:$I$4,0)+7,0))))</f>
        <v>#N/A</v>
      </c>
      <c r="V79" s="876"/>
      <c r="W79" s="846" t="s">
        <v>101</v>
      </c>
      <c r="X79" s="877"/>
      <c r="Y79" s="848" t="s">
        <v>132</v>
      </c>
      <c r="Z79" s="877"/>
      <c r="AA79" s="848" t="s">
        <v>354</v>
      </c>
      <c r="AB79" s="877"/>
      <c r="AC79" s="848" t="s">
        <v>132</v>
      </c>
      <c r="AD79" s="877"/>
      <c r="AE79" s="848" t="s">
        <v>133</v>
      </c>
      <c r="AF79" s="849" t="s">
        <v>169</v>
      </c>
      <c r="AG79" s="850" t="str">
        <f aca="false">IF(X79&gt;=1,(AB79*12+AD79)-(X79*12+Z79)+1,"")</f>
        <v/>
      </c>
      <c r="AH79" s="878" t="s">
        <v>355</v>
      </c>
      <c r="AI79" s="851" t="str">
        <f aca="false">IFERROR(ROUNDDOWN(ROUND(Q79*R79,0)*U79,0)*AG79,"")</f>
        <v/>
      </c>
      <c r="AJ79" s="786"/>
      <c r="AK79" s="879" t="str">
        <f aca="false">IFERROR(IF(AND(T79="特定加算Ⅰ",OR(V79="",V79="-",V79="いずれも取得していない")),"☓","○"),"")</f>
        <v>○</v>
      </c>
      <c r="AL79" s="880" t="str">
        <f aca="false">IFERROR(IF(AND(T79="特定加算Ⅰ",OR(V79="",V79="-",V79="いずれも取得していない")),"！特定加算Ⅰが選択されています。該当する介護福祉士配置等要件を選択してください。",""),"")</f>
        <v/>
      </c>
      <c r="AM79" s="881"/>
      <c r="AN79" s="881"/>
      <c r="AO79" s="881"/>
      <c r="AP79" s="881"/>
      <c r="AQ79" s="881"/>
      <c r="AR79" s="881"/>
      <c r="AS79" s="881"/>
      <c r="AT79" s="881"/>
      <c r="AU79" s="882"/>
    </row>
    <row r="80" customFormat="false" ht="33" hidden="false" customHeight="true" outlineLevel="0" collapsed="false">
      <c r="A80" s="835" t="n">
        <f aca="false">A79+1</f>
        <v>69</v>
      </c>
      <c r="B80" s="836" t="str">
        <f aca="false">IF(基本情報入力シート!C101="","",基本情報入力シート!C101)</f>
        <v/>
      </c>
      <c r="C80" s="837" t="str">
        <f aca="false">IF(基本情報入力シート!D101="","",基本情報入力シート!D101)</f>
        <v/>
      </c>
      <c r="D80" s="837" t="str">
        <f aca="false">IF(基本情報入力シート!E101="","",基本情報入力シート!E101)</f>
        <v/>
      </c>
      <c r="E80" s="837" t="str">
        <f aca="false">IF(基本情報入力シート!F101="","",基本情報入力シート!F101)</f>
        <v/>
      </c>
      <c r="F80" s="837" t="str">
        <f aca="false">IF(基本情報入力シート!G101="","",基本情報入力シート!G101)</f>
        <v/>
      </c>
      <c r="G80" s="837" t="str">
        <f aca="false">IF(基本情報入力シート!H101="","",基本情報入力シート!H101)</f>
        <v/>
      </c>
      <c r="H80" s="837" t="str">
        <f aca="false">IF(基本情報入力シート!I101="","",基本情報入力シート!I101)</f>
        <v/>
      </c>
      <c r="I80" s="837" t="str">
        <f aca="false">IF(基本情報入力シート!J101="","",基本情報入力シート!J101)</f>
        <v/>
      </c>
      <c r="J80" s="837" t="str">
        <f aca="false">IF(基本情報入力シート!K101="","",基本情報入力シート!K101)</f>
        <v/>
      </c>
      <c r="K80" s="838" t="str">
        <f aca="false">IF(基本情報入力シート!L101="","",基本情報入力シート!L101)</f>
        <v/>
      </c>
      <c r="L80" s="839" t="str">
        <f aca="false">IF(基本情報入力シート!M101="","",基本情報入力シート!M101)</f>
        <v/>
      </c>
      <c r="M80" s="839" t="str">
        <f aca="false">IF(基本情報入力シート!R101="","",基本情報入力シート!R101)</f>
        <v/>
      </c>
      <c r="N80" s="839" t="str">
        <f aca="false">IF(基本情報入力シート!W101="","",基本情報入力シート!W101)</f>
        <v/>
      </c>
      <c r="O80" s="839" t="str">
        <f aca="false">IF(基本情報入力シート!X101="","",基本情報入力シート!X101)</f>
        <v/>
      </c>
      <c r="P80" s="840" t="str">
        <f aca="false">IF(基本情報入力シート!Y101="","",基本情報入力シート!Y101)</f>
        <v/>
      </c>
      <c r="Q80" s="841" t="str">
        <f aca="false">IF(基本情報入力シート!Z101="","",基本情報入力シート!Z101)</f>
        <v/>
      </c>
      <c r="R80" s="872" t="str">
        <f aca="false">IF(基本情報入力シート!AA101="","",基本情報入力シート!AA101)</f>
        <v/>
      </c>
      <c r="S80" s="873"/>
      <c r="T80" s="874"/>
      <c r="U80" s="875" t="e">
        <f aca="false">IF(P80="","",VLOOKUP(P80,【参考】数式用!$A$5:$I$38,MATCH(T80,【参考】数式用!$H$4:$I$4,0)+7,0))))</f>
        <v>#N/A</v>
      </c>
      <c r="V80" s="876"/>
      <c r="W80" s="846" t="s">
        <v>101</v>
      </c>
      <c r="X80" s="877"/>
      <c r="Y80" s="848" t="s">
        <v>132</v>
      </c>
      <c r="Z80" s="877"/>
      <c r="AA80" s="848" t="s">
        <v>354</v>
      </c>
      <c r="AB80" s="877"/>
      <c r="AC80" s="848" t="s">
        <v>132</v>
      </c>
      <c r="AD80" s="877"/>
      <c r="AE80" s="848" t="s">
        <v>133</v>
      </c>
      <c r="AF80" s="849" t="s">
        <v>169</v>
      </c>
      <c r="AG80" s="850" t="str">
        <f aca="false">IF(X80&gt;=1,(AB80*12+AD80)-(X80*12+Z80)+1,"")</f>
        <v/>
      </c>
      <c r="AH80" s="878" t="s">
        <v>355</v>
      </c>
      <c r="AI80" s="851" t="str">
        <f aca="false">IFERROR(ROUNDDOWN(ROUND(Q80*R80,0)*U80,0)*AG80,"")</f>
        <v/>
      </c>
      <c r="AJ80" s="786"/>
      <c r="AK80" s="879" t="str">
        <f aca="false">IFERROR(IF(AND(T80="特定加算Ⅰ",OR(V80="",V80="-",V80="いずれも取得していない")),"☓","○"),"")</f>
        <v>○</v>
      </c>
      <c r="AL80" s="880" t="str">
        <f aca="false">IFERROR(IF(AND(T80="特定加算Ⅰ",OR(V80="",V80="-",V80="いずれも取得していない")),"！特定加算Ⅰが選択されています。該当する介護福祉士配置等要件を選択してください。",""),"")</f>
        <v/>
      </c>
      <c r="AM80" s="881"/>
      <c r="AN80" s="881"/>
      <c r="AO80" s="881"/>
      <c r="AP80" s="881"/>
      <c r="AQ80" s="881"/>
      <c r="AR80" s="881"/>
      <c r="AS80" s="881"/>
      <c r="AT80" s="881"/>
      <c r="AU80" s="882"/>
    </row>
    <row r="81" customFormat="false" ht="33" hidden="false" customHeight="true" outlineLevel="0" collapsed="false">
      <c r="A81" s="835" t="n">
        <f aca="false">A80+1</f>
        <v>70</v>
      </c>
      <c r="B81" s="836" t="str">
        <f aca="false">IF(基本情報入力シート!C102="","",基本情報入力シート!C102)</f>
        <v/>
      </c>
      <c r="C81" s="837" t="str">
        <f aca="false">IF(基本情報入力シート!D102="","",基本情報入力シート!D102)</f>
        <v/>
      </c>
      <c r="D81" s="837" t="str">
        <f aca="false">IF(基本情報入力シート!E102="","",基本情報入力シート!E102)</f>
        <v/>
      </c>
      <c r="E81" s="837" t="str">
        <f aca="false">IF(基本情報入力シート!F102="","",基本情報入力シート!F102)</f>
        <v/>
      </c>
      <c r="F81" s="837" t="str">
        <f aca="false">IF(基本情報入力シート!G102="","",基本情報入力シート!G102)</f>
        <v/>
      </c>
      <c r="G81" s="837" t="str">
        <f aca="false">IF(基本情報入力シート!H102="","",基本情報入力シート!H102)</f>
        <v/>
      </c>
      <c r="H81" s="837" t="str">
        <f aca="false">IF(基本情報入力シート!I102="","",基本情報入力シート!I102)</f>
        <v/>
      </c>
      <c r="I81" s="837" t="str">
        <f aca="false">IF(基本情報入力シート!J102="","",基本情報入力シート!J102)</f>
        <v/>
      </c>
      <c r="J81" s="837" t="str">
        <f aca="false">IF(基本情報入力シート!K102="","",基本情報入力シート!K102)</f>
        <v/>
      </c>
      <c r="K81" s="838" t="str">
        <f aca="false">IF(基本情報入力シート!L102="","",基本情報入力シート!L102)</f>
        <v/>
      </c>
      <c r="L81" s="839" t="str">
        <f aca="false">IF(基本情報入力シート!M102="","",基本情報入力シート!M102)</f>
        <v/>
      </c>
      <c r="M81" s="839" t="str">
        <f aca="false">IF(基本情報入力シート!R102="","",基本情報入力シート!R102)</f>
        <v/>
      </c>
      <c r="N81" s="839" t="str">
        <f aca="false">IF(基本情報入力シート!W102="","",基本情報入力シート!W102)</f>
        <v/>
      </c>
      <c r="O81" s="839" t="str">
        <f aca="false">IF(基本情報入力シート!X102="","",基本情報入力シート!X102)</f>
        <v/>
      </c>
      <c r="P81" s="840" t="str">
        <f aca="false">IF(基本情報入力シート!Y102="","",基本情報入力シート!Y102)</f>
        <v/>
      </c>
      <c r="Q81" s="841" t="str">
        <f aca="false">IF(基本情報入力シート!Z102="","",基本情報入力シート!Z102)</f>
        <v/>
      </c>
      <c r="R81" s="872" t="str">
        <f aca="false">IF(基本情報入力シート!AA102="","",基本情報入力シート!AA102)</f>
        <v/>
      </c>
      <c r="S81" s="873"/>
      <c r="T81" s="874"/>
      <c r="U81" s="875" t="e">
        <f aca="false">IF(P81="","",VLOOKUP(P81,【参考】数式用!$A$5:$I$38,MATCH(T81,【参考】数式用!$H$4:$I$4,0)+7,0))))</f>
        <v>#N/A</v>
      </c>
      <c r="V81" s="876"/>
      <c r="W81" s="846" t="s">
        <v>101</v>
      </c>
      <c r="X81" s="877"/>
      <c r="Y81" s="848" t="s">
        <v>132</v>
      </c>
      <c r="Z81" s="877"/>
      <c r="AA81" s="848" t="s">
        <v>354</v>
      </c>
      <c r="AB81" s="877"/>
      <c r="AC81" s="848" t="s">
        <v>132</v>
      </c>
      <c r="AD81" s="877"/>
      <c r="AE81" s="848" t="s">
        <v>133</v>
      </c>
      <c r="AF81" s="849" t="s">
        <v>169</v>
      </c>
      <c r="AG81" s="850" t="str">
        <f aca="false">IF(X81&gt;=1,(AB81*12+AD81)-(X81*12+Z81)+1,"")</f>
        <v/>
      </c>
      <c r="AH81" s="878" t="s">
        <v>355</v>
      </c>
      <c r="AI81" s="851" t="str">
        <f aca="false">IFERROR(ROUNDDOWN(ROUND(Q81*R81,0)*U81,0)*AG81,"")</f>
        <v/>
      </c>
      <c r="AJ81" s="786"/>
      <c r="AK81" s="879" t="str">
        <f aca="false">IFERROR(IF(AND(T81="特定加算Ⅰ",OR(V81="",V81="-",V81="いずれも取得していない")),"☓","○"),"")</f>
        <v>○</v>
      </c>
      <c r="AL81" s="880" t="str">
        <f aca="false">IFERROR(IF(AND(T81="特定加算Ⅰ",OR(V81="",V81="-",V81="いずれも取得していない")),"！特定加算Ⅰが選択されています。該当する介護福祉士配置等要件を選択してください。",""),"")</f>
        <v/>
      </c>
      <c r="AM81" s="881"/>
      <c r="AN81" s="881"/>
      <c r="AO81" s="881"/>
      <c r="AP81" s="881"/>
      <c r="AQ81" s="881"/>
      <c r="AR81" s="881"/>
      <c r="AS81" s="881"/>
      <c r="AT81" s="881"/>
      <c r="AU81" s="882"/>
    </row>
    <row r="82" customFormat="false" ht="33" hidden="false" customHeight="true" outlineLevel="0" collapsed="false">
      <c r="A82" s="835" t="n">
        <f aca="false">A81+1</f>
        <v>71</v>
      </c>
      <c r="B82" s="836" t="str">
        <f aca="false">IF(基本情報入力シート!C103="","",基本情報入力シート!C103)</f>
        <v/>
      </c>
      <c r="C82" s="837" t="str">
        <f aca="false">IF(基本情報入力シート!D103="","",基本情報入力シート!D103)</f>
        <v/>
      </c>
      <c r="D82" s="837" t="str">
        <f aca="false">IF(基本情報入力シート!E103="","",基本情報入力シート!E103)</f>
        <v/>
      </c>
      <c r="E82" s="837" t="str">
        <f aca="false">IF(基本情報入力シート!F103="","",基本情報入力シート!F103)</f>
        <v/>
      </c>
      <c r="F82" s="837" t="str">
        <f aca="false">IF(基本情報入力シート!G103="","",基本情報入力シート!G103)</f>
        <v/>
      </c>
      <c r="G82" s="837" t="str">
        <f aca="false">IF(基本情報入力シート!H103="","",基本情報入力シート!H103)</f>
        <v/>
      </c>
      <c r="H82" s="837" t="str">
        <f aca="false">IF(基本情報入力シート!I103="","",基本情報入力シート!I103)</f>
        <v/>
      </c>
      <c r="I82" s="837" t="str">
        <f aca="false">IF(基本情報入力シート!J103="","",基本情報入力シート!J103)</f>
        <v/>
      </c>
      <c r="J82" s="837" t="str">
        <f aca="false">IF(基本情報入力シート!K103="","",基本情報入力シート!K103)</f>
        <v/>
      </c>
      <c r="K82" s="838" t="str">
        <f aca="false">IF(基本情報入力シート!L103="","",基本情報入力シート!L103)</f>
        <v/>
      </c>
      <c r="L82" s="839" t="str">
        <f aca="false">IF(基本情報入力シート!M103="","",基本情報入力シート!M103)</f>
        <v/>
      </c>
      <c r="M82" s="839" t="str">
        <f aca="false">IF(基本情報入力シート!R103="","",基本情報入力シート!R103)</f>
        <v/>
      </c>
      <c r="N82" s="839" t="str">
        <f aca="false">IF(基本情報入力シート!W103="","",基本情報入力シート!W103)</f>
        <v/>
      </c>
      <c r="O82" s="839" t="str">
        <f aca="false">IF(基本情報入力シート!X103="","",基本情報入力シート!X103)</f>
        <v/>
      </c>
      <c r="P82" s="840" t="str">
        <f aca="false">IF(基本情報入力シート!Y103="","",基本情報入力シート!Y103)</f>
        <v/>
      </c>
      <c r="Q82" s="841" t="str">
        <f aca="false">IF(基本情報入力シート!Z103="","",基本情報入力シート!Z103)</f>
        <v/>
      </c>
      <c r="R82" s="872" t="str">
        <f aca="false">IF(基本情報入力シート!AA103="","",基本情報入力シート!AA103)</f>
        <v/>
      </c>
      <c r="S82" s="873"/>
      <c r="T82" s="874"/>
      <c r="U82" s="875" t="e">
        <f aca="false">IF(P82="","",VLOOKUP(P82,【参考】数式用!$A$5:$I$38,MATCH(T82,【参考】数式用!$H$4:$I$4,0)+7,0))))</f>
        <v>#N/A</v>
      </c>
      <c r="V82" s="876"/>
      <c r="W82" s="846" t="s">
        <v>101</v>
      </c>
      <c r="X82" s="877"/>
      <c r="Y82" s="848" t="s">
        <v>132</v>
      </c>
      <c r="Z82" s="877"/>
      <c r="AA82" s="848" t="s">
        <v>354</v>
      </c>
      <c r="AB82" s="877"/>
      <c r="AC82" s="848" t="s">
        <v>132</v>
      </c>
      <c r="AD82" s="877"/>
      <c r="AE82" s="848" t="s">
        <v>133</v>
      </c>
      <c r="AF82" s="849" t="s">
        <v>169</v>
      </c>
      <c r="AG82" s="850" t="str">
        <f aca="false">IF(X82&gt;=1,(AB82*12+AD82)-(X82*12+Z82)+1,"")</f>
        <v/>
      </c>
      <c r="AH82" s="878" t="s">
        <v>355</v>
      </c>
      <c r="AI82" s="851" t="str">
        <f aca="false">IFERROR(ROUNDDOWN(ROUND(Q82*R82,0)*U82,0)*AG82,"")</f>
        <v/>
      </c>
      <c r="AJ82" s="786"/>
      <c r="AK82" s="879" t="str">
        <f aca="false">IFERROR(IF(AND(T82="特定加算Ⅰ",OR(V82="",V82="-",V82="いずれも取得していない")),"☓","○"),"")</f>
        <v>○</v>
      </c>
      <c r="AL82" s="880" t="str">
        <f aca="false">IFERROR(IF(AND(T82="特定加算Ⅰ",OR(V82="",V82="-",V82="いずれも取得していない")),"！特定加算Ⅰが選択されています。該当する介護福祉士配置等要件を選択してください。",""),"")</f>
        <v/>
      </c>
      <c r="AM82" s="881"/>
      <c r="AN82" s="881"/>
      <c r="AO82" s="881"/>
      <c r="AP82" s="881"/>
      <c r="AQ82" s="881"/>
      <c r="AR82" s="881"/>
      <c r="AS82" s="881"/>
      <c r="AT82" s="881"/>
      <c r="AU82" s="882"/>
    </row>
    <row r="83" customFormat="false" ht="33" hidden="false" customHeight="true" outlineLevel="0" collapsed="false">
      <c r="A83" s="835" t="n">
        <f aca="false">A82+1</f>
        <v>72</v>
      </c>
      <c r="B83" s="836" t="str">
        <f aca="false">IF(基本情報入力シート!C104="","",基本情報入力シート!C104)</f>
        <v/>
      </c>
      <c r="C83" s="837" t="str">
        <f aca="false">IF(基本情報入力シート!D104="","",基本情報入力シート!D104)</f>
        <v/>
      </c>
      <c r="D83" s="837" t="str">
        <f aca="false">IF(基本情報入力シート!E104="","",基本情報入力シート!E104)</f>
        <v/>
      </c>
      <c r="E83" s="837" t="str">
        <f aca="false">IF(基本情報入力シート!F104="","",基本情報入力シート!F104)</f>
        <v/>
      </c>
      <c r="F83" s="837" t="str">
        <f aca="false">IF(基本情報入力シート!G104="","",基本情報入力シート!G104)</f>
        <v/>
      </c>
      <c r="G83" s="837" t="str">
        <f aca="false">IF(基本情報入力シート!H104="","",基本情報入力シート!H104)</f>
        <v/>
      </c>
      <c r="H83" s="837" t="str">
        <f aca="false">IF(基本情報入力シート!I104="","",基本情報入力シート!I104)</f>
        <v/>
      </c>
      <c r="I83" s="837" t="str">
        <f aca="false">IF(基本情報入力シート!J104="","",基本情報入力シート!J104)</f>
        <v/>
      </c>
      <c r="J83" s="837" t="str">
        <f aca="false">IF(基本情報入力シート!K104="","",基本情報入力シート!K104)</f>
        <v/>
      </c>
      <c r="K83" s="838" t="str">
        <f aca="false">IF(基本情報入力シート!L104="","",基本情報入力シート!L104)</f>
        <v/>
      </c>
      <c r="L83" s="839" t="str">
        <f aca="false">IF(基本情報入力シート!M104="","",基本情報入力シート!M104)</f>
        <v/>
      </c>
      <c r="M83" s="839" t="str">
        <f aca="false">IF(基本情報入力シート!R104="","",基本情報入力シート!R104)</f>
        <v/>
      </c>
      <c r="N83" s="839" t="str">
        <f aca="false">IF(基本情報入力シート!W104="","",基本情報入力シート!W104)</f>
        <v/>
      </c>
      <c r="O83" s="839" t="str">
        <f aca="false">IF(基本情報入力シート!X104="","",基本情報入力シート!X104)</f>
        <v/>
      </c>
      <c r="P83" s="840" t="str">
        <f aca="false">IF(基本情報入力シート!Y104="","",基本情報入力シート!Y104)</f>
        <v/>
      </c>
      <c r="Q83" s="841" t="str">
        <f aca="false">IF(基本情報入力シート!Z104="","",基本情報入力シート!Z104)</f>
        <v/>
      </c>
      <c r="R83" s="872" t="str">
        <f aca="false">IF(基本情報入力シート!AA104="","",基本情報入力シート!AA104)</f>
        <v/>
      </c>
      <c r="S83" s="873"/>
      <c r="T83" s="874"/>
      <c r="U83" s="875" t="e">
        <f aca="false">IF(P83="","",VLOOKUP(P83,【参考】数式用!$A$5:$I$38,MATCH(T83,【参考】数式用!$H$4:$I$4,0)+7,0))))</f>
        <v>#N/A</v>
      </c>
      <c r="V83" s="876"/>
      <c r="W83" s="846" t="s">
        <v>101</v>
      </c>
      <c r="X83" s="877"/>
      <c r="Y83" s="848" t="s">
        <v>132</v>
      </c>
      <c r="Z83" s="877"/>
      <c r="AA83" s="848" t="s">
        <v>354</v>
      </c>
      <c r="AB83" s="877"/>
      <c r="AC83" s="848" t="s">
        <v>132</v>
      </c>
      <c r="AD83" s="877"/>
      <c r="AE83" s="848" t="s">
        <v>133</v>
      </c>
      <c r="AF83" s="849" t="s">
        <v>169</v>
      </c>
      <c r="AG83" s="850" t="str">
        <f aca="false">IF(X83&gt;=1,(AB83*12+AD83)-(X83*12+Z83)+1,"")</f>
        <v/>
      </c>
      <c r="AH83" s="878" t="s">
        <v>355</v>
      </c>
      <c r="AI83" s="851" t="str">
        <f aca="false">IFERROR(ROUNDDOWN(ROUND(Q83*R83,0)*U83,0)*AG83,"")</f>
        <v/>
      </c>
      <c r="AJ83" s="786"/>
      <c r="AK83" s="879" t="str">
        <f aca="false">IFERROR(IF(AND(T83="特定加算Ⅰ",OR(V83="",V83="-",V83="いずれも取得していない")),"☓","○"),"")</f>
        <v>○</v>
      </c>
      <c r="AL83" s="880" t="str">
        <f aca="false">IFERROR(IF(AND(T83="特定加算Ⅰ",OR(V83="",V83="-",V83="いずれも取得していない")),"！特定加算Ⅰが選択されています。該当する介護福祉士配置等要件を選択してください。",""),"")</f>
        <v/>
      </c>
      <c r="AM83" s="881"/>
      <c r="AN83" s="881"/>
      <c r="AO83" s="881"/>
      <c r="AP83" s="881"/>
      <c r="AQ83" s="881"/>
      <c r="AR83" s="881"/>
      <c r="AS83" s="881"/>
      <c r="AT83" s="881"/>
      <c r="AU83" s="882"/>
    </row>
    <row r="84" customFormat="false" ht="33" hidden="false" customHeight="true" outlineLevel="0" collapsed="false">
      <c r="A84" s="835" t="n">
        <f aca="false">A83+1</f>
        <v>73</v>
      </c>
      <c r="B84" s="836" t="str">
        <f aca="false">IF(基本情報入力シート!C105="","",基本情報入力シート!C105)</f>
        <v/>
      </c>
      <c r="C84" s="837" t="str">
        <f aca="false">IF(基本情報入力シート!D105="","",基本情報入力シート!D105)</f>
        <v/>
      </c>
      <c r="D84" s="837" t="str">
        <f aca="false">IF(基本情報入力シート!E105="","",基本情報入力シート!E105)</f>
        <v/>
      </c>
      <c r="E84" s="837" t="str">
        <f aca="false">IF(基本情報入力シート!F105="","",基本情報入力シート!F105)</f>
        <v/>
      </c>
      <c r="F84" s="837" t="str">
        <f aca="false">IF(基本情報入力シート!G105="","",基本情報入力シート!G105)</f>
        <v/>
      </c>
      <c r="G84" s="837" t="str">
        <f aca="false">IF(基本情報入力シート!H105="","",基本情報入力シート!H105)</f>
        <v/>
      </c>
      <c r="H84" s="837" t="str">
        <f aca="false">IF(基本情報入力シート!I105="","",基本情報入力シート!I105)</f>
        <v/>
      </c>
      <c r="I84" s="837" t="str">
        <f aca="false">IF(基本情報入力シート!J105="","",基本情報入力シート!J105)</f>
        <v/>
      </c>
      <c r="J84" s="837" t="str">
        <f aca="false">IF(基本情報入力シート!K105="","",基本情報入力シート!K105)</f>
        <v/>
      </c>
      <c r="K84" s="838" t="str">
        <f aca="false">IF(基本情報入力シート!L105="","",基本情報入力シート!L105)</f>
        <v/>
      </c>
      <c r="L84" s="839" t="str">
        <f aca="false">IF(基本情報入力シート!M105="","",基本情報入力シート!M105)</f>
        <v/>
      </c>
      <c r="M84" s="839" t="str">
        <f aca="false">IF(基本情報入力シート!R105="","",基本情報入力シート!R105)</f>
        <v/>
      </c>
      <c r="N84" s="839" t="str">
        <f aca="false">IF(基本情報入力シート!W105="","",基本情報入力シート!W105)</f>
        <v/>
      </c>
      <c r="O84" s="839" t="str">
        <f aca="false">IF(基本情報入力シート!X105="","",基本情報入力シート!X105)</f>
        <v/>
      </c>
      <c r="P84" s="840" t="str">
        <f aca="false">IF(基本情報入力シート!Y105="","",基本情報入力シート!Y105)</f>
        <v/>
      </c>
      <c r="Q84" s="841" t="str">
        <f aca="false">IF(基本情報入力シート!Z105="","",基本情報入力シート!Z105)</f>
        <v/>
      </c>
      <c r="R84" s="872" t="str">
        <f aca="false">IF(基本情報入力シート!AA105="","",基本情報入力シート!AA105)</f>
        <v/>
      </c>
      <c r="S84" s="873"/>
      <c r="T84" s="874"/>
      <c r="U84" s="875" t="e">
        <f aca="false">IF(P84="","",VLOOKUP(P84,【参考】数式用!$A$5:$I$38,MATCH(T84,【参考】数式用!$H$4:$I$4,0)+7,0))))</f>
        <v>#N/A</v>
      </c>
      <c r="V84" s="876"/>
      <c r="W84" s="846" t="s">
        <v>101</v>
      </c>
      <c r="X84" s="877"/>
      <c r="Y84" s="848" t="s">
        <v>132</v>
      </c>
      <c r="Z84" s="877"/>
      <c r="AA84" s="848" t="s">
        <v>354</v>
      </c>
      <c r="AB84" s="877"/>
      <c r="AC84" s="848" t="s">
        <v>132</v>
      </c>
      <c r="AD84" s="877"/>
      <c r="AE84" s="848" t="s">
        <v>133</v>
      </c>
      <c r="AF84" s="849" t="s">
        <v>169</v>
      </c>
      <c r="AG84" s="850" t="str">
        <f aca="false">IF(X84&gt;=1,(AB84*12+AD84)-(X84*12+Z84)+1,"")</f>
        <v/>
      </c>
      <c r="AH84" s="878" t="s">
        <v>355</v>
      </c>
      <c r="AI84" s="851" t="str">
        <f aca="false">IFERROR(ROUNDDOWN(ROUND(Q84*R84,0)*U84,0)*AG84,"")</f>
        <v/>
      </c>
      <c r="AJ84" s="786"/>
      <c r="AK84" s="879" t="str">
        <f aca="false">IFERROR(IF(AND(T84="特定加算Ⅰ",OR(V84="",V84="-",V84="いずれも取得していない")),"☓","○"),"")</f>
        <v>○</v>
      </c>
      <c r="AL84" s="880" t="str">
        <f aca="false">IFERROR(IF(AND(T84="特定加算Ⅰ",OR(V84="",V84="-",V84="いずれも取得していない")),"！特定加算Ⅰが選択されています。該当する介護福祉士配置等要件を選択してください。",""),"")</f>
        <v/>
      </c>
      <c r="AM84" s="881"/>
      <c r="AN84" s="881"/>
      <c r="AO84" s="881"/>
      <c r="AP84" s="881"/>
      <c r="AQ84" s="881"/>
      <c r="AR84" s="881"/>
      <c r="AS84" s="881"/>
      <c r="AT84" s="881"/>
      <c r="AU84" s="882"/>
    </row>
    <row r="85" customFormat="false" ht="33" hidden="false" customHeight="true" outlineLevel="0" collapsed="false">
      <c r="A85" s="835" t="n">
        <f aca="false">A84+1</f>
        <v>74</v>
      </c>
      <c r="B85" s="836" t="str">
        <f aca="false">IF(基本情報入力シート!C106="","",基本情報入力シート!C106)</f>
        <v/>
      </c>
      <c r="C85" s="837" t="str">
        <f aca="false">IF(基本情報入力シート!D106="","",基本情報入力シート!D106)</f>
        <v/>
      </c>
      <c r="D85" s="837" t="str">
        <f aca="false">IF(基本情報入力シート!E106="","",基本情報入力シート!E106)</f>
        <v/>
      </c>
      <c r="E85" s="837" t="str">
        <f aca="false">IF(基本情報入力シート!F106="","",基本情報入力シート!F106)</f>
        <v/>
      </c>
      <c r="F85" s="837" t="str">
        <f aca="false">IF(基本情報入力シート!G106="","",基本情報入力シート!G106)</f>
        <v/>
      </c>
      <c r="G85" s="837" t="str">
        <f aca="false">IF(基本情報入力シート!H106="","",基本情報入力シート!H106)</f>
        <v/>
      </c>
      <c r="H85" s="837" t="str">
        <f aca="false">IF(基本情報入力シート!I106="","",基本情報入力シート!I106)</f>
        <v/>
      </c>
      <c r="I85" s="837" t="str">
        <f aca="false">IF(基本情報入力シート!J106="","",基本情報入力シート!J106)</f>
        <v/>
      </c>
      <c r="J85" s="837" t="str">
        <f aca="false">IF(基本情報入力シート!K106="","",基本情報入力シート!K106)</f>
        <v/>
      </c>
      <c r="K85" s="838" t="str">
        <f aca="false">IF(基本情報入力シート!L106="","",基本情報入力シート!L106)</f>
        <v/>
      </c>
      <c r="L85" s="839" t="str">
        <f aca="false">IF(基本情報入力シート!M106="","",基本情報入力シート!M106)</f>
        <v/>
      </c>
      <c r="M85" s="839" t="str">
        <f aca="false">IF(基本情報入力シート!R106="","",基本情報入力シート!R106)</f>
        <v/>
      </c>
      <c r="N85" s="839" t="str">
        <f aca="false">IF(基本情報入力シート!W106="","",基本情報入力シート!W106)</f>
        <v/>
      </c>
      <c r="O85" s="839" t="str">
        <f aca="false">IF(基本情報入力シート!X106="","",基本情報入力シート!X106)</f>
        <v/>
      </c>
      <c r="P85" s="840" t="str">
        <f aca="false">IF(基本情報入力シート!Y106="","",基本情報入力シート!Y106)</f>
        <v/>
      </c>
      <c r="Q85" s="841" t="str">
        <f aca="false">IF(基本情報入力シート!Z106="","",基本情報入力シート!Z106)</f>
        <v/>
      </c>
      <c r="R85" s="872" t="str">
        <f aca="false">IF(基本情報入力シート!AA106="","",基本情報入力シート!AA106)</f>
        <v/>
      </c>
      <c r="S85" s="873"/>
      <c r="T85" s="874"/>
      <c r="U85" s="875" t="e">
        <f aca="false">IF(P85="","",VLOOKUP(P85,【参考】数式用!$A$5:$I$38,MATCH(T85,【参考】数式用!$H$4:$I$4,0)+7,0))))</f>
        <v>#N/A</v>
      </c>
      <c r="V85" s="876"/>
      <c r="W85" s="846" t="s">
        <v>101</v>
      </c>
      <c r="X85" s="877"/>
      <c r="Y85" s="848" t="s">
        <v>132</v>
      </c>
      <c r="Z85" s="877"/>
      <c r="AA85" s="848" t="s">
        <v>354</v>
      </c>
      <c r="AB85" s="877"/>
      <c r="AC85" s="848" t="s">
        <v>132</v>
      </c>
      <c r="AD85" s="877"/>
      <c r="AE85" s="848" t="s">
        <v>133</v>
      </c>
      <c r="AF85" s="849" t="s">
        <v>169</v>
      </c>
      <c r="AG85" s="850" t="str">
        <f aca="false">IF(X85&gt;=1,(AB85*12+AD85)-(X85*12+Z85)+1,"")</f>
        <v/>
      </c>
      <c r="AH85" s="878" t="s">
        <v>355</v>
      </c>
      <c r="AI85" s="851" t="str">
        <f aca="false">IFERROR(ROUNDDOWN(ROUND(Q85*R85,0)*U85,0)*AG85,"")</f>
        <v/>
      </c>
      <c r="AJ85" s="786"/>
      <c r="AK85" s="879" t="str">
        <f aca="false">IFERROR(IF(AND(T85="特定加算Ⅰ",OR(V85="",V85="-",V85="いずれも取得していない")),"☓","○"),"")</f>
        <v>○</v>
      </c>
      <c r="AL85" s="880" t="str">
        <f aca="false">IFERROR(IF(AND(T85="特定加算Ⅰ",OR(V85="",V85="-",V85="いずれも取得していない")),"！特定加算Ⅰが選択されています。該当する介護福祉士配置等要件を選択してください。",""),"")</f>
        <v/>
      </c>
      <c r="AM85" s="881"/>
      <c r="AN85" s="881"/>
      <c r="AO85" s="881"/>
      <c r="AP85" s="881"/>
      <c r="AQ85" s="881"/>
      <c r="AR85" s="881"/>
      <c r="AS85" s="881"/>
      <c r="AT85" s="881"/>
      <c r="AU85" s="882"/>
    </row>
    <row r="86" customFormat="false" ht="33" hidden="false" customHeight="true" outlineLevel="0" collapsed="false">
      <c r="A86" s="835" t="n">
        <f aca="false">A85+1</f>
        <v>75</v>
      </c>
      <c r="B86" s="836" t="str">
        <f aca="false">IF(基本情報入力シート!C107="","",基本情報入力シート!C107)</f>
        <v/>
      </c>
      <c r="C86" s="837" t="str">
        <f aca="false">IF(基本情報入力シート!D107="","",基本情報入力シート!D107)</f>
        <v/>
      </c>
      <c r="D86" s="837" t="str">
        <f aca="false">IF(基本情報入力シート!E107="","",基本情報入力シート!E107)</f>
        <v/>
      </c>
      <c r="E86" s="837" t="str">
        <f aca="false">IF(基本情報入力シート!F107="","",基本情報入力シート!F107)</f>
        <v/>
      </c>
      <c r="F86" s="837" t="str">
        <f aca="false">IF(基本情報入力シート!G107="","",基本情報入力シート!G107)</f>
        <v/>
      </c>
      <c r="G86" s="837" t="str">
        <f aca="false">IF(基本情報入力シート!H107="","",基本情報入力シート!H107)</f>
        <v/>
      </c>
      <c r="H86" s="837" t="str">
        <f aca="false">IF(基本情報入力シート!I107="","",基本情報入力シート!I107)</f>
        <v/>
      </c>
      <c r="I86" s="837" t="str">
        <f aca="false">IF(基本情報入力シート!J107="","",基本情報入力シート!J107)</f>
        <v/>
      </c>
      <c r="J86" s="837" t="str">
        <f aca="false">IF(基本情報入力シート!K107="","",基本情報入力シート!K107)</f>
        <v/>
      </c>
      <c r="K86" s="838" t="str">
        <f aca="false">IF(基本情報入力シート!L107="","",基本情報入力シート!L107)</f>
        <v/>
      </c>
      <c r="L86" s="839" t="str">
        <f aca="false">IF(基本情報入力シート!M107="","",基本情報入力シート!M107)</f>
        <v/>
      </c>
      <c r="M86" s="839" t="str">
        <f aca="false">IF(基本情報入力シート!R107="","",基本情報入力シート!R107)</f>
        <v/>
      </c>
      <c r="N86" s="839" t="str">
        <f aca="false">IF(基本情報入力シート!W107="","",基本情報入力シート!W107)</f>
        <v/>
      </c>
      <c r="O86" s="839" t="str">
        <f aca="false">IF(基本情報入力シート!X107="","",基本情報入力シート!X107)</f>
        <v/>
      </c>
      <c r="P86" s="840" t="str">
        <f aca="false">IF(基本情報入力シート!Y107="","",基本情報入力シート!Y107)</f>
        <v/>
      </c>
      <c r="Q86" s="841" t="str">
        <f aca="false">IF(基本情報入力シート!Z107="","",基本情報入力シート!Z107)</f>
        <v/>
      </c>
      <c r="R86" s="872" t="str">
        <f aca="false">IF(基本情報入力シート!AA107="","",基本情報入力シート!AA107)</f>
        <v/>
      </c>
      <c r="S86" s="873"/>
      <c r="T86" s="874"/>
      <c r="U86" s="875" t="e">
        <f aca="false">IF(P86="","",VLOOKUP(P86,【参考】数式用!$A$5:$I$38,MATCH(T86,【参考】数式用!$H$4:$I$4,0)+7,0))))</f>
        <v>#N/A</v>
      </c>
      <c r="V86" s="876"/>
      <c r="W86" s="846" t="s">
        <v>101</v>
      </c>
      <c r="X86" s="877"/>
      <c r="Y86" s="848" t="s">
        <v>132</v>
      </c>
      <c r="Z86" s="877"/>
      <c r="AA86" s="848" t="s">
        <v>354</v>
      </c>
      <c r="AB86" s="877"/>
      <c r="AC86" s="848" t="s">
        <v>132</v>
      </c>
      <c r="AD86" s="877"/>
      <c r="AE86" s="848" t="s">
        <v>133</v>
      </c>
      <c r="AF86" s="849" t="s">
        <v>169</v>
      </c>
      <c r="AG86" s="850" t="str">
        <f aca="false">IF(X86&gt;=1,(AB86*12+AD86)-(X86*12+Z86)+1,"")</f>
        <v/>
      </c>
      <c r="AH86" s="878" t="s">
        <v>355</v>
      </c>
      <c r="AI86" s="851" t="str">
        <f aca="false">IFERROR(ROUNDDOWN(ROUND(Q86*R86,0)*U86,0)*AG86,"")</f>
        <v/>
      </c>
      <c r="AJ86" s="786"/>
      <c r="AK86" s="879" t="str">
        <f aca="false">IFERROR(IF(AND(T86="特定加算Ⅰ",OR(V86="",V86="-",V86="いずれも取得していない")),"☓","○"),"")</f>
        <v>○</v>
      </c>
      <c r="AL86" s="880" t="str">
        <f aca="false">IFERROR(IF(AND(T86="特定加算Ⅰ",OR(V86="",V86="-",V86="いずれも取得していない")),"！特定加算Ⅰが選択されています。該当する介護福祉士配置等要件を選択してください。",""),"")</f>
        <v/>
      </c>
      <c r="AM86" s="881"/>
      <c r="AN86" s="881"/>
      <c r="AO86" s="881"/>
      <c r="AP86" s="881"/>
      <c r="AQ86" s="881"/>
      <c r="AR86" s="881"/>
      <c r="AS86" s="881"/>
      <c r="AT86" s="881"/>
      <c r="AU86" s="882"/>
    </row>
    <row r="87" customFormat="false" ht="33" hidden="false" customHeight="true" outlineLevel="0" collapsed="false">
      <c r="A87" s="835" t="n">
        <f aca="false">A86+1</f>
        <v>76</v>
      </c>
      <c r="B87" s="836" t="str">
        <f aca="false">IF(基本情報入力シート!C108="","",基本情報入力シート!C108)</f>
        <v/>
      </c>
      <c r="C87" s="837" t="str">
        <f aca="false">IF(基本情報入力シート!D108="","",基本情報入力シート!D108)</f>
        <v/>
      </c>
      <c r="D87" s="837" t="str">
        <f aca="false">IF(基本情報入力シート!E108="","",基本情報入力シート!E108)</f>
        <v/>
      </c>
      <c r="E87" s="837" t="str">
        <f aca="false">IF(基本情報入力シート!F108="","",基本情報入力シート!F108)</f>
        <v/>
      </c>
      <c r="F87" s="837" t="str">
        <f aca="false">IF(基本情報入力シート!G108="","",基本情報入力シート!G108)</f>
        <v/>
      </c>
      <c r="G87" s="837" t="str">
        <f aca="false">IF(基本情報入力シート!H108="","",基本情報入力シート!H108)</f>
        <v/>
      </c>
      <c r="H87" s="837" t="str">
        <f aca="false">IF(基本情報入力シート!I108="","",基本情報入力シート!I108)</f>
        <v/>
      </c>
      <c r="I87" s="837" t="str">
        <f aca="false">IF(基本情報入力シート!J108="","",基本情報入力シート!J108)</f>
        <v/>
      </c>
      <c r="J87" s="837" t="str">
        <f aca="false">IF(基本情報入力シート!K108="","",基本情報入力シート!K108)</f>
        <v/>
      </c>
      <c r="K87" s="838" t="str">
        <f aca="false">IF(基本情報入力シート!L108="","",基本情報入力シート!L108)</f>
        <v/>
      </c>
      <c r="L87" s="839" t="str">
        <f aca="false">IF(基本情報入力シート!M108="","",基本情報入力シート!M108)</f>
        <v/>
      </c>
      <c r="M87" s="839" t="str">
        <f aca="false">IF(基本情報入力シート!R108="","",基本情報入力シート!R108)</f>
        <v/>
      </c>
      <c r="N87" s="839" t="str">
        <f aca="false">IF(基本情報入力シート!W108="","",基本情報入力シート!W108)</f>
        <v/>
      </c>
      <c r="O87" s="839" t="str">
        <f aca="false">IF(基本情報入力シート!X108="","",基本情報入力シート!X108)</f>
        <v/>
      </c>
      <c r="P87" s="840" t="str">
        <f aca="false">IF(基本情報入力シート!Y108="","",基本情報入力シート!Y108)</f>
        <v/>
      </c>
      <c r="Q87" s="841" t="str">
        <f aca="false">IF(基本情報入力シート!Z108="","",基本情報入力シート!Z108)</f>
        <v/>
      </c>
      <c r="R87" s="872" t="str">
        <f aca="false">IF(基本情報入力シート!AA108="","",基本情報入力シート!AA108)</f>
        <v/>
      </c>
      <c r="S87" s="873"/>
      <c r="T87" s="874"/>
      <c r="U87" s="875" t="e">
        <f aca="false">IF(P87="","",VLOOKUP(P87,【参考】数式用!$A$5:$I$38,MATCH(T87,【参考】数式用!$H$4:$I$4,0)+7,0))))</f>
        <v>#N/A</v>
      </c>
      <c r="V87" s="876"/>
      <c r="W87" s="846" t="s">
        <v>101</v>
      </c>
      <c r="X87" s="877"/>
      <c r="Y87" s="848" t="s">
        <v>132</v>
      </c>
      <c r="Z87" s="877"/>
      <c r="AA87" s="848" t="s">
        <v>354</v>
      </c>
      <c r="AB87" s="877"/>
      <c r="AC87" s="848" t="s">
        <v>132</v>
      </c>
      <c r="AD87" s="877"/>
      <c r="AE87" s="848" t="s">
        <v>133</v>
      </c>
      <c r="AF87" s="849" t="s">
        <v>169</v>
      </c>
      <c r="AG87" s="850" t="str">
        <f aca="false">IF(X87&gt;=1,(AB87*12+AD87)-(X87*12+Z87)+1,"")</f>
        <v/>
      </c>
      <c r="AH87" s="878" t="s">
        <v>355</v>
      </c>
      <c r="AI87" s="851" t="str">
        <f aca="false">IFERROR(ROUNDDOWN(ROUND(Q87*R87,0)*U87,0)*AG87,"")</f>
        <v/>
      </c>
      <c r="AJ87" s="786"/>
      <c r="AK87" s="879" t="str">
        <f aca="false">IFERROR(IF(AND(T87="特定加算Ⅰ",OR(V87="",V87="-",V87="いずれも取得していない")),"☓","○"),"")</f>
        <v>○</v>
      </c>
      <c r="AL87" s="880" t="str">
        <f aca="false">IFERROR(IF(AND(T87="特定加算Ⅰ",OR(V87="",V87="-",V87="いずれも取得していない")),"！特定加算Ⅰが選択されています。該当する介護福祉士配置等要件を選択してください。",""),"")</f>
        <v/>
      </c>
      <c r="AM87" s="881"/>
      <c r="AN87" s="881"/>
      <c r="AO87" s="881"/>
      <c r="AP87" s="881"/>
      <c r="AQ87" s="881"/>
      <c r="AR87" s="881"/>
      <c r="AS87" s="881"/>
      <c r="AT87" s="881"/>
      <c r="AU87" s="882"/>
    </row>
    <row r="88" customFormat="false" ht="33" hidden="false" customHeight="true" outlineLevel="0" collapsed="false">
      <c r="A88" s="835" t="n">
        <f aca="false">A87+1</f>
        <v>77</v>
      </c>
      <c r="B88" s="836" t="str">
        <f aca="false">IF(基本情報入力シート!C109="","",基本情報入力シート!C109)</f>
        <v/>
      </c>
      <c r="C88" s="837" t="str">
        <f aca="false">IF(基本情報入力シート!D109="","",基本情報入力シート!D109)</f>
        <v/>
      </c>
      <c r="D88" s="837" t="str">
        <f aca="false">IF(基本情報入力シート!E109="","",基本情報入力シート!E109)</f>
        <v/>
      </c>
      <c r="E88" s="837" t="str">
        <f aca="false">IF(基本情報入力シート!F109="","",基本情報入力シート!F109)</f>
        <v/>
      </c>
      <c r="F88" s="837" t="str">
        <f aca="false">IF(基本情報入力シート!G109="","",基本情報入力シート!G109)</f>
        <v/>
      </c>
      <c r="G88" s="837" t="str">
        <f aca="false">IF(基本情報入力シート!H109="","",基本情報入力シート!H109)</f>
        <v/>
      </c>
      <c r="H88" s="837" t="str">
        <f aca="false">IF(基本情報入力シート!I109="","",基本情報入力シート!I109)</f>
        <v/>
      </c>
      <c r="I88" s="837" t="str">
        <f aca="false">IF(基本情報入力シート!J109="","",基本情報入力シート!J109)</f>
        <v/>
      </c>
      <c r="J88" s="837" t="str">
        <f aca="false">IF(基本情報入力シート!K109="","",基本情報入力シート!K109)</f>
        <v/>
      </c>
      <c r="K88" s="838" t="str">
        <f aca="false">IF(基本情報入力シート!L109="","",基本情報入力シート!L109)</f>
        <v/>
      </c>
      <c r="L88" s="839" t="str">
        <f aca="false">IF(基本情報入力シート!M109="","",基本情報入力シート!M109)</f>
        <v/>
      </c>
      <c r="M88" s="839" t="str">
        <f aca="false">IF(基本情報入力シート!R109="","",基本情報入力シート!R109)</f>
        <v/>
      </c>
      <c r="N88" s="839" t="str">
        <f aca="false">IF(基本情報入力シート!W109="","",基本情報入力シート!W109)</f>
        <v/>
      </c>
      <c r="O88" s="839" t="str">
        <f aca="false">IF(基本情報入力シート!X109="","",基本情報入力シート!X109)</f>
        <v/>
      </c>
      <c r="P88" s="840" t="str">
        <f aca="false">IF(基本情報入力シート!Y109="","",基本情報入力シート!Y109)</f>
        <v/>
      </c>
      <c r="Q88" s="841" t="str">
        <f aca="false">IF(基本情報入力シート!Z109="","",基本情報入力シート!Z109)</f>
        <v/>
      </c>
      <c r="R88" s="872" t="str">
        <f aca="false">IF(基本情報入力シート!AA109="","",基本情報入力シート!AA109)</f>
        <v/>
      </c>
      <c r="S88" s="873"/>
      <c r="T88" s="874"/>
      <c r="U88" s="875" t="e">
        <f aca="false">IF(P88="","",VLOOKUP(P88,【参考】数式用!$A$5:$I$38,MATCH(T88,【参考】数式用!$H$4:$I$4,0)+7,0))))</f>
        <v>#N/A</v>
      </c>
      <c r="V88" s="876"/>
      <c r="W88" s="846" t="s">
        <v>101</v>
      </c>
      <c r="X88" s="877"/>
      <c r="Y88" s="848" t="s">
        <v>132</v>
      </c>
      <c r="Z88" s="877"/>
      <c r="AA88" s="848" t="s">
        <v>354</v>
      </c>
      <c r="AB88" s="877"/>
      <c r="AC88" s="848" t="s">
        <v>132</v>
      </c>
      <c r="AD88" s="877"/>
      <c r="AE88" s="848" t="s">
        <v>133</v>
      </c>
      <c r="AF88" s="849" t="s">
        <v>169</v>
      </c>
      <c r="AG88" s="850" t="str">
        <f aca="false">IF(X88&gt;=1,(AB88*12+AD88)-(X88*12+Z88)+1,"")</f>
        <v/>
      </c>
      <c r="AH88" s="878" t="s">
        <v>355</v>
      </c>
      <c r="AI88" s="851" t="str">
        <f aca="false">IFERROR(ROUNDDOWN(ROUND(Q88*R88,0)*U88,0)*AG88,"")</f>
        <v/>
      </c>
      <c r="AJ88" s="786"/>
      <c r="AK88" s="879" t="str">
        <f aca="false">IFERROR(IF(AND(T88="特定加算Ⅰ",OR(V88="",V88="-",V88="いずれも取得していない")),"☓","○"),"")</f>
        <v>○</v>
      </c>
      <c r="AL88" s="880" t="str">
        <f aca="false">IFERROR(IF(AND(T88="特定加算Ⅰ",OR(V88="",V88="-",V88="いずれも取得していない")),"！特定加算Ⅰが選択されています。該当する介護福祉士配置等要件を選択してください。",""),"")</f>
        <v/>
      </c>
      <c r="AM88" s="881"/>
      <c r="AN88" s="881"/>
      <c r="AO88" s="881"/>
      <c r="AP88" s="881"/>
      <c r="AQ88" s="881"/>
      <c r="AR88" s="881"/>
      <c r="AS88" s="881"/>
      <c r="AT88" s="881"/>
      <c r="AU88" s="882"/>
    </row>
    <row r="89" customFormat="false" ht="33" hidden="false" customHeight="true" outlineLevel="0" collapsed="false">
      <c r="A89" s="835" t="n">
        <f aca="false">A88+1</f>
        <v>78</v>
      </c>
      <c r="B89" s="836" t="str">
        <f aca="false">IF(基本情報入力シート!C110="","",基本情報入力シート!C110)</f>
        <v/>
      </c>
      <c r="C89" s="837" t="str">
        <f aca="false">IF(基本情報入力シート!D110="","",基本情報入力シート!D110)</f>
        <v/>
      </c>
      <c r="D89" s="837" t="str">
        <f aca="false">IF(基本情報入力シート!E110="","",基本情報入力シート!E110)</f>
        <v/>
      </c>
      <c r="E89" s="837" t="str">
        <f aca="false">IF(基本情報入力シート!F110="","",基本情報入力シート!F110)</f>
        <v/>
      </c>
      <c r="F89" s="837" t="str">
        <f aca="false">IF(基本情報入力シート!G110="","",基本情報入力シート!G110)</f>
        <v/>
      </c>
      <c r="G89" s="837" t="str">
        <f aca="false">IF(基本情報入力シート!H110="","",基本情報入力シート!H110)</f>
        <v/>
      </c>
      <c r="H89" s="837" t="str">
        <f aca="false">IF(基本情報入力シート!I110="","",基本情報入力シート!I110)</f>
        <v/>
      </c>
      <c r="I89" s="837" t="str">
        <f aca="false">IF(基本情報入力シート!J110="","",基本情報入力シート!J110)</f>
        <v/>
      </c>
      <c r="J89" s="837" t="str">
        <f aca="false">IF(基本情報入力シート!K110="","",基本情報入力シート!K110)</f>
        <v/>
      </c>
      <c r="K89" s="838" t="str">
        <f aca="false">IF(基本情報入力シート!L110="","",基本情報入力シート!L110)</f>
        <v/>
      </c>
      <c r="L89" s="839" t="str">
        <f aca="false">IF(基本情報入力シート!M110="","",基本情報入力シート!M110)</f>
        <v/>
      </c>
      <c r="M89" s="839" t="str">
        <f aca="false">IF(基本情報入力シート!R110="","",基本情報入力シート!R110)</f>
        <v/>
      </c>
      <c r="N89" s="839" t="str">
        <f aca="false">IF(基本情報入力シート!W110="","",基本情報入力シート!W110)</f>
        <v/>
      </c>
      <c r="O89" s="839" t="str">
        <f aca="false">IF(基本情報入力シート!X110="","",基本情報入力シート!X110)</f>
        <v/>
      </c>
      <c r="P89" s="840" t="str">
        <f aca="false">IF(基本情報入力シート!Y110="","",基本情報入力シート!Y110)</f>
        <v/>
      </c>
      <c r="Q89" s="841" t="str">
        <f aca="false">IF(基本情報入力シート!Z110="","",基本情報入力シート!Z110)</f>
        <v/>
      </c>
      <c r="R89" s="872" t="str">
        <f aca="false">IF(基本情報入力シート!AA110="","",基本情報入力シート!AA110)</f>
        <v/>
      </c>
      <c r="S89" s="873"/>
      <c r="T89" s="874"/>
      <c r="U89" s="875" t="e">
        <f aca="false">IF(P89="","",VLOOKUP(P89,【参考】数式用!$A$5:$I$38,MATCH(T89,【参考】数式用!$H$4:$I$4,0)+7,0))))</f>
        <v>#N/A</v>
      </c>
      <c r="V89" s="876"/>
      <c r="W89" s="846" t="s">
        <v>101</v>
      </c>
      <c r="X89" s="877"/>
      <c r="Y89" s="848" t="s">
        <v>132</v>
      </c>
      <c r="Z89" s="877"/>
      <c r="AA89" s="848" t="s">
        <v>354</v>
      </c>
      <c r="AB89" s="877"/>
      <c r="AC89" s="848" t="s">
        <v>132</v>
      </c>
      <c r="AD89" s="877"/>
      <c r="AE89" s="848" t="s">
        <v>133</v>
      </c>
      <c r="AF89" s="849" t="s">
        <v>169</v>
      </c>
      <c r="AG89" s="850" t="str">
        <f aca="false">IF(X89&gt;=1,(AB89*12+AD89)-(X89*12+Z89)+1,"")</f>
        <v/>
      </c>
      <c r="AH89" s="878" t="s">
        <v>355</v>
      </c>
      <c r="AI89" s="851" t="str">
        <f aca="false">IFERROR(ROUNDDOWN(ROUND(Q89*R89,0)*U89,0)*AG89,"")</f>
        <v/>
      </c>
      <c r="AJ89" s="786"/>
      <c r="AK89" s="879" t="str">
        <f aca="false">IFERROR(IF(AND(T89="特定加算Ⅰ",OR(V89="",V89="-",V89="いずれも取得していない")),"☓","○"),"")</f>
        <v>○</v>
      </c>
      <c r="AL89" s="880" t="str">
        <f aca="false">IFERROR(IF(AND(T89="特定加算Ⅰ",OR(V89="",V89="-",V89="いずれも取得していない")),"！特定加算Ⅰが選択されています。該当する介護福祉士配置等要件を選択してください。",""),"")</f>
        <v/>
      </c>
      <c r="AM89" s="881"/>
      <c r="AN89" s="881"/>
      <c r="AO89" s="881"/>
      <c r="AP89" s="881"/>
      <c r="AQ89" s="881"/>
      <c r="AR89" s="881"/>
      <c r="AS89" s="881"/>
      <c r="AT89" s="881"/>
      <c r="AU89" s="882"/>
    </row>
    <row r="90" customFormat="false" ht="33" hidden="false" customHeight="true" outlineLevel="0" collapsed="false">
      <c r="A90" s="835" t="n">
        <f aca="false">A89+1</f>
        <v>79</v>
      </c>
      <c r="B90" s="836" t="str">
        <f aca="false">IF(基本情報入力シート!C111="","",基本情報入力シート!C111)</f>
        <v/>
      </c>
      <c r="C90" s="837" t="str">
        <f aca="false">IF(基本情報入力シート!D111="","",基本情報入力シート!D111)</f>
        <v/>
      </c>
      <c r="D90" s="837" t="str">
        <f aca="false">IF(基本情報入力シート!E111="","",基本情報入力シート!E111)</f>
        <v/>
      </c>
      <c r="E90" s="837" t="str">
        <f aca="false">IF(基本情報入力シート!F111="","",基本情報入力シート!F111)</f>
        <v/>
      </c>
      <c r="F90" s="837" t="str">
        <f aca="false">IF(基本情報入力シート!G111="","",基本情報入力シート!G111)</f>
        <v/>
      </c>
      <c r="G90" s="837" t="str">
        <f aca="false">IF(基本情報入力シート!H111="","",基本情報入力シート!H111)</f>
        <v/>
      </c>
      <c r="H90" s="837" t="str">
        <f aca="false">IF(基本情報入力シート!I111="","",基本情報入力シート!I111)</f>
        <v/>
      </c>
      <c r="I90" s="837" t="str">
        <f aca="false">IF(基本情報入力シート!J111="","",基本情報入力シート!J111)</f>
        <v/>
      </c>
      <c r="J90" s="837" t="str">
        <f aca="false">IF(基本情報入力シート!K111="","",基本情報入力シート!K111)</f>
        <v/>
      </c>
      <c r="K90" s="838" t="str">
        <f aca="false">IF(基本情報入力シート!L111="","",基本情報入力シート!L111)</f>
        <v/>
      </c>
      <c r="L90" s="839" t="str">
        <f aca="false">IF(基本情報入力シート!M111="","",基本情報入力シート!M111)</f>
        <v/>
      </c>
      <c r="M90" s="839" t="str">
        <f aca="false">IF(基本情報入力シート!R111="","",基本情報入力シート!R111)</f>
        <v/>
      </c>
      <c r="N90" s="839" t="str">
        <f aca="false">IF(基本情報入力シート!W111="","",基本情報入力シート!W111)</f>
        <v/>
      </c>
      <c r="O90" s="839" t="str">
        <f aca="false">IF(基本情報入力シート!X111="","",基本情報入力シート!X111)</f>
        <v/>
      </c>
      <c r="P90" s="840" t="str">
        <f aca="false">IF(基本情報入力シート!Y111="","",基本情報入力シート!Y111)</f>
        <v/>
      </c>
      <c r="Q90" s="841" t="str">
        <f aca="false">IF(基本情報入力シート!Z111="","",基本情報入力シート!Z111)</f>
        <v/>
      </c>
      <c r="R90" s="872" t="str">
        <f aca="false">IF(基本情報入力シート!AA111="","",基本情報入力シート!AA111)</f>
        <v/>
      </c>
      <c r="S90" s="873"/>
      <c r="T90" s="874"/>
      <c r="U90" s="875" t="e">
        <f aca="false">IF(P90="","",VLOOKUP(P90,【参考】数式用!$A$5:$I$38,MATCH(T90,【参考】数式用!$H$4:$I$4,0)+7,0))))</f>
        <v>#N/A</v>
      </c>
      <c r="V90" s="876"/>
      <c r="W90" s="846" t="s">
        <v>101</v>
      </c>
      <c r="X90" s="877"/>
      <c r="Y90" s="848" t="s">
        <v>132</v>
      </c>
      <c r="Z90" s="877"/>
      <c r="AA90" s="848" t="s">
        <v>354</v>
      </c>
      <c r="AB90" s="877"/>
      <c r="AC90" s="848" t="s">
        <v>132</v>
      </c>
      <c r="AD90" s="877"/>
      <c r="AE90" s="848" t="s">
        <v>133</v>
      </c>
      <c r="AF90" s="849" t="s">
        <v>169</v>
      </c>
      <c r="AG90" s="850" t="str">
        <f aca="false">IF(X90&gt;=1,(AB90*12+AD90)-(X90*12+Z90)+1,"")</f>
        <v/>
      </c>
      <c r="AH90" s="878" t="s">
        <v>355</v>
      </c>
      <c r="AI90" s="851" t="str">
        <f aca="false">IFERROR(ROUNDDOWN(ROUND(Q90*R90,0)*U90,0)*AG90,"")</f>
        <v/>
      </c>
      <c r="AJ90" s="786"/>
      <c r="AK90" s="879" t="str">
        <f aca="false">IFERROR(IF(AND(T90="特定加算Ⅰ",OR(V90="",V90="-",V90="いずれも取得していない")),"☓","○"),"")</f>
        <v>○</v>
      </c>
      <c r="AL90" s="880" t="str">
        <f aca="false">IFERROR(IF(AND(T90="特定加算Ⅰ",OR(V90="",V90="-",V90="いずれも取得していない")),"！特定加算Ⅰが選択されています。該当する介護福祉士配置等要件を選択してください。",""),"")</f>
        <v/>
      </c>
      <c r="AM90" s="881"/>
      <c r="AN90" s="881"/>
      <c r="AO90" s="881"/>
      <c r="AP90" s="881"/>
      <c r="AQ90" s="881"/>
      <c r="AR90" s="881"/>
      <c r="AS90" s="881"/>
      <c r="AT90" s="881"/>
      <c r="AU90" s="882"/>
    </row>
    <row r="91" customFormat="false" ht="33" hidden="false" customHeight="true" outlineLevel="0" collapsed="false">
      <c r="A91" s="835" t="n">
        <f aca="false">A90+1</f>
        <v>80</v>
      </c>
      <c r="B91" s="836" t="str">
        <f aca="false">IF(基本情報入力シート!C112="","",基本情報入力シート!C112)</f>
        <v/>
      </c>
      <c r="C91" s="837" t="str">
        <f aca="false">IF(基本情報入力シート!D112="","",基本情報入力シート!D112)</f>
        <v/>
      </c>
      <c r="D91" s="837" t="str">
        <f aca="false">IF(基本情報入力シート!E112="","",基本情報入力シート!E112)</f>
        <v/>
      </c>
      <c r="E91" s="837" t="str">
        <f aca="false">IF(基本情報入力シート!F112="","",基本情報入力シート!F112)</f>
        <v/>
      </c>
      <c r="F91" s="837" t="str">
        <f aca="false">IF(基本情報入力シート!G112="","",基本情報入力シート!G112)</f>
        <v/>
      </c>
      <c r="G91" s="837" t="str">
        <f aca="false">IF(基本情報入力シート!H112="","",基本情報入力シート!H112)</f>
        <v/>
      </c>
      <c r="H91" s="837" t="str">
        <f aca="false">IF(基本情報入力シート!I112="","",基本情報入力シート!I112)</f>
        <v/>
      </c>
      <c r="I91" s="837" t="str">
        <f aca="false">IF(基本情報入力シート!J112="","",基本情報入力シート!J112)</f>
        <v/>
      </c>
      <c r="J91" s="837" t="str">
        <f aca="false">IF(基本情報入力シート!K112="","",基本情報入力シート!K112)</f>
        <v/>
      </c>
      <c r="K91" s="838" t="str">
        <f aca="false">IF(基本情報入力シート!L112="","",基本情報入力シート!L112)</f>
        <v/>
      </c>
      <c r="L91" s="839" t="str">
        <f aca="false">IF(基本情報入力シート!M112="","",基本情報入力シート!M112)</f>
        <v/>
      </c>
      <c r="M91" s="839" t="str">
        <f aca="false">IF(基本情報入力シート!R112="","",基本情報入力シート!R112)</f>
        <v/>
      </c>
      <c r="N91" s="839" t="str">
        <f aca="false">IF(基本情報入力シート!W112="","",基本情報入力シート!W112)</f>
        <v/>
      </c>
      <c r="O91" s="839" t="str">
        <f aca="false">IF(基本情報入力シート!X112="","",基本情報入力シート!X112)</f>
        <v/>
      </c>
      <c r="P91" s="840" t="str">
        <f aca="false">IF(基本情報入力シート!Y112="","",基本情報入力シート!Y112)</f>
        <v/>
      </c>
      <c r="Q91" s="841" t="str">
        <f aca="false">IF(基本情報入力シート!Z112="","",基本情報入力シート!Z112)</f>
        <v/>
      </c>
      <c r="R91" s="872" t="str">
        <f aca="false">IF(基本情報入力シート!AA112="","",基本情報入力シート!AA112)</f>
        <v/>
      </c>
      <c r="S91" s="873"/>
      <c r="T91" s="874"/>
      <c r="U91" s="875" t="e">
        <f aca="false">IF(P91="","",VLOOKUP(P91,【参考】数式用!$A$5:$I$38,MATCH(T91,【参考】数式用!$H$4:$I$4,0)+7,0))))</f>
        <v>#N/A</v>
      </c>
      <c r="V91" s="876"/>
      <c r="W91" s="846" t="s">
        <v>101</v>
      </c>
      <c r="X91" s="877"/>
      <c r="Y91" s="848" t="s">
        <v>132</v>
      </c>
      <c r="Z91" s="877"/>
      <c r="AA91" s="848" t="s">
        <v>354</v>
      </c>
      <c r="AB91" s="877"/>
      <c r="AC91" s="848" t="s">
        <v>132</v>
      </c>
      <c r="AD91" s="877"/>
      <c r="AE91" s="848" t="s">
        <v>133</v>
      </c>
      <c r="AF91" s="849" t="s">
        <v>169</v>
      </c>
      <c r="AG91" s="850" t="str">
        <f aca="false">IF(X91&gt;=1,(AB91*12+AD91)-(X91*12+Z91)+1,"")</f>
        <v/>
      </c>
      <c r="AH91" s="878" t="s">
        <v>355</v>
      </c>
      <c r="AI91" s="851" t="str">
        <f aca="false">IFERROR(ROUNDDOWN(ROUND(Q91*R91,0)*U91,0)*AG91,"")</f>
        <v/>
      </c>
      <c r="AJ91" s="786"/>
      <c r="AK91" s="879" t="str">
        <f aca="false">IFERROR(IF(AND(T91="特定加算Ⅰ",OR(V91="",V91="-",V91="いずれも取得していない")),"☓","○"),"")</f>
        <v>○</v>
      </c>
      <c r="AL91" s="880" t="str">
        <f aca="false">IFERROR(IF(AND(T91="特定加算Ⅰ",OR(V91="",V91="-",V91="いずれも取得していない")),"！特定加算Ⅰが選択されています。該当する介護福祉士配置等要件を選択してください。",""),"")</f>
        <v/>
      </c>
      <c r="AM91" s="881"/>
      <c r="AN91" s="881"/>
      <c r="AO91" s="881"/>
      <c r="AP91" s="881"/>
      <c r="AQ91" s="881"/>
      <c r="AR91" s="881"/>
      <c r="AS91" s="881"/>
      <c r="AT91" s="881"/>
      <c r="AU91" s="882"/>
    </row>
    <row r="92" customFormat="false" ht="33" hidden="false" customHeight="true" outlineLevel="0" collapsed="false">
      <c r="A92" s="835" t="n">
        <f aca="false">A91+1</f>
        <v>81</v>
      </c>
      <c r="B92" s="836" t="str">
        <f aca="false">IF(基本情報入力シート!C113="","",基本情報入力シート!C113)</f>
        <v/>
      </c>
      <c r="C92" s="837" t="str">
        <f aca="false">IF(基本情報入力シート!D113="","",基本情報入力シート!D113)</f>
        <v/>
      </c>
      <c r="D92" s="837" t="str">
        <f aca="false">IF(基本情報入力シート!E113="","",基本情報入力シート!E113)</f>
        <v/>
      </c>
      <c r="E92" s="837" t="str">
        <f aca="false">IF(基本情報入力シート!F113="","",基本情報入力シート!F113)</f>
        <v/>
      </c>
      <c r="F92" s="837" t="str">
        <f aca="false">IF(基本情報入力シート!G113="","",基本情報入力シート!G113)</f>
        <v/>
      </c>
      <c r="G92" s="837" t="str">
        <f aca="false">IF(基本情報入力シート!H113="","",基本情報入力シート!H113)</f>
        <v/>
      </c>
      <c r="H92" s="837" t="str">
        <f aca="false">IF(基本情報入力シート!I113="","",基本情報入力シート!I113)</f>
        <v/>
      </c>
      <c r="I92" s="837" t="str">
        <f aca="false">IF(基本情報入力シート!J113="","",基本情報入力シート!J113)</f>
        <v/>
      </c>
      <c r="J92" s="837" t="str">
        <f aca="false">IF(基本情報入力シート!K113="","",基本情報入力シート!K113)</f>
        <v/>
      </c>
      <c r="K92" s="838" t="str">
        <f aca="false">IF(基本情報入力シート!L113="","",基本情報入力シート!L113)</f>
        <v/>
      </c>
      <c r="L92" s="839" t="str">
        <f aca="false">IF(基本情報入力シート!M113="","",基本情報入力シート!M113)</f>
        <v/>
      </c>
      <c r="M92" s="839" t="str">
        <f aca="false">IF(基本情報入力シート!R113="","",基本情報入力シート!R113)</f>
        <v/>
      </c>
      <c r="N92" s="839" t="str">
        <f aca="false">IF(基本情報入力シート!W113="","",基本情報入力シート!W113)</f>
        <v/>
      </c>
      <c r="O92" s="839" t="str">
        <f aca="false">IF(基本情報入力シート!X113="","",基本情報入力シート!X113)</f>
        <v/>
      </c>
      <c r="P92" s="840" t="str">
        <f aca="false">IF(基本情報入力シート!Y113="","",基本情報入力シート!Y113)</f>
        <v/>
      </c>
      <c r="Q92" s="841" t="str">
        <f aca="false">IF(基本情報入力シート!Z113="","",基本情報入力シート!Z113)</f>
        <v/>
      </c>
      <c r="R92" s="872" t="str">
        <f aca="false">IF(基本情報入力シート!AA113="","",基本情報入力シート!AA113)</f>
        <v/>
      </c>
      <c r="S92" s="873"/>
      <c r="T92" s="874"/>
      <c r="U92" s="875" t="e">
        <f aca="false">IF(P92="","",VLOOKUP(P92,【参考】数式用!$A$5:$I$38,MATCH(T92,【参考】数式用!$H$4:$I$4,0)+7,0))))</f>
        <v>#N/A</v>
      </c>
      <c r="V92" s="876"/>
      <c r="W92" s="846" t="s">
        <v>101</v>
      </c>
      <c r="X92" s="877"/>
      <c r="Y92" s="848" t="s">
        <v>132</v>
      </c>
      <c r="Z92" s="877"/>
      <c r="AA92" s="848" t="s">
        <v>354</v>
      </c>
      <c r="AB92" s="877"/>
      <c r="AC92" s="848" t="s">
        <v>132</v>
      </c>
      <c r="AD92" s="877"/>
      <c r="AE92" s="848" t="s">
        <v>133</v>
      </c>
      <c r="AF92" s="849" t="s">
        <v>169</v>
      </c>
      <c r="AG92" s="850" t="str">
        <f aca="false">IF(X92&gt;=1,(AB92*12+AD92)-(X92*12+Z92)+1,"")</f>
        <v/>
      </c>
      <c r="AH92" s="878" t="s">
        <v>355</v>
      </c>
      <c r="AI92" s="851" t="str">
        <f aca="false">IFERROR(ROUNDDOWN(ROUND(Q92*R92,0)*U92,0)*AG92,"")</f>
        <v/>
      </c>
      <c r="AJ92" s="786"/>
      <c r="AK92" s="879" t="str">
        <f aca="false">IFERROR(IF(AND(T92="特定加算Ⅰ",OR(V92="",V92="-",V92="いずれも取得していない")),"☓","○"),"")</f>
        <v>○</v>
      </c>
      <c r="AL92" s="880" t="str">
        <f aca="false">IFERROR(IF(AND(T92="特定加算Ⅰ",OR(V92="",V92="-",V92="いずれも取得していない")),"！特定加算Ⅰが選択されています。該当する介護福祉士配置等要件を選択してください。",""),"")</f>
        <v/>
      </c>
      <c r="AM92" s="881"/>
      <c r="AN92" s="881"/>
      <c r="AO92" s="881"/>
      <c r="AP92" s="881"/>
      <c r="AQ92" s="881"/>
      <c r="AR92" s="881"/>
      <c r="AS92" s="881"/>
      <c r="AT92" s="881"/>
      <c r="AU92" s="882"/>
    </row>
    <row r="93" customFormat="false" ht="33" hidden="false" customHeight="true" outlineLevel="0" collapsed="false">
      <c r="A93" s="835" t="n">
        <f aca="false">A92+1</f>
        <v>82</v>
      </c>
      <c r="B93" s="836" t="str">
        <f aca="false">IF(基本情報入力シート!C114="","",基本情報入力シート!C114)</f>
        <v/>
      </c>
      <c r="C93" s="837" t="str">
        <f aca="false">IF(基本情報入力シート!D114="","",基本情報入力シート!D114)</f>
        <v/>
      </c>
      <c r="D93" s="837" t="str">
        <f aca="false">IF(基本情報入力シート!E114="","",基本情報入力シート!E114)</f>
        <v/>
      </c>
      <c r="E93" s="837" t="str">
        <f aca="false">IF(基本情報入力シート!F114="","",基本情報入力シート!F114)</f>
        <v/>
      </c>
      <c r="F93" s="837" t="str">
        <f aca="false">IF(基本情報入力シート!G114="","",基本情報入力シート!G114)</f>
        <v/>
      </c>
      <c r="G93" s="837" t="str">
        <f aca="false">IF(基本情報入力シート!H114="","",基本情報入力シート!H114)</f>
        <v/>
      </c>
      <c r="H93" s="837" t="str">
        <f aca="false">IF(基本情報入力シート!I114="","",基本情報入力シート!I114)</f>
        <v/>
      </c>
      <c r="I93" s="837" t="str">
        <f aca="false">IF(基本情報入力シート!J114="","",基本情報入力シート!J114)</f>
        <v/>
      </c>
      <c r="J93" s="837" t="str">
        <f aca="false">IF(基本情報入力シート!K114="","",基本情報入力シート!K114)</f>
        <v/>
      </c>
      <c r="K93" s="838" t="str">
        <f aca="false">IF(基本情報入力シート!L114="","",基本情報入力シート!L114)</f>
        <v/>
      </c>
      <c r="L93" s="839" t="str">
        <f aca="false">IF(基本情報入力シート!M114="","",基本情報入力シート!M114)</f>
        <v/>
      </c>
      <c r="M93" s="839" t="str">
        <f aca="false">IF(基本情報入力シート!R114="","",基本情報入力シート!R114)</f>
        <v/>
      </c>
      <c r="N93" s="839" t="str">
        <f aca="false">IF(基本情報入力シート!W114="","",基本情報入力シート!W114)</f>
        <v/>
      </c>
      <c r="O93" s="839" t="str">
        <f aca="false">IF(基本情報入力シート!X114="","",基本情報入力シート!X114)</f>
        <v/>
      </c>
      <c r="P93" s="840" t="str">
        <f aca="false">IF(基本情報入力シート!Y114="","",基本情報入力シート!Y114)</f>
        <v/>
      </c>
      <c r="Q93" s="841" t="str">
        <f aca="false">IF(基本情報入力シート!Z114="","",基本情報入力シート!Z114)</f>
        <v/>
      </c>
      <c r="R93" s="872" t="str">
        <f aca="false">IF(基本情報入力シート!AA114="","",基本情報入力シート!AA114)</f>
        <v/>
      </c>
      <c r="S93" s="873"/>
      <c r="T93" s="874"/>
      <c r="U93" s="875" t="e">
        <f aca="false">IF(P93="","",VLOOKUP(P93,【参考】数式用!$A$5:$I$38,MATCH(T93,【参考】数式用!$H$4:$I$4,0)+7,0))))</f>
        <v>#N/A</v>
      </c>
      <c r="V93" s="876"/>
      <c r="W93" s="846" t="s">
        <v>101</v>
      </c>
      <c r="X93" s="877"/>
      <c r="Y93" s="848" t="s">
        <v>132</v>
      </c>
      <c r="Z93" s="877"/>
      <c r="AA93" s="848" t="s">
        <v>354</v>
      </c>
      <c r="AB93" s="877"/>
      <c r="AC93" s="848" t="s">
        <v>132</v>
      </c>
      <c r="AD93" s="877"/>
      <c r="AE93" s="848" t="s">
        <v>133</v>
      </c>
      <c r="AF93" s="849" t="s">
        <v>169</v>
      </c>
      <c r="AG93" s="850" t="str">
        <f aca="false">IF(X93&gt;=1,(AB93*12+AD93)-(X93*12+Z93)+1,"")</f>
        <v/>
      </c>
      <c r="AH93" s="878" t="s">
        <v>355</v>
      </c>
      <c r="AI93" s="851" t="str">
        <f aca="false">IFERROR(ROUNDDOWN(ROUND(Q93*R93,0)*U93,0)*AG93,"")</f>
        <v/>
      </c>
      <c r="AJ93" s="786"/>
      <c r="AK93" s="879" t="str">
        <f aca="false">IFERROR(IF(AND(T93="特定加算Ⅰ",OR(V93="",V93="-",V93="いずれも取得していない")),"☓","○"),"")</f>
        <v>○</v>
      </c>
      <c r="AL93" s="880" t="str">
        <f aca="false">IFERROR(IF(AND(T93="特定加算Ⅰ",OR(V93="",V93="-",V93="いずれも取得していない")),"！特定加算Ⅰが選択されています。該当する介護福祉士配置等要件を選択してください。",""),"")</f>
        <v/>
      </c>
      <c r="AM93" s="881"/>
      <c r="AN93" s="881"/>
      <c r="AO93" s="881"/>
      <c r="AP93" s="881"/>
      <c r="AQ93" s="881"/>
      <c r="AR93" s="881"/>
      <c r="AS93" s="881"/>
      <c r="AT93" s="881"/>
      <c r="AU93" s="882"/>
    </row>
    <row r="94" customFormat="false" ht="33" hidden="false" customHeight="true" outlineLevel="0" collapsed="false">
      <c r="A94" s="835" t="n">
        <f aca="false">A93+1</f>
        <v>83</v>
      </c>
      <c r="B94" s="836" t="str">
        <f aca="false">IF(基本情報入力シート!C115="","",基本情報入力シート!C115)</f>
        <v/>
      </c>
      <c r="C94" s="837" t="str">
        <f aca="false">IF(基本情報入力シート!D115="","",基本情報入力シート!D115)</f>
        <v/>
      </c>
      <c r="D94" s="837" t="str">
        <f aca="false">IF(基本情報入力シート!E115="","",基本情報入力シート!E115)</f>
        <v/>
      </c>
      <c r="E94" s="837" t="str">
        <f aca="false">IF(基本情報入力シート!F115="","",基本情報入力シート!F115)</f>
        <v/>
      </c>
      <c r="F94" s="837" t="str">
        <f aca="false">IF(基本情報入力シート!G115="","",基本情報入力シート!G115)</f>
        <v/>
      </c>
      <c r="G94" s="837" t="str">
        <f aca="false">IF(基本情報入力シート!H115="","",基本情報入力シート!H115)</f>
        <v/>
      </c>
      <c r="H94" s="837" t="str">
        <f aca="false">IF(基本情報入力シート!I115="","",基本情報入力シート!I115)</f>
        <v/>
      </c>
      <c r="I94" s="837" t="str">
        <f aca="false">IF(基本情報入力シート!J115="","",基本情報入力シート!J115)</f>
        <v/>
      </c>
      <c r="J94" s="837" t="str">
        <f aca="false">IF(基本情報入力シート!K115="","",基本情報入力シート!K115)</f>
        <v/>
      </c>
      <c r="K94" s="838" t="str">
        <f aca="false">IF(基本情報入力シート!L115="","",基本情報入力シート!L115)</f>
        <v/>
      </c>
      <c r="L94" s="839" t="str">
        <f aca="false">IF(基本情報入力シート!M115="","",基本情報入力シート!M115)</f>
        <v/>
      </c>
      <c r="M94" s="839" t="str">
        <f aca="false">IF(基本情報入力シート!R115="","",基本情報入力シート!R115)</f>
        <v/>
      </c>
      <c r="N94" s="839" t="str">
        <f aca="false">IF(基本情報入力シート!W115="","",基本情報入力シート!W115)</f>
        <v/>
      </c>
      <c r="O94" s="839" t="str">
        <f aca="false">IF(基本情報入力シート!X115="","",基本情報入力シート!X115)</f>
        <v/>
      </c>
      <c r="P94" s="840" t="str">
        <f aca="false">IF(基本情報入力シート!Y115="","",基本情報入力シート!Y115)</f>
        <v/>
      </c>
      <c r="Q94" s="841" t="str">
        <f aca="false">IF(基本情報入力シート!Z115="","",基本情報入力シート!Z115)</f>
        <v/>
      </c>
      <c r="R94" s="872" t="str">
        <f aca="false">IF(基本情報入力シート!AA115="","",基本情報入力シート!AA115)</f>
        <v/>
      </c>
      <c r="S94" s="873"/>
      <c r="T94" s="874"/>
      <c r="U94" s="875" t="e">
        <f aca="false">IF(P94="","",VLOOKUP(P94,【参考】数式用!$A$5:$I$38,MATCH(T94,【参考】数式用!$H$4:$I$4,0)+7,0))))</f>
        <v>#N/A</v>
      </c>
      <c r="V94" s="876"/>
      <c r="W94" s="846" t="s">
        <v>101</v>
      </c>
      <c r="X94" s="877"/>
      <c r="Y94" s="848" t="s">
        <v>132</v>
      </c>
      <c r="Z94" s="877"/>
      <c r="AA94" s="848" t="s">
        <v>354</v>
      </c>
      <c r="AB94" s="877"/>
      <c r="AC94" s="848" t="s">
        <v>132</v>
      </c>
      <c r="AD94" s="877"/>
      <c r="AE94" s="848" t="s">
        <v>133</v>
      </c>
      <c r="AF94" s="849" t="s">
        <v>169</v>
      </c>
      <c r="AG94" s="850" t="str">
        <f aca="false">IF(X94&gt;=1,(AB94*12+AD94)-(X94*12+Z94)+1,"")</f>
        <v/>
      </c>
      <c r="AH94" s="878" t="s">
        <v>355</v>
      </c>
      <c r="AI94" s="851" t="str">
        <f aca="false">IFERROR(ROUNDDOWN(ROUND(Q94*R94,0)*U94,0)*AG94,"")</f>
        <v/>
      </c>
      <c r="AJ94" s="786"/>
      <c r="AK94" s="879" t="str">
        <f aca="false">IFERROR(IF(AND(T94="特定加算Ⅰ",OR(V94="",V94="-",V94="いずれも取得していない")),"☓","○"),"")</f>
        <v>○</v>
      </c>
      <c r="AL94" s="880" t="str">
        <f aca="false">IFERROR(IF(AND(T94="特定加算Ⅰ",OR(V94="",V94="-",V94="いずれも取得していない")),"！特定加算Ⅰが選択されています。該当する介護福祉士配置等要件を選択してください。",""),"")</f>
        <v/>
      </c>
      <c r="AM94" s="881"/>
      <c r="AN94" s="881"/>
      <c r="AO94" s="881"/>
      <c r="AP94" s="881"/>
      <c r="AQ94" s="881"/>
      <c r="AR94" s="881"/>
      <c r="AS94" s="881"/>
      <c r="AT94" s="881"/>
      <c r="AU94" s="882"/>
    </row>
    <row r="95" customFormat="false" ht="33" hidden="false" customHeight="true" outlineLevel="0" collapsed="false">
      <c r="A95" s="835" t="n">
        <f aca="false">A94+1</f>
        <v>84</v>
      </c>
      <c r="B95" s="836" t="str">
        <f aca="false">IF(基本情報入力シート!C116="","",基本情報入力シート!C116)</f>
        <v/>
      </c>
      <c r="C95" s="837" t="str">
        <f aca="false">IF(基本情報入力シート!D116="","",基本情報入力シート!D116)</f>
        <v/>
      </c>
      <c r="D95" s="837" t="str">
        <f aca="false">IF(基本情報入力シート!E116="","",基本情報入力シート!E116)</f>
        <v/>
      </c>
      <c r="E95" s="837" t="str">
        <f aca="false">IF(基本情報入力シート!F116="","",基本情報入力シート!F116)</f>
        <v/>
      </c>
      <c r="F95" s="837" t="str">
        <f aca="false">IF(基本情報入力シート!G116="","",基本情報入力シート!G116)</f>
        <v/>
      </c>
      <c r="G95" s="837" t="str">
        <f aca="false">IF(基本情報入力シート!H116="","",基本情報入力シート!H116)</f>
        <v/>
      </c>
      <c r="H95" s="837" t="str">
        <f aca="false">IF(基本情報入力シート!I116="","",基本情報入力シート!I116)</f>
        <v/>
      </c>
      <c r="I95" s="837" t="str">
        <f aca="false">IF(基本情報入力シート!J116="","",基本情報入力シート!J116)</f>
        <v/>
      </c>
      <c r="J95" s="837" t="str">
        <f aca="false">IF(基本情報入力シート!K116="","",基本情報入力シート!K116)</f>
        <v/>
      </c>
      <c r="K95" s="838" t="str">
        <f aca="false">IF(基本情報入力シート!L116="","",基本情報入力シート!L116)</f>
        <v/>
      </c>
      <c r="L95" s="839" t="str">
        <f aca="false">IF(基本情報入力シート!M116="","",基本情報入力シート!M116)</f>
        <v/>
      </c>
      <c r="M95" s="839" t="str">
        <f aca="false">IF(基本情報入力シート!R116="","",基本情報入力シート!R116)</f>
        <v/>
      </c>
      <c r="N95" s="839" t="str">
        <f aca="false">IF(基本情報入力シート!W116="","",基本情報入力シート!W116)</f>
        <v/>
      </c>
      <c r="O95" s="839" t="str">
        <f aca="false">IF(基本情報入力シート!X116="","",基本情報入力シート!X116)</f>
        <v/>
      </c>
      <c r="P95" s="840" t="str">
        <f aca="false">IF(基本情報入力シート!Y116="","",基本情報入力シート!Y116)</f>
        <v/>
      </c>
      <c r="Q95" s="841" t="str">
        <f aca="false">IF(基本情報入力シート!Z116="","",基本情報入力シート!Z116)</f>
        <v/>
      </c>
      <c r="R95" s="872" t="str">
        <f aca="false">IF(基本情報入力シート!AA116="","",基本情報入力シート!AA116)</f>
        <v/>
      </c>
      <c r="S95" s="873"/>
      <c r="T95" s="874"/>
      <c r="U95" s="875" t="e">
        <f aca="false">IF(P95="","",VLOOKUP(P95,【参考】数式用!$A$5:$I$38,MATCH(T95,【参考】数式用!$H$4:$I$4,0)+7,0))))</f>
        <v>#N/A</v>
      </c>
      <c r="V95" s="876"/>
      <c r="W95" s="846" t="s">
        <v>101</v>
      </c>
      <c r="X95" s="877"/>
      <c r="Y95" s="848" t="s">
        <v>132</v>
      </c>
      <c r="Z95" s="877"/>
      <c r="AA95" s="848" t="s">
        <v>354</v>
      </c>
      <c r="AB95" s="877"/>
      <c r="AC95" s="848" t="s">
        <v>132</v>
      </c>
      <c r="AD95" s="877"/>
      <c r="AE95" s="848" t="s">
        <v>133</v>
      </c>
      <c r="AF95" s="849" t="s">
        <v>169</v>
      </c>
      <c r="AG95" s="850" t="str">
        <f aca="false">IF(X95&gt;=1,(AB95*12+AD95)-(X95*12+Z95)+1,"")</f>
        <v/>
      </c>
      <c r="AH95" s="878" t="s">
        <v>355</v>
      </c>
      <c r="AI95" s="851" t="str">
        <f aca="false">IFERROR(ROUNDDOWN(ROUND(Q95*R95,0)*U95,0)*AG95,"")</f>
        <v/>
      </c>
      <c r="AJ95" s="786"/>
      <c r="AK95" s="879" t="str">
        <f aca="false">IFERROR(IF(AND(T95="特定加算Ⅰ",OR(V95="",V95="-",V95="いずれも取得していない")),"☓","○"),"")</f>
        <v>○</v>
      </c>
      <c r="AL95" s="880" t="str">
        <f aca="false">IFERROR(IF(AND(T95="特定加算Ⅰ",OR(V95="",V95="-",V95="いずれも取得していない")),"！特定加算Ⅰが選択されています。該当する介護福祉士配置等要件を選択してください。",""),"")</f>
        <v/>
      </c>
      <c r="AM95" s="881"/>
      <c r="AN95" s="881"/>
      <c r="AO95" s="881"/>
      <c r="AP95" s="881"/>
      <c r="AQ95" s="881"/>
      <c r="AR95" s="881"/>
      <c r="AS95" s="881"/>
      <c r="AT95" s="881"/>
      <c r="AU95" s="882"/>
    </row>
    <row r="96" customFormat="false" ht="33" hidden="false" customHeight="true" outlineLevel="0" collapsed="false">
      <c r="A96" s="835" t="n">
        <f aca="false">A95+1</f>
        <v>85</v>
      </c>
      <c r="B96" s="836" t="str">
        <f aca="false">IF(基本情報入力シート!C117="","",基本情報入力シート!C117)</f>
        <v/>
      </c>
      <c r="C96" s="837" t="str">
        <f aca="false">IF(基本情報入力シート!D117="","",基本情報入力シート!D117)</f>
        <v/>
      </c>
      <c r="D96" s="837" t="str">
        <f aca="false">IF(基本情報入力シート!E117="","",基本情報入力シート!E117)</f>
        <v/>
      </c>
      <c r="E96" s="837" t="str">
        <f aca="false">IF(基本情報入力シート!F117="","",基本情報入力シート!F117)</f>
        <v/>
      </c>
      <c r="F96" s="837" t="str">
        <f aca="false">IF(基本情報入力シート!G117="","",基本情報入力シート!G117)</f>
        <v/>
      </c>
      <c r="G96" s="837" t="str">
        <f aca="false">IF(基本情報入力シート!H117="","",基本情報入力シート!H117)</f>
        <v/>
      </c>
      <c r="H96" s="837" t="str">
        <f aca="false">IF(基本情報入力シート!I117="","",基本情報入力シート!I117)</f>
        <v/>
      </c>
      <c r="I96" s="837" t="str">
        <f aca="false">IF(基本情報入力シート!J117="","",基本情報入力シート!J117)</f>
        <v/>
      </c>
      <c r="J96" s="837" t="str">
        <f aca="false">IF(基本情報入力シート!K117="","",基本情報入力シート!K117)</f>
        <v/>
      </c>
      <c r="K96" s="838" t="str">
        <f aca="false">IF(基本情報入力シート!L117="","",基本情報入力シート!L117)</f>
        <v/>
      </c>
      <c r="L96" s="839" t="str">
        <f aca="false">IF(基本情報入力シート!M117="","",基本情報入力シート!M117)</f>
        <v/>
      </c>
      <c r="M96" s="839" t="str">
        <f aca="false">IF(基本情報入力シート!R117="","",基本情報入力シート!R117)</f>
        <v/>
      </c>
      <c r="N96" s="839" t="str">
        <f aca="false">IF(基本情報入力シート!W117="","",基本情報入力シート!W117)</f>
        <v/>
      </c>
      <c r="O96" s="839" t="str">
        <f aca="false">IF(基本情報入力シート!X117="","",基本情報入力シート!X117)</f>
        <v/>
      </c>
      <c r="P96" s="840" t="str">
        <f aca="false">IF(基本情報入力シート!Y117="","",基本情報入力シート!Y117)</f>
        <v/>
      </c>
      <c r="Q96" s="841" t="str">
        <f aca="false">IF(基本情報入力シート!Z117="","",基本情報入力シート!Z117)</f>
        <v/>
      </c>
      <c r="R96" s="872" t="str">
        <f aca="false">IF(基本情報入力シート!AA117="","",基本情報入力シート!AA117)</f>
        <v/>
      </c>
      <c r="S96" s="873"/>
      <c r="T96" s="874"/>
      <c r="U96" s="875" t="e">
        <f aca="false">IF(P96="","",VLOOKUP(P96,【参考】数式用!$A$5:$I$38,MATCH(T96,【参考】数式用!$H$4:$I$4,0)+7,0))))</f>
        <v>#N/A</v>
      </c>
      <c r="V96" s="876"/>
      <c r="W96" s="846" t="s">
        <v>101</v>
      </c>
      <c r="X96" s="877"/>
      <c r="Y96" s="848" t="s">
        <v>132</v>
      </c>
      <c r="Z96" s="877"/>
      <c r="AA96" s="848" t="s">
        <v>354</v>
      </c>
      <c r="AB96" s="877"/>
      <c r="AC96" s="848" t="s">
        <v>132</v>
      </c>
      <c r="AD96" s="877"/>
      <c r="AE96" s="848" t="s">
        <v>133</v>
      </c>
      <c r="AF96" s="849" t="s">
        <v>169</v>
      </c>
      <c r="AG96" s="850" t="str">
        <f aca="false">IF(X96&gt;=1,(AB96*12+AD96)-(X96*12+Z96)+1,"")</f>
        <v/>
      </c>
      <c r="AH96" s="878" t="s">
        <v>355</v>
      </c>
      <c r="AI96" s="851" t="str">
        <f aca="false">IFERROR(ROUNDDOWN(ROUND(Q96*R96,0)*U96,0)*AG96,"")</f>
        <v/>
      </c>
      <c r="AJ96" s="786"/>
      <c r="AK96" s="879" t="str">
        <f aca="false">IFERROR(IF(AND(T96="特定加算Ⅰ",OR(V96="",V96="-",V96="いずれも取得していない")),"☓","○"),"")</f>
        <v>○</v>
      </c>
      <c r="AL96" s="880" t="str">
        <f aca="false">IFERROR(IF(AND(T96="特定加算Ⅰ",OR(V96="",V96="-",V96="いずれも取得していない")),"！特定加算Ⅰが選択されています。該当する介護福祉士配置等要件を選択してください。",""),"")</f>
        <v/>
      </c>
      <c r="AM96" s="881"/>
      <c r="AN96" s="881"/>
      <c r="AO96" s="881"/>
      <c r="AP96" s="881"/>
      <c r="AQ96" s="881"/>
      <c r="AR96" s="881"/>
      <c r="AS96" s="881"/>
      <c r="AT96" s="881"/>
      <c r="AU96" s="882"/>
    </row>
    <row r="97" customFormat="false" ht="33" hidden="false" customHeight="true" outlineLevel="0" collapsed="false">
      <c r="A97" s="835" t="n">
        <f aca="false">A96+1</f>
        <v>86</v>
      </c>
      <c r="B97" s="836" t="str">
        <f aca="false">IF(基本情報入力シート!C118="","",基本情報入力シート!C118)</f>
        <v/>
      </c>
      <c r="C97" s="837" t="str">
        <f aca="false">IF(基本情報入力シート!D118="","",基本情報入力シート!D118)</f>
        <v/>
      </c>
      <c r="D97" s="837" t="str">
        <f aca="false">IF(基本情報入力シート!E118="","",基本情報入力シート!E118)</f>
        <v/>
      </c>
      <c r="E97" s="837" t="str">
        <f aca="false">IF(基本情報入力シート!F118="","",基本情報入力シート!F118)</f>
        <v/>
      </c>
      <c r="F97" s="837" t="str">
        <f aca="false">IF(基本情報入力シート!G118="","",基本情報入力シート!G118)</f>
        <v/>
      </c>
      <c r="G97" s="837" t="str">
        <f aca="false">IF(基本情報入力シート!H118="","",基本情報入力シート!H118)</f>
        <v/>
      </c>
      <c r="H97" s="837" t="str">
        <f aca="false">IF(基本情報入力シート!I118="","",基本情報入力シート!I118)</f>
        <v/>
      </c>
      <c r="I97" s="837" t="str">
        <f aca="false">IF(基本情報入力シート!J118="","",基本情報入力シート!J118)</f>
        <v/>
      </c>
      <c r="J97" s="837" t="str">
        <f aca="false">IF(基本情報入力シート!K118="","",基本情報入力シート!K118)</f>
        <v/>
      </c>
      <c r="K97" s="838" t="str">
        <f aca="false">IF(基本情報入力シート!L118="","",基本情報入力シート!L118)</f>
        <v/>
      </c>
      <c r="L97" s="839" t="str">
        <f aca="false">IF(基本情報入力シート!M118="","",基本情報入力シート!M118)</f>
        <v/>
      </c>
      <c r="M97" s="839" t="str">
        <f aca="false">IF(基本情報入力シート!R118="","",基本情報入力シート!R118)</f>
        <v/>
      </c>
      <c r="N97" s="839" t="str">
        <f aca="false">IF(基本情報入力シート!W118="","",基本情報入力シート!W118)</f>
        <v/>
      </c>
      <c r="O97" s="839" t="str">
        <f aca="false">IF(基本情報入力シート!X118="","",基本情報入力シート!X118)</f>
        <v/>
      </c>
      <c r="P97" s="840" t="str">
        <f aca="false">IF(基本情報入力シート!Y118="","",基本情報入力シート!Y118)</f>
        <v/>
      </c>
      <c r="Q97" s="841" t="str">
        <f aca="false">IF(基本情報入力シート!Z118="","",基本情報入力シート!Z118)</f>
        <v/>
      </c>
      <c r="R97" s="872" t="str">
        <f aca="false">IF(基本情報入力シート!AA118="","",基本情報入力シート!AA118)</f>
        <v/>
      </c>
      <c r="S97" s="873"/>
      <c r="T97" s="874"/>
      <c r="U97" s="875" t="e">
        <f aca="false">IF(P97="","",VLOOKUP(P97,【参考】数式用!$A$5:$I$38,MATCH(T97,【参考】数式用!$H$4:$I$4,0)+7,0))))</f>
        <v>#N/A</v>
      </c>
      <c r="V97" s="876"/>
      <c r="W97" s="846" t="s">
        <v>101</v>
      </c>
      <c r="X97" s="877"/>
      <c r="Y97" s="848" t="s">
        <v>132</v>
      </c>
      <c r="Z97" s="877"/>
      <c r="AA97" s="848" t="s">
        <v>354</v>
      </c>
      <c r="AB97" s="877"/>
      <c r="AC97" s="848" t="s">
        <v>132</v>
      </c>
      <c r="AD97" s="877"/>
      <c r="AE97" s="848" t="s">
        <v>133</v>
      </c>
      <c r="AF97" s="849" t="s">
        <v>169</v>
      </c>
      <c r="AG97" s="850" t="str">
        <f aca="false">IF(X97&gt;=1,(AB97*12+AD97)-(X97*12+Z97)+1,"")</f>
        <v/>
      </c>
      <c r="AH97" s="878" t="s">
        <v>355</v>
      </c>
      <c r="AI97" s="851" t="str">
        <f aca="false">IFERROR(ROUNDDOWN(ROUND(Q97*R97,0)*U97,0)*AG97,"")</f>
        <v/>
      </c>
      <c r="AJ97" s="786"/>
      <c r="AK97" s="879" t="str">
        <f aca="false">IFERROR(IF(AND(T97="特定加算Ⅰ",OR(V97="",V97="-",V97="いずれも取得していない")),"☓","○"),"")</f>
        <v>○</v>
      </c>
      <c r="AL97" s="880" t="str">
        <f aca="false">IFERROR(IF(AND(T97="特定加算Ⅰ",OR(V97="",V97="-",V97="いずれも取得していない")),"！特定加算Ⅰが選択されています。該当する介護福祉士配置等要件を選択してください。",""),"")</f>
        <v/>
      </c>
      <c r="AM97" s="881"/>
      <c r="AN97" s="881"/>
      <c r="AO97" s="881"/>
      <c r="AP97" s="881"/>
      <c r="AQ97" s="881"/>
      <c r="AR97" s="881"/>
      <c r="AS97" s="881"/>
      <c r="AT97" s="881"/>
      <c r="AU97" s="882"/>
    </row>
    <row r="98" customFormat="false" ht="33" hidden="false" customHeight="true" outlineLevel="0" collapsed="false">
      <c r="A98" s="835" t="n">
        <f aca="false">A97+1</f>
        <v>87</v>
      </c>
      <c r="B98" s="836" t="str">
        <f aca="false">IF(基本情報入力シート!C119="","",基本情報入力シート!C119)</f>
        <v/>
      </c>
      <c r="C98" s="837" t="str">
        <f aca="false">IF(基本情報入力シート!D119="","",基本情報入力シート!D119)</f>
        <v/>
      </c>
      <c r="D98" s="837" t="str">
        <f aca="false">IF(基本情報入力シート!E119="","",基本情報入力シート!E119)</f>
        <v/>
      </c>
      <c r="E98" s="837" t="str">
        <f aca="false">IF(基本情報入力シート!F119="","",基本情報入力シート!F119)</f>
        <v/>
      </c>
      <c r="F98" s="837" t="str">
        <f aca="false">IF(基本情報入力シート!G119="","",基本情報入力シート!G119)</f>
        <v/>
      </c>
      <c r="G98" s="837" t="str">
        <f aca="false">IF(基本情報入力シート!H119="","",基本情報入力シート!H119)</f>
        <v/>
      </c>
      <c r="H98" s="837" t="str">
        <f aca="false">IF(基本情報入力シート!I119="","",基本情報入力シート!I119)</f>
        <v/>
      </c>
      <c r="I98" s="837" t="str">
        <f aca="false">IF(基本情報入力シート!J119="","",基本情報入力シート!J119)</f>
        <v/>
      </c>
      <c r="J98" s="837" t="str">
        <f aca="false">IF(基本情報入力シート!K119="","",基本情報入力シート!K119)</f>
        <v/>
      </c>
      <c r="K98" s="838" t="str">
        <f aca="false">IF(基本情報入力シート!L119="","",基本情報入力シート!L119)</f>
        <v/>
      </c>
      <c r="L98" s="839" t="str">
        <f aca="false">IF(基本情報入力シート!M119="","",基本情報入力シート!M119)</f>
        <v/>
      </c>
      <c r="M98" s="839" t="str">
        <f aca="false">IF(基本情報入力シート!R119="","",基本情報入力シート!R119)</f>
        <v/>
      </c>
      <c r="N98" s="839" t="str">
        <f aca="false">IF(基本情報入力シート!W119="","",基本情報入力シート!W119)</f>
        <v/>
      </c>
      <c r="O98" s="839" t="str">
        <f aca="false">IF(基本情報入力シート!X119="","",基本情報入力シート!X119)</f>
        <v/>
      </c>
      <c r="P98" s="840" t="str">
        <f aca="false">IF(基本情報入力シート!Y119="","",基本情報入力シート!Y119)</f>
        <v/>
      </c>
      <c r="Q98" s="841" t="str">
        <f aca="false">IF(基本情報入力シート!Z119="","",基本情報入力シート!Z119)</f>
        <v/>
      </c>
      <c r="R98" s="872" t="str">
        <f aca="false">IF(基本情報入力シート!AA119="","",基本情報入力シート!AA119)</f>
        <v/>
      </c>
      <c r="S98" s="873"/>
      <c r="T98" s="874"/>
      <c r="U98" s="875" t="e">
        <f aca="false">IF(P98="","",VLOOKUP(P98,【参考】数式用!$A$5:$I$38,MATCH(T98,【参考】数式用!$H$4:$I$4,0)+7,0))))</f>
        <v>#N/A</v>
      </c>
      <c r="V98" s="876"/>
      <c r="W98" s="846" t="s">
        <v>101</v>
      </c>
      <c r="X98" s="877"/>
      <c r="Y98" s="848" t="s">
        <v>132</v>
      </c>
      <c r="Z98" s="877"/>
      <c r="AA98" s="848" t="s">
        <v>354</v>
      </c>
      <c r="AB98" s="877"/>
      <c r="AC98" s="848" t="s">
        <v>132</v>
      </c>
      <c r="AD98" s="877"/>
      <c r="AE98" s="848" t="s">
        <v>133</v>
      </c>
      <c r="AF98" s="849" t="s">
        <v>169</v>
      </c>
      <c r="AG98" s="850" t="str">
        <f aca="false">IF(X98&gt;=1,(AB98*12+AD98)-(X98*12+Z98)+1,"")</f>
        <v/>
      </c>
      <c r="AH98" s="878" t="s">
        <v>355</v>
      </c>
      <c r="AI98" s="851" t="str">
        <f aca="false">IFERROR(ROUNDDOWN(ROUND(Q98*R98,0)*U98,0)*AG98,"")</f>
        <v/>
      </c>
      <c r="AJ98" s="786"/>
      <c r="AK98" s="879" t="str">
        <f aca="false">IFERROR(IF(AND(T98="特定加算Ⅰ",OR(V98="",V98="-",V98="いずれも取得していない")),"☓","○"),"")</f>
        <v>○</v>
      </c>
      <c r="AL98" s="880" t="str">
        <f aca="false">IFERROR(IF(AND(T98="特定加算Ⅰ",OR(V98="",V98="-",V98="いずれも取得していない")),"！特定加算Ⅰが選択されています。該当する介護福祉士配置等要件を選択してください。",""),"")</f>
        <v/>
      </c>
      <c r="AM98" s="881"/>
      <c r="AN98" s="881"/>
      <c r="AO98" s="881"/>
      <c r="AP98" s="881"/>
      <c r="AQ98" s="881"/>
      <c r="AR98" s="881"/>
      <c r="AS98" s="881"/>
      <c r="AT98" s="881"/>
      <c r="AU98" s="882"/>
    </row>
    <row r="99" customFormat="false" ht="33" hidden="false" customHeight="true" outlineLevel="0" collapsed="false">
      <c r="A99" s="835" t="n">
        <f aca="false">A98+1</f>
        <v>88</v>
      </c>
      <c r="B99" s="836" t="str">
        <f aca="false">IF(基本情報入力シート!C120="","",基本情報入力シート!C120)</f>
        <v/>
      </c>
      <c r="C99" s="837" t="str">
        <f aca="false">IF(基本情報入力シート!D120="","",基本情報入力シート!D120)</f>
        <v/>
      </c>
      <c r="D99" s="837" t="str">
        <f aca="false">IF(基本情報入力シート!E120="","",基本情報入力シート!E120)</f>
        <v/>
      </c>
      <c r="E99" s="837" t="str">
        <f aca="false">IF(基本情報入力シート!F120="","",基本情報入力シート!F120)</f>
        <v/>
      </c>
      <c r="F99" s="837" t="str">
        <f aca="false">IF(基本情報入力シート!G120="","",基本情報入力シート!G120)</f>
        <v/>
      </c>
      <c r="G99" s="837" t="str">
        <f aca="false">IF(基本情報入力シート!H120="","",基本情報入力シート!H120)</f>
        <v/>
      </c>
      <c r="H99" s="837" t="str">
        <f aca="false">IF(基本情報入力シート!I120="","",基本情報入力シート!I120)</f>
        <v/>
      </c>
      <c r="I99" s="837" t="str">
        <f aca="false">IF(基本情報入力シート!J120="","",基本情報入力シート!J120)</f>
        <v/>
      </c>
      <c r="J99" s="837" t="str">
        <f aca="false">IF(基本情報入力シート!K120="","",基本情報入力シート!K120)</f>
        <v/>
      </c>
      <c r="K99" s="838" t="str">
        <f aca="false">IF(基本情報入力シート!L120="","",基本情報入力シート!L120)</f>
        <v/>
      </c>
      <c r="L99" s="839" t="str">
        <f aca="false">IF(基本情報入力シート!M120="","",基本情報入力シート!M120)</f>
        <v/>
      </c>
      <c r="M99" s="839" t="str">
        <f aca="false">IF(基本情報入力シート!R120="","",基本情報入力シート!R120)</f>
        <v/>
      </c>
      <c r="N99" s="839" t="str">
        <f aca="false">IF(基本情報入力シート!W120="","",基本情報入力シート!W120)</f>
        <v/>
      </c>
      <c r="O99" s="839" t="str">
        <f aca="false">IF(基本情報入力シート!X120="","",基本情報入力シート!X120)</f>
        <v/>
      </c>
      <c r="P99" s="840" t="str">
        <f aca="false">IF(基本情報入力シート!Y120="","",基本情報入力シート!Y120)</f>
        <v/>
      </c>
      <c r="Q99" s="841" t="str">
        <f aca="false">IF(基本情報入力シート!Z120="","",基本情報入力シート!Z120)</f>
        <v/>
      </c>
      <c r="R99" s="872" t="str">
        <f aca="false">IF(基本情報入力シート!AA120="","",基本情報入力シート!AA120)</f>
        <v/>
      </c>
      <c r="S99" s="873"/>
      <c r="T99" s="874"/>
      <c r="U99" s="875" t="e">
        <f aca="false">IF(P99="","",VLOOKUP(P99,【参考】数式用!$A$5:$I$38,MATCH(T99,【参考】数式用!$H$4:$I$4,0)+7,0))))</f>
        <v>#N/A</v>
      </c>
      <c r="V99" s="876"/>
      <c r="W99" s="846" t="s">
        <v>101</v>
      </c>
      <c r="X99" s="877"/>
      <c r="Y99" s="848" t="s">
        <v>132</v>
      </c>
      <c r="Z99" s="877"/>
      <c r="AA99" s="848" t="s">
        <v>354</v>
      </c>
      <c r="AB99" s="877"/>
      <c r="AC99" s="848" t="s">
        <v>132</v>
      </c>
      <c r="AD99" s="877"/>
      <c r="AE99" s="848" t="s">
        <v>133</v>
      </c>
      <c r="AF99" s="849" t="s">
        <v>169</v>
      </c>
      <c r="AG99" s="850" t="str">
        <f aca="false">IF(X99&gt;=1,(AB99*12+AD99)-(X99*12+Z99)+1,"")</f>
        <v/>
      </c>
      <c r="AH99" s="878" t="s">
        <v>355</v>
      </c>
      <c r="AI99" s="851" t="str">
        <f aca="false">IFERROR(ROUNDDOWN(ROUND(Q99*R99,0)*U99,0)*AG99,"")</f>
        <v/>
      </c>
      <c r="AJ99" s="786"/>
      <c r="AK99" s="879" t="str">
        <f aca="false">IFERROR(IF(AND(T99="特定加算Ⅰ",OR(V99="",V99="-",V99="いずれも取得していない")),"☓","○"),"")</f>
        <v>○</v>
      </c>
      <c r="AL99" s="880" t="str">
        <f aca="false">IFERROR(IF(AND(T99="特定加算Ⅰ",OR(V99="",V99="-",V99="いずれも取得していない")),"！特定加算Ⅰが選択されています。該当する介護福祉士配置等要件を選択してください。",""),"")</f>
        <v/>
      </c>
      <c r="AM99" s="881"/>
      <c r="AN99" s="881"/>
      <c r="AO99" s="881"/>
      <c r="AP99" s="881"/>
      <c r="AQ99" s="881"/>
      <c r="AR99" s="881"/>
      <c r="AS99" s="881"/>
      <c r="AT99" s="881"/>
      <c r="AU99" s="882"/>
    </row>
    <row r="100" customFormat="false" ht="33" hidden="false" customHeight="true" outlineLevel="0" collapsed="false">
      <c r="A100" s="835" t="n">
        <f aca="false">A99+1</f>
        <v>89</v>
      </c>
      <c r="B100" s="836" t="str">
        <f aca="false">IF(基本情報入力シート!C121="","",基本情報入力シート!C121)</f>
        <v/>
      </c>
      <c r="C100" s="837" t="str">
        <f aca="false">IF(基本情報入力シート!D121="","",基本情報入力シート!D121)</f>
        <v/>
      </c>
      <c r="D100" s="837" t="str">
        <f aca="false">IF(基本情報入力シート!E121="","",基本情報入力シート!E121)</f>
        <v/>
      </c>
      <c r="E100" s="837" t="str">
        <f aca="false">IF(基本情報入力シート!F121="","",基本情報入力シート!F121)</f>
        <v/>
      </c>
      <c r="F100" s="837" t="str">
        <f aca="false">IF(基本情報入力シート!G121="","",基本情報入力シート!G121)</f>
        <v/>
      </c>
      <c r="G100" s="837" t="str">
        <f aca="false">IF(基本情報入力シート!H121="","",基本情報入力シート!H121)</f>
        <v/>
      </c>
      <c r="H100" s="837" t="str">
        <f aca="false">IF(基本情報入力シート!I121="","",基本情報入力シート!I121)</f>
        <v/>
      </c>
      <c r="I100" s="837" t="str">
        <f aca="false">IF(基本情報入力シート!J121="","",基本情報入力シート!J121)</f>
        <v/>
      </c>
      <c r="J100" s="837" t="str">
        <f aca="false">IF(基本情報入力シート!K121="","",基本情報入力シート!K121)</f>
        <v/>
      </c>
      <c r="K100" s="838" t="str">
        <f aca="false">IF(基本情報入力シート!L121="","",基本情報入力シート!L121)</f>
        <v/>
      </c>
      <c r="L100" s="839" t="str">
        <f aca="false">IF(基本情報入力シート!M121="","",基本情報入力シート!M121)</f>
        <v/>
      </c>
      <c r="M100" s="839" t="str">
        <f aca="false">IF(基本情報入力シート!R121="","",基本情報入力シート!R121)</f>
        <v/>
      </c>
      <c r="N100" s="839" t="str">
        <f aca="false">IF(基本情報入力シート!W121="","",基本情報入力シート!W121)</f>
        <v/>
      </c>
      <c r="O100" s="839" t="str">
        <f aca="false">IF(基本情報入力シート!X121="","",基本情報入力シート!X121)</f>
        <v/>
      </c>
      <c r="P100" s="840" t="str">
        <f aca="false">IF(基本情報入力シート!Y121="","",基本情報入力シート!Y121)</f>
        <v/>
      </c>
      <c r="Q100" s="841" t="str">
        <f aca="false">IF(基本情報入力シート!Z121="","",基本情報入力シート!Z121)</f>
        <v/>
      </c>
      <c r="R100" s="872" t="str">
        <f aca="false">IF(基本情報入力シート!AA121="","",基本情報入力シート!AA121)</f>
        <v/>
      </c>
      <c r="S100" s="873"/>
      <c r="T100" s="874"/>
      <c r="U100" s="875" t="e">
        <f aca="false">IF(P100="","",VLOOKUP(P100,【参考】数式用!$A$5:$I$38,MATCH(T100,【参考】数式用!$H$4:$I$4,0)+7,0))))</f>
        <v>#N/A</v>
      </c>
      <c r="V100" s="876"/>
      <c r="W100" s="846" t="s">
        <v>101</v>
      </c>
      <c r="X100" s="877"/>
      <c r="Y100" s="848" t="s">
        <v>132</v>
      </c>
      <c r="Z100" s="877"/>
      <c r="AA100" s="848" t="s">
        <v>354</v>
      </c>
      <c r="AB100" s="877"/>
      <c r="AC100" s="848" t="s">
        <v>132</v>
      </c>
      <c r="AD100" s="877"/>
      <c r="AE100" s="848" t="s">
        <v>133</v>
      </c>
      <c r="AF100" s="849" t="s">
        <v>169</v>
      </c>
      <c r="AG100" s="850" t="str">
        <f aca="false">IF(X100&gt;=1,(AB100*12+AD100)-(X100*12+Z100)+1,"")</f>
        <v/>
      </c>
      <c r="AH100" s="878" t="s">
        <v>355</v>
      </c>
      <c r="AI100" s="851" t="str">
        <f aca="false">IFERROR(ROUNDDOWN(ROUND(Q100*R100,0)*U100,0)*AG100,"")</f>
        <v/>
      </c>
      <c r="AJ100" s="786"/>
      <c r="AK100" s="879" t="str">
        <f aca="false">IFERROR(IF(AND(T100="特定加算Ⅰ",OR(V100="",V100="-",V100="いずれも取得していない")),"☓","○"),"")</f>
        <v>○</v>
      </c>
      <c r="AL100" s="880" t="str">
        <f aca="false">IFERROR(IF(AND(T100="特定加算Ⅰ",OR(V100="",V100="-",V100="いずれも取得していない")),"！特定加算Ⅰが選択されています。該当する介護福祉士配置等要件を選択してください。",""),"")</f>
        <v/>
      </c>
      <c r="AM100" s="881"/>
      <c r="AN100" s="881"/>
      <c r="AO100" s="881"/>
      <c r="AP100" s="881"/>
      <c r="AQ100" s="881"/>
      <c r="AR100" s="881"/>
      <c r="AS100" s="881"/>
      <c r="AT100" s="881"/>
      <c r="AU100" s="882"/>
    </row>
    <row r="101" customFormat="false" ht="33" hidden="false" customHeight="true" outlineLevel="0" collapsed="false">
      <c r="A101" s="835" t="n">
        <f aca="false">A100+1</f>
        <v>90</v>
      </c>
      <c r="B101" s="836" t="str">
        <f aca="false">IF(基本情報入力シート!C122="","",基本情報入力シート!C122)</f>
        <v/>
      </c>
      <c r="C101" s="837" t="str">
        <f aca="false">IF(基本情報入力シート!D122="","",基本情報入力シート!D122)</f>
        <v/>
      </c>
      <c r="D101" s="837" t="str">
        <f aca="false">IF(基本情報入力シート!E122="","",基本情報入力シート!E122)</f>
        <v/>
      </c>
      <c r="E101" s="837" t="str">
        <f aca="false">IF(基本情報入力シート!F122="","",基本情報入力シート!F122)</f>
        <v/>
      </c>
      <c r="F101" s="837" t="str">
        <f aca="false">IF(基本情報入力シート!G122="","",基本情報入力シート!G122)</f>
        <v/>
      </c>
      <c r="G101" s="837" t="str">
        <f aca="false">IF(基本情報入力シート!H122="","",基本情報入力シート!H122)</f>
        <v/>
      </c>
      <c r="H101" s="837" t="str">
        <f aca="false">IF(基本情報入力シート!I122="","",基本情報入力シート!I122)</f>
        <v/>
      </c>
      <c r="I101" s="837" t="str">
        <f aca="false">IF(基本情報入力シート!J122="","",基本情報入力シート!J122)</f>
        <v/>
      </c>
      <c r="J101" s="837" t="str">
        <f aca="false">IF(基本情報入力シート!K122="","",基本情報入力シート!K122)</f>
        <v/>
      </c>
      <c r="K101" s="838" t="str">
        <f aca="false">IF(基本情報入力シート!L122="","",基本情報入力シート!L122)</f>
        <v/>
      </c>
      <c r="L101" s="839" t="str">
        <f aca="false">IF(基本情報入力シート!M122="","",基本情報入力シート!M122)</f>
        <v/>
      </c>
      <c r="M101" s="839" t="str">
        <f aca="false">IF(基本情報入力シート!R122="","",基本情報入力シート!R122)</f>
        <v/>
      </c>
      <c r="N101" s="839" t="str">
        <f aca="false">IF(基本情報入力シート!W122="","",基本情報入力シート!W122)</f>
        <v/>
      </c>
      <c r="O101" s="839" t="str">
        <f aca="false">IF(基本情報入力シート!X122="","",基本情報入力シート!X122)</f>
        <v/>
      </c>
      <c r="P101" s="840" t="str">
        <f aca="false">IF(基本情報入力シート!Y122="","",基本情報入力シート!Y122)</f>
        <v/>
      </c>
      <c r="Q101" s="841" t="str">
        <f aca="false">IF(基本情報入力シート!Z122="","",基本情報入力シート!Z122)</f>
        <v/>
      </c>
      <c r="R101" s="872" t="str">
        <f aca="false">IF(基本情報入力シート!AA122="","",基本情報入力シート!AA122)</f>
        <v/>
      </c>
      <c r="S101" s="873"/>
      <c r="T101" s="874"/>
      <c r="U101" s="875" t="e">
        <f aca="false">IF(P101="","",VLOOKUP(P101,【参考】数式用!$A$5:$I$38,MATCH(T101,【参考】数式用!$H$4:$I$4,0)+7,0))))</f>
        <v>#N/A</v>
      </c>
      <c r="V101" s="876"/>
      <c r="W101" s="846" t="s">
        <v>101</v>
      </c>
      <c r="X101" s="877"/>
      <c r="Y101" s="848" t="s">
        <v>132</v>
      </c>
      <c r="Z101" s="877"/>
      <c r="AA101" s="848" t="s">
        <v>354</v>
      </c>
      <c r="AB101" s="877"/>
      <c r="AC101" s="848" t="s">
        <v>132</v>
      </c>
      <c r="AD101" s="877"/>
      <c r="AE101" s="848" t="s">
        <v>133</v>
      </c>
      <c r="AF101" s="849" t="s">
        <v>169</v>
      </c>
      <c r="AG101" s="850" t="str">
        <f aca="false">IF(X101&gt;=1,(AB101*12+AD101)-(X101*12+Z101)+1,"")</f>
        <v/>
      </c>
      <c r="AH101" s="878" t="s">
        <v>355</v>
      </c>
      <c r="AI101" s="851" t="str">
        <f aca="false">IFERROR(ROUNDDOWN(ROUND(Q101*R101,0)*U101,0)*AG101,"")</f>
        <v/>
      </c>
      <c r="AJ101" s="786"/>
      <c r="AK101" s="879" t="str">
        <f aca="false">IFERROR(IF(AND(T101="特定加算Ⅰ",OR(V101="",V101="-",V101="いずれも取得していない")),"☓","○"),"")</f>
        <v>○</v>
      </c>
      <c r="AL101" s="880" t="str">
        <f aca="false">IFERROR(IF(AND(T101="特定加算Ⅰ",OR(V101="",V101="-",V101="いずれも取得していない")),"！特定加算Ⅰが選択されています。該当する介護福祉士配置等要件を選択してください。",""),"")</f>
        <v/>
      </c>
      <c r="AM101" s="881"/>
      <c r="AN101" s="881"/>
      <c r="AO101" s="881"/>
      <c r="AP101" s="881"/>
      <c r="AQ101" s="881"/>
      <c r="AR101" s="881"/>
      <c r="AS101" s="881"/>
      <c r="AT101" s="881"/>
      <c r="AU101" s="882"/>
    </row>
    <row r="102" customFormat="false" ht="33" hidden="false" customHeight="true" outlineLevel="0" collapsed="false">
      <c r="A102" s="835" t="n">
        <f aca="false">A101+1</f>
        <v>91</v>
      </c>
      <c r="B102" s="836" t="str">
        <f aca="false">IF(基本情報入力シート!C123="","",基本情報入力シート!C123)</f>
        <v/>
      </c>
      <c r="C102" s="837" t="str">
        <f aca="false">IF(基本情報入力シート!D123="","",基本情報入力シート!D123)</f>
        <v/>
      </c>
      <c r="D102" s="837" t="str">
        <f aca="false">IF(基本情報入力シート!E123="","",基本情報入力シート!E123)</f>
        <v/>
      </c>
      <c r="E102" s="837" t="str">
        <f aca="false">IF(基本情報入力シート!F123="","",基本情報入力シート!F123)</f>
        <v/>
      </c>
      <c r="F102" s="837" t="str">
        <f aca="false">IF(基本情報入力シート!G123="","",基本情報入力シート!G123)</f>
        <v/>
      </c>
      <c r="G102" s="837" t="str">
        <f aca="false">IF(基本情報入力シート!H123="","",基本情報入力シート!H123)</f>
        <v/>
      </c>
      <c r="H102" s="837" t="str">
        <f aca="false">IF(基本情報入力シート!I123="","",基本情報入力シート!I123)</f>
        <v/>
      </c>
      <c r="I102" s="837" t="str">
        <f aca="false">IF(基本情報入力シート!J123="","",基本情報入力シート!J123)</f>
        <v/>
      </c>
      <c r="J102" s="837" t="str">
        <f aca="false">IF(基本情報入力シート!K123="","",基本情報入力シート!K123)</f>
        <v/>
      </c>
      <c r="K102" s="838" t="str">
        <f aca="false">IF(基本情報入力シート!L123="","",基本情報入力シート!L123)</f>
        <v/>
      </c>
      <c r="L102" s="839" t="str">
        <f aca="false">IF(基本情報入力シート!M123="","",基本情報入力シート!M123)</f>
        <v/>
      </c>
      <c r="M102" s="839" t="str">
        <f aca="false">IF(基本情報入力シート!R123="","",基本情報入力シート!R123)</f>
        <v/>
      </c>
      <c r="N102" s="839" t="str">
        <f aca="false">IF(基本情報入力シート!W123="","",基本情報入力シート!W123)</f>
        <v/>
      </c>
      <c r="O102" s="839" t="str">
        <f aca="false">IF(基本情報入力シート!X123="","",基本情報入力シート!X123)</f>
        <v/>
      </c>
      <c r="P102" s="840" t="str">
        <f aca="false">IF(基本情報入力シート!Y123="","",基本情報入力シート!Y123)</f>
        <v/>
      </c>
      <c r="Q102" s="841" t="str">
        <f aca="false">IF(基本情報入力シート!Z123="","",基本情報入力シート!Z123)</f>
        <v/>
      </c>
      <c r="R102" s="872" t="str">
        <f aca="false">IF(基本情報入力シート!AA123="","",基本情報入力シート!AA123)</f>
        <v/>
      </c>
      <c r="S102" s="873"/>
      <c r="T102" s="874"/>
      <c r="U102" s="875" t="e">
        <f aca="false">IF(P102="","",VLOOKUP(P102,【参考】数式用!$A$5:$I$38,MATCH(T102,【参考】数式用!$H$4:$I$4,0)+7,0))))</f>
        <v>#N/A</v>
      </c>
      <c r="V102" s="876"/>
      <c r="W102" s="846" t="s">
        <v>101</v>
      </c>
      <c r="X102" s="877"/>
      <c r="Y102" s="848" t="s">
        <v>132</v>
      </c>
      <c r="Z102" s="877"/>
      <c r="AA102" s="848" t="s">
        <v>354</v>
      </c>
      <c r="AB102" s="877"/>
      <c r="AC102" s="848" t="s">
        <v>132</v>
      </c>
      <c r="AD102" s="877"/>
      <c r="AE102" s="848" t="s">
        <v>133</v>
      </c>
      <c r="AF102" s="849" t="s">
        <v>169</v>
      </c>
      <c r="AG102" s="850" t="str">
        <f aca="false">IF(X102&gt;=1,(AB102*12+AD102)-(X102*12+Z102)+1,"")</f>
        <v/>
      </c>
      <c r="AH102" s="878" t="s">
        <v>355</v>
      </c>
      <c r="AI102" s="851" t="str">
        <f aca="false">IFERROR(ROUNDDOWN(ROUND(Q102*R102,0)*U102,0)*AG102,"")</f>
        <v/>
      </c>
      <c r="AJ102" s="786"/>
      <c r="AK102" s="879" t="str">
        <f aca="false">IFERROR(IF(AND(T102="特定加算Ⅰ",OR(V102="",V102="-",V102="いずれも取得していない")),"☓","○"),"")</f>
        <v>○</v>
      </c>
      <c r="AL102" s="880" t="str">
        <f aca="false">IFERROR(IF(AND(T102="特定加算Ⅰ",OR(V102="",V102="-",V102="いずれも取得していない")),"！特定加算Ⅰが選択されています。該当する介護福祉士配置等要件を選択してください。",""),"")</f>
        <v/>
      </c>
      <c r="AM102" s="881"/>
      <c r="AN102" s="881"/>
      <c r="AO102" s="881"/>
      <c r="AP102" s="881"/>
      <c r="AQ102" s="881"/>
      <c r="AR102" s="881"/>
      <c r="AS102" s="881"/>
      <c r="AT102" s="881"/>
      <c r="AU102" s="882"/>
    </row>
    <row r="103" customFormat="false" ht="33" hidden="false" customHeight="true" outlineLevel="0" collapsed="false">
      <c r="A103" s="835" t="n">
        <f aca="false">A102+1</f>
        <v>92</v>
      </c>
      <c r="B103" s="836" t="str">
        <f aca="false">IF(基本情報入力シート!C124="","",基本情報入力シート!C124)</f>
        <v/>
      </c>
      <c r="C103" s="837" t="str">
        <f aca="false">IF(基本情報入力シート!D124="","",基本情報入力シート!D124)</f>
        <v/>
      </c>
      <c r="D103" s="837" t="str">
        <f aca="false">IF(基本情報入力シート!E124="","",基本情報入力シート!E124)</f>
        <v/>
      </c>
      <c r="E103" s="837" t="str">
        <f aca="false">IF(基本情報入力シート!F124="","",基本情報入力シート!F124)</f>
        <v/>
      </c>
      <c r="F103" s="837" t="str">
        <f aca="false">IF(基本情報入力シート!G124="","",基本情報入力シート!G124)</f>
        <v/>
      </c>
      <c r="G103" s="837" t="str">
        <f aca="false">IF(基本情報入力シート!H124="","",基本情報入力シート!H124)</f>
        <v/>
      </c>
      <c r="H103" s="837" t="str">
        <f aca="false">IF(基本情報入力シート!I124="","",基本情報入力シート!I124)</f>
        <v/>
      </c>
      <c r="I103" s="837" t="str">
        <f aca="false">IF(基本情報入力シート!J124="","",基本情報入力シート!J124)</f>
        <v/>
      </c>
      <c r="J103" s="837" t="str">
        <f aca="false">IF(基本情報入力シート!K124="","",基本情報入力シート!K124)</f>
        <v/>
      </c>
      <c r="K103" s="838" t="str">
        <f aca="false">IF(基本情報入力シート!L124="","",基本情報入力シート!L124)</f>
        <v/>
      </c>
      <c r="L103" s="839" t="str">
        <f aca="false">IF(基本情報入力シート!M124="","",基本情報入力シート!M124)</f>
        <v/>
      </c>
      <c r="M103" s="839" t="str">
        <f aca="false">IF(基本情報入力シート!R124="","",基本情報入力シート!R124)</f>
        <v/>
      </c>
      <c r="N103" s="839" t="str">
        <f aca="false">IF(基本情報入力シート!W124="","",基本情報入力シート!W124)</f>
        <v/>
      </c>
      <c r="O103" s="839" t="str">
        <f aca="false">IF(基本情報入力シート!X124="","",基本情報入力シート!X124)</f>
        <v/>
      </c>
      <c r="P103" s="840" t="str">
        <f aca="false">IF(基本情報入力シート!Y124="","",基本情報入力シート!Y124)</f>
        <v/>
      </c>
      <c r="Q103" s="841" t="str">
        <f aca="false">IF(基本情報入力シート!Z124="","",基本情報入力シート!Z124)</f>
        <v/>
      </c>
      <c r="R103" s="872" t="str">
        <f aca="false">IF(基本情報入力シート!AA124="","",基本情報入力シート!AA124)</f>
        <v/>
      </c>
      <c r="S103" s="873"/>
      <c r="T103" s="874"/>
      <c r="U103" s="875" t="e">
        <f aca="false">IF(P103="","",VLOOKUP(P103,【参考】数式用!$A$5:$I$38,MATCH(T103,【参考】数式用!$H$4:$I$4,0)+7,0))))</f>
        <v>#N/A</v>
      </c>
      <c r="V103" s="876"/>
      <c r="W103" s="846" t="s">
        <v>101</v>
      </c>
      <c r="X103" s="877"/>
      <c r="Y103" s="848" t="s">
        <v>132</v>
      </c>
      <c r="Z103" s="877"/>
      <c r="AA103" s="848" t="s">
        <v>354</v>
      </c>
      <c r="AB103" s="877"/>
      <c r="AC103" s="848" t="s">
        <v>132</v>
      </c>
      <c r="AD103" s="877"/>
      <c r="AE103" s="848" t="s">
        <v>133</v>
      </c>
      <c r="AF103" s="849" t="s">
        <v>169</v>
      </c>
      <c r="AG103" s="850" t="str">
        <f aca="false">IF(X103&gt;=1,(AB103*12+AD103)-(X103*12+Z103)+1,"")</f>
        <v/>
      </c>
      <c r="AH103" s="878" t="s">
        <v>355</v>
      </c>
      <c r="AI103" s="851" t="str">
        <f aca="false">IFERROR(ROUNDDOWN(ROUND(Q103*R103,0)*U103,0)*AG103,"")</f>
        <v/>
      </c>
      <c r="AJ103" s="786"/>
      <c r="AK103" s="879" t="str">
        <f aca="false">IFERROR(IF(AND(T103="特定加算Ⅰ",OR(V103="",V103="-",V103="いずれも取得していない")),"☓","○"),"")</f>
        <v>○</v>
      </c>
      <c r="AL103" s="880" t="str">
        <f aca="false">IFERROR(IF(AND(T103="特定加算Ⅰ",OR(V103="",V103="-",V103="いずれも取得していない")),"！特定加算Ⅰが選択されています。該当する介護福祉士配置等要件を選択してください。",""),"")</f>
        <v/>
      </c>
      <c r="AM103" s="881"/>
      <c r="AN103" s="881"/>
      <c r="AO103" s="881"/>
      <c r="AP103" s="881"/>
      <c r="AQ103" s="881"/>
      <c r="AR103" s="881"/>
      <c r="AS103" s="881"/>
      <c r="AT103" s="881"/>
      <c r="AU103" s="882"/>
    </row>
    <row r="104" customFormat="false" ht="33" hidden="false" customHeight="true" outlineLevel="0" collapsed="false">
      <c r="A104" s="835" t="n">
        <f aca="false">A103+1</f>
        <v>93</v>
      </c>
      <c r="B104" s="836" t="str">
        <f aca="false">IF(基本情報入力シート!C125="","",基本情報入力シート!C125)</f>
        <v/>
      </c>
      <c r="C104" s="837" t="str">
        <f aca="false">IF(基本情報入力シート!D125="","",基本情報入力シート!D125)</f>
        <v/>
      </c>
      <c r="D104" s="837" t="str">
        <f aca="false">IF(基本情報入力シート!E125="","",基本情報入力シート!E125)</f>
        <v/>
      </c>
      <c r="E104" s="837" t="str">
        <f aca="false">IF(基本情報入力シート!F125="","",基本情報入力シート!F125)</f>
        <v/>
      </c>
      <c r="F104" s="837" t="str">
        <f aca="false">IF(基本情報入力シート!G125="","",基本情報入力シート!G125)</f>
        <v/>
      </c>
      <c r="G104" s="837" t="str">
        <f aca="false">IF(基本情報入力シート!H125="","",基本情報入力シート!H125)</f>
        <v/>
      </c>
      <c r="H104" s="837" t="str">
        <f aca="false">IF(基本情報入力シート!I125="","",基本情報入力シート!I125)</f>
        <v/>
      </c>
      <c r="I104" s="837" t="str">
        <f aca="false">IF(基本情報入力シート!J125="","",基本情報入力シート!J125)</f>
        <v/>
      </c>
      <c r="J104" s="837" t="str">
        <f aca="false">IF(基本情報入力シート!K125="","",基本情報入力シート!K125)</f>
        <v/>
      </c>
      <c r="K104" s="838" t="str">
        <f aca="false">IF(基本情報入力シート!L125="","",基本情報入力シート!L125)</f>
        <v/>
      </c>
      <c r="L104" s="839" t="str">
        <f aca="false">IF(基本情報入力シート!M125="","",基本情報入力シート!M125)</f>
        <v/>
      </c>
      <c r="M104" s="839" t="str">
        <f aca="false">IF(基本情報入力シート!R125="","",基本情報入力シート!R125)</f>
        <v/>
      </c>
      <c r="N104" s="839" t="str">
        <f aca="false">IF(基本情報入力シート!W125="","",基本情報入力シート!W125)</f>
        <v/>
      </c>
      <c r="O104" s="839" t="str">
        <f aca="false">IF(基本情報入力シート!X125="","",基本情報入力シート!X125)</f>
        <v/>
      </c>
      <c r="P104" s="840" t="str">
        <f aca="false">IF(基本情報入力シート!Y125="","",基本情報入力シート!Y125)</f>
        <v/>
      </c>
      <c r="Q104" s="841" t="str">
        <f aca="false">IF(基本情報入力シート!Z125="","",基本情報入力シート!Z125)</f>
        <v/>
      </c>
      <c r="R104" s="872" t="str">
        <f aca="false">IF(基本情報入力シート!AA125="","",基本情報入力シート!AA125)</f>
        <v/>
      </c>
      <c r="S104" s="873"/>
      <c r="T104" s="874"/>
      <c r="U104" s="875" t="e">
        <f aca="false">IF(P104="","",VLOOKUP(P104,【参考】数式用!$A$5:$I$38,MATCH(T104,【参考】数式用!$H$4:$I$4,0)+7,0))))</f>
        <v>#N/A</v>
      </c>
      <c r="V104" s="876"/>
      <c r="W104" s="846" t="s">
        <v>101</v>
      </c>
      <c r="X104" s="877"/>
      <c r="Y104" s="848" t="s">
        <v>132</v>
      </c>
      <c r="Z104" s="877"/>
      <c r="AA104" s="848" t="s">
        <v>354</v>
      </c>
      <c r="AB104" s="877"/>
      <c r="AC104" s="848" t="s">
        <v>132</v>
      </c>
      <c r="AD104" s="877"/>
      <c r="AE104" s="848" t="s">
        <v>133</v>
      </c>
      <c r="AF104" s="849" t="s">
        <v>169</v>
      </c>
      <c r="AG104" s="850" t="str">
        <f aca="false">IF(X104&gt;=1,(AB104*12+AD104)-(X104*12+Z104)+1,"")</f>
        <v/>
      </c>
      <c r="AH104" s="878" t="s">
        <v>355</v>
      </c>
      <c r="AI104" s="851" t="str">
        <f aca="false">IFERROR(ROUNDDOWN(ROUND(Q104*R104,0)*U104,0)*AG104,"")</f>
        <v/>
      </c>
      <c r="AJ104" s="786"/>
      <c r="AK104" s="879" t="str">
        <f aca="false">IFERROR(IF(AND(T104="特定加算Ⅰ",OR(V104="",V104="-",V104="いずれも取得していない")),"☓","○"),"")</f>
        <v>○</v>
      </c>
      <c r="AL104" s="880" t="str">
        <f aca="false">IFERROR(IF(AND(T104="特定加算Ⅰ",OR(V104="",V104="-",V104="いずれも取得していない")),"！特定加算Ⅰが選択されています。該当する介護福祉士配置等要件を選択してください。",""),"")</f>
        <v/>
      </c>
      <c r="AM104" s="881"/>
      <c r="AN104" s="881"/>
      <c r="AO104" s="881"/>
      <c r="AP104" s="881"/>
      <c r="AQ104" s="881"/>
      <c r="AR104" s="881"/>
      <c r="AS104" s="881"/>
      <c r="AT104" s="881"/>
      <c r="AU104" s="882"/>
    </row>
    <row r="105" customFormat="false" ht="33" hidden="false" customHeight="true" outlineLevel="0" collapsed="false">
      <c r="A105" s="835" t="n">
        <f aca="false">A104+1</f>
        <v>94</v>
      </c>
      <c r="B105" s="836" t="str">
        <f aca="false">IF(基本情報入力シート!C126="","",基本情報入力シート!C126)</f>
        <v/>
      </c>
      <c r="C105" s="837" t="str">
        <f aca="false">IF(基本情報入力シート!D126="","",基本情報入力シート!D126)</f>
        <v/>
      </c>
      <c r="D105" s="837" t="str">
        <f aca="false">IF(基本情報入力シート!E126="","",基本情報入力シート!E126)</f>
        <v/>
      </c>
      <c r="E105" s="837" t="str">
        <f aca="false">IF(基本情報入力シート!F126="","",基本情報入力シート!F126)</f>
        <v/>
      </c>
      <c r="F105" s="837" t="str">
        <f aca="false">IF(基本情報入力シート!G126="","",基本情報入力シート!G126)</f>
        <v/>
      </c>
      <c r="G105" s="837" t="str">
        <f aca="false">IF(基本情報入力シート!H126="","",基本情報入力シート!H126)</f>
        <v/>
      </c>
      <c r="H105" s="837" t="str">
        <f aca="false">IF(基本情報入力シート!I126="","",基本情報入力シート!I126)</f>
        <v/>
      </c>
      <c r="I105" s="837" t="str">
        <f aca="false">IF(基本情報入力シート!J126="","",基本情報入力シート!J126)</f>
        <v/>
      </c>
      <c r="J105" s="837" t="str">
        <f aca="false">IF(基本情報入力シート!K126="","",基本情報入力シート!K126)</f>
        <v/>
      </c>
      <c r="K105" s="838" t="str">
        <f aca="false">IF(基本情報入力シート!L126="","",基本情報入力シート!L126)</f>
        <v/>
      </c>
      <c r="L105" s="839" t="str">
        <f aca="false">IF(基本情報入力シート!M126="","",基本情報入力シート!M126)</f>
        <v/>
      </c>
      <c r="M105" s="839" t="str">
        <f aca="false">IF(基本情報入力シート!R126="","",基本情報入力シート!R126)</f>
        <v/>
      </c>
      <c r="N105" s="839" t="str">
        <f aca="false">IF(基本情報入力シート!W126="","",基本情報入力シート!W126)</f>
        <v/>
      </c>
      <c r="O105" s="839" t="str">
        <f aca="false">IF(基本情報入力シート!X126="","",基本情報入力シート!X126)</f>
        <v/>
      </c>
      <c r="P105" s="840" t="str">
        <f aca="false">IF(基本情報入力シート!Y126="","",基本情報入力シート!Y126)</f>
        <v/>
      </c>
      <c r="Q105" s="841" t="str">
        <f aca="false">IF(基本情報入力シート!Z126="","",基本情報入力シート!Z126)</f>
        <v/>
      </c>
      <c r="R105" s="872" t="str">
        <f aca="false">IF(基本情報入力シート!AA126="","",基本情報入力シート!AA126)</f>
        <v/>
      </c>
      <c r="S105" s="873"/>
      <c r="T105" s="874"/>
      <c r="U105" s="875" t="e">
        <f aca="false">IF(P105="","",VLOOKUP(P105,【参考】数式用!$A$5:$I$38,MATCH(T105,【参考】数式用!$H$4:$I$4,0)+7,0))))</f>
        <v>#N/A</v>
      </c>
      <c r="V105" s="876"/>
      <c r="W105" s="846" t="s">
        <v>101</v>
      </c>
      <c r="X105" s="877"/>
      <c r="Y105" s="848" t="s">
        <v>132</v>
      </c>
      <c r="Z105" s="877"/>
      <c r="AA105" s="848" t="s">
        <v>354</v>
      </c>
      <c r="AB105" s="877"/>
      <c r="AC105" s="848" t="s">
        <v>132</v>
      </c>
      <c r="AD105" s="877"/>
      <c r="AE105" s="848" t="s">
        <v>133</v>
      </c>
      <c r="AF105" s="849" t="s">
        <v>169</v>
      </c>
      <c r="AG105" s="850" t="str">
        <f aca="false">IF(X105&gt;=1,(AB105*12+AD105)-(X105*12+Z105)+1,"")</f>
        <v/>
      </c>
      <c r="AH105" s="878" t="s">
        <v>355</v>
      </c>
      <c r="AI105" s="851" t="str">
        <f aca="false">IFERROR(ROUNDDOWN(ROUND(Q105*R105,0)*U105,0)*AG105,"")</f>
        <v/>
      </c>
      <c r="AJ105" s="786"/>
      <c r="AK105" s="879" t="str">
        <f aca="false">IFERROR(IF(AND(T105="特定加算Ⅰ",OR(V105="",V105="-",V105="いずれも取得していない")),"☓","○"),"")</f>
        <v>○</v>
      </c>
      <c r="AL105" s="880" t="str">
        <f aca="false">IFERROR(IF(AND(T105="特定加算Ⅰ",OR(V105="",V105="-",V105="いずれも取得していない")),"！特定加算Ⅰが選択されています。該当する介護福祉士配置等要件を選択してください。",""),"")</f>
        <v/>
      </c>
      <c r="AM105" s="881"/>
      <c r="AN105" s="881"/>
      <c r="AO105" s="881"/>
      <c r="AP105" s="881"/>
      <c r="AQ105" s="881"/>
      <c r="AR105" s="881"/>
      <c r="AS105" s="881"/>
      <c r="AT105" s="881"/>
      <c r="AU105" s="882"/>
    </row>
    <row r="106" customFormat="false" ht="33" hidden="false" customHeight="true" outlineLevel="0" collapsed="false">
      <c r="A106" s="835" t="n">
        <f aca="false">A105+1</f>
        <v>95</v>
      </c>
      <c r="B106" s="836" t="str">
        <f aca="false">IF(基本情報入力シート!C127="","",基本情報入力シート!C127)</f>
        <v/>
      </c>
      <c r="C106" s="837" t="str">
        <f aca="false">IF(基本情報入力シート!D127="","",基本情報入力シート!D127)</f>
        <v/>
      </c>
      <c r="D106" s="837" t="str">
        <f aca="false">IF(基本情報入力シート!E127="","",基本情報入力シート!E127)</f>
        <v/>
      </c>
      <c r="E106" s="837" t="str">
        <f aca="false">IF(基本情報入力シート!F127="","",基本情報入力シート!F127)</f>
        <v/>
      </c>
      <c r="F106" s="837" t="str">
        <f aca="false">IF(基本情報入力シート!G127="","",基本情報入力シート!G127)</f>
        <v/>
      </c>
      <c r="G106" s="837" t="str">
        <f aca="false">IF(基本情報入力シート!H127="","",基本情報入力シート!H127)</f>
        <v/>
      </c>
      <c r="H106" s="837" t="str">
        <f aca="false">IF(基本情報入力シート!I127="","",基本情報入力シート!I127)</f>
        <v/>
      </c>
      <c r="I106" s="837" t="str">
        <f aca="false">IF(基本情報入力シート!J127="","",基本情報入力シート!J127)</f>
        <v/>
      </c>
      <c r="J106" s="837" t="str">
        <f aca="false">IF(基本情報入力シート!K127="","",基本情報入力シート!K127)</f>
        <v/>
      </c>
      <c r="K106" s="838" t="str">
        <f aca="false">IF(基本情報入力シート!L127="","",基本情報入力シート!L127)</f>
        <v/>
      </c>
      <c r="L106" s="839" t="str">
        <f aca="false">IF(基本情報入力シート!M127="","",基本情報入力シート!M127)</f>
        <v/>
      </c>
      <c r="M106" s="839" t="str">
        <f aca="false">IF(基本情報入力シート!R127="","",基本情報入力シート!R127)</f>
        <v/>
      </c>
      <c r="N106" s="839" t="str">
        <f aca="false">IF(基本情報入力シート!W127="","",基本情報入力シート!W127)</f>
        <v/>
      </c>
      <c r="O106" s="839" t="str">
        <f aca="false">IF(基本情報入力シート!X127="","",基本情報入力シート!X127)</f>
        <v/>
      </c>
      <c r="P106" s="840" t="str">
        <f aca="false">IF(基本情報入力シート!Y127="","",基本情報入力シート!Y127)</f>
        <v/>
      </c>
      <c r="Q106" s="841" t="str">
        <f aca="false">IF(基本情報入力シート!Z127="","",基本情報入力シート!Z127)</f>
        <v/>
      </c>
      <c r="R106" s="872" t="str">
        <f aca="false">IF(基本情報入力シート!AA127="","",基本情報入力シート!AA127)</f>
        <v/>
      </c>
      <c r="S106" s="873"/>
      <c r="T106" s="874"/>
      <c r="U106" s="875" t="e">
        <f aca="false">IF(P106="","",VLOOKUP(P106,【参考】数式用!$A$5:$I$38,MATCH(T106,【参考】数式用!$H$4:$I$4,0)+7,0))))</f>
        <v>#N/A</v>
      </c>
      <c r="V106" s="876"/>
      <c r="W106" s="846" t="s">
        <v>101</v>
      </c>
      <c r="X106" s="877"/>
      <c r="Y106" s="848" t="s">
        <v>132</v>
      </c>
      <c r="Z106" s="877"/>
      <c r="AA106" s="848" t="s">
        <v>354</v>
      </c>
      <c r="AB106" s="877"/>
      <c r="AC106" s="848" t="s">
        <v>132</v>
      </c>
      <c r="AD106" s="877"/>
      <c r="AE106" s="848" t="s">
        <v>133</v>
      </c>
      <c r="AF106" s="849" t="s">
        <v>169</v>
      </c>
      <c r="AG106" s="850" t="str">
        <f aca="false">IF(X106&gt;=1,(AB106*12+AD106)-(X106*12+Z106)+1,"")</f>
        <v/>
      </c>
      <c r="AH106" s="878" t="s">
        <v>355</v>
      </c>
      <c r="AI106" s="851" t="str">
        <f aca="false">IFERROR(ROUNDDOWN(ROUND(Q106*R106,0)*U106,0)*AG106,"")</f>
        <v/>
      </c>
      <c r="AJ106" s="786"/>
      <c r="AK106" s="879" t="str">
        <f aca="false">IFERROR(IF(AND(T106="特定加算Ⅰ",OR(V106="",V106="-",V106="いずれも取得していない")),"☓","○"),"")</f>
        <v>○</v>
      </c>
      <c r="AL106" s="880" t="str">
        <f aca="false">IFERROR(IF(AND(T106="特定加算Ⅰ",OR(V106="",V106="-",V106="いずれも取得していない")),"！特定加算Ⅰが選択されています。該当する介護福祉士配置等要件を選択してください。",""),"")</f>
        <v/>
      </c>
      <c r="AM106" s="881"/>
      <c r="AN106" s="881"/>
      <c r="AO106" s="881"/>
      <c r="AP106" s="881"/>
      <c r="AQ106" s="881"/>
      <c r="AR106" s="881"/>
      <c r="AS106" s="881"/>
      <c r="AT106" s="881"/>
      <c r="AU106" s="882"/>
    </row>
    <row r="107" customFormat="false" ht="33" hidden="false" customHeight="true" outlineLevel="0" collapsed="false">
      <c r="A107" s="835" t="n">
        <f aca="false">A106+1</f>
        <v>96</v>
      </c>
      <c r="B107" s="836" t="str">
        <f aca="false">IF(基本情報入力シート!C128="","",基本情報入力シート!C128)</f>
        <v/>
      </c>
      <c r="C107" s="837" t="str">
        <f aca="false">IF(基本情報入力シート!D128="","",基本情報入力シート!D128)</f>
        <v/>
      </c>
      <c r="D107" s="837" t="str">
        <f aca="false">IF(基本情報入力シート!E128="","",基本情報入力シート!E128)</f>
        <v/>
      </c>
      <c r="E107" s="837" t="str">
        <f aca="false">IF(基本情報入力シート!F128="","",基本情報入力シート!F128)</f>
        <v/>
      </c>
      <c r="F107" s="837" t="str">
        <f aca="false">IF(基本情報入力シート!G128="","",基本情報入力シート!G128)</f>
        <v/>
      </c>
      <c r="G107" s="837" t="str">
        <f aca="false">IF(基本情報入力シート!H128="","",基本情報入力シート!H128)</f>
        <v/>
      </c>
      <c r="H107" s="837" t="str">
        <f aca="false">IF(基本情報入力シート!I128="","",基本情報入力シート!I128)</f>
        <v/>
      </c>
      <c r="I107" s="837" t="str">
        <f aca="false">IF(基本情報入力シート!J128="","",基本情報入力シート!J128)</f>
        <v/>
      </c>
      <c r="J107" s="837" t="str">
        <f aca="false">IF(基本情報入力シート!K128="","",基本情報入力シート!K128)</f>
        <v/>
      </c>
      <c r="K107" s="838" t="str">
        <f aca="false">IF(基本情報入力シート!L128="","",基本情報入力シート!L128)</f>
        <v/>
      </c>
      <c r="L107" s="839" t="str">
        <f aca="false">IF(基本情報入力シート!M128="","",基本情報入力シート!M128)</f>
        <v/>
      </c>
      <c r="M107" s="839" t="str">
        <f aca="false">IF(基本情報入力シート!R128="","",基本情報入力シート!R128)</f>
        <v/>
      </c>
      <c r="N107" s="839" t="str">
        <f aca="false">IF(基本情報入力シート!W128="","",基本情報入力シート!W128)</f>
        <v/>
      </c>
      <c r="O107" s="839" t="str">
        <f aca="false">IF(基本情報入力シート!X128="","",基本情報入力シート!X128)</f>
        <v/>
      </c>
      <c r="P107" s="840" t="str">
        <f aca="false">IF(基本情報入力シート!Y128="","",基本情報入力シート!Y128)</f>
        <v/>
      </c>
      <c r="Q107" s="841" t="str">
        <f aca="false">IF(基本情報入力シート!Z128="","",基本情報入力シート!Z128)</f>
        <v/>
      </c>
      <c r="R107" s="872" t="str">
        <f aca="false">IF(基本情報入力シート!AA128="","",基本情報入力シート!AA128)</f>
        <v/>
      </c>
      <c r="S107" s="873"/>
      <c r="T107" s="874"/>
      <c r="U107" s="875" t="e">
        <f aca="false">IF(P107="","",VLOOKUP(P107,【参考】数式用!$A$5:$I$38,MATCH(T107,【参考】数式用!$H$4:$I$4,0)+7,0))))</f>
        <v>#N/A</v>
      </c>
      <c r="V107" s="876"/>
      <c r="W107" s="846" t="s">
        <v>101</v>
      </c>
      <c r="X107" s="877"/>
      <c r="Y107" s="848" t="s">
        <v>132</v>
      </c>
      <c r="Z107" s="877"/>
      <c r="AA107" s="848" t="s">
        <v>354</v>
      </c>
      <c r="AB107" s="877"/>
      <c r="AC107" s="848" t="s">
        <v>132</v>
      </c>
      <c r="AD107" s="877"/>
      <c r="AE107" s="848" t="s">
        <v>133</v>
      </c>
      <c r="AF107" s="849" t="s">
        <v>169</v>
      </c>
      <c r="AG107" s="850" t="str">
        <f aca="false">IF(X107&gt;=1,(AB107*12+AD107)-(X107*12+Z107)+1,"")</f>
        <v/>
      </c>
      <c r="AH107" s="878" t="s">
        <v>355</v>
      </c>
      <c r="AI107" s="851" t="str">
        <f aca="false">IFERROR(ROUNDDOWN(ROUND(Q107*R107,0)*U107,0)*AG107,"")</f>
        <v/>
      </c>
      <c r="AJ107" s="786"/>
      <c r="AK107" s="879" t="str">
        <f aca="false">IFERROR(IF(AND(T107="特定加算Ⅰ",OR(V107="",V107="-",V107="いずれも取得していない")),"☓","○"),"")</f>
        <v>○</v>
      </c>
      <c r="AL107" s="880" t="str">
        <f aca="false">IFERROR(IF(AND(T107="特定加算Ⅰ",OR(V107="",V107="-",V107="いずれも取得していない")),"！特定加算Ⅰが選択されています。該当する介護福祉士配置等要件を選択してください。",""),"")</f>
        <v/>
      </c>
      <c r="AM107" s="881"/>
      <c r="AN107" s="881"/>
      <c r="AO107" s="881"/>
      <c r="AP107" s="881"/>
      <c r="AQ107" s="881"/>
      <c r="AR107" s="881"/>
      <c r="AS107" s="881"/>
      <c r="AT107" s="881"/>
      <c r="AU107" s="882"/>
    </row>
    <row r="108" customFormat="false" ht="33" hidden="false" customHeight="true" outlineLevel="0" collapsed="false">
      <c r="A108" s="835" t="n">
        <f aca="false">A107+1</f>
        <v>97</v>
      </c>
      <c r="B108" s="836" t="str">
        <f aca="false">IF(基本情報入力シート!C129="","",基本情報入力シート!C129)</f>
        <v/>
      </c>
      <c r="C108" s="837" t="str">
        <f aca="false">IF(基本情報入力シート!D129="","",基本情報入力シート!D129)</f>
        <v/>
      </c>
      <c r="D108" s="837" t="str">
        <f aca="false">IF(基本情報入力シート!E129="","",基本情報入力シート!E129)</f>
        <v/>
      </c>
      <c r="E108" s="837" t="str">
        <f aca="false">IF(基本情報入力シート!F129="","",基本情報入力シート!F129)</f>
        <v/>
      </c>
      <c r="F108" s="837" t="str">
        <f aca="false">IF(基本情報入力シート!G129="","",基本情報入力シート!G129)</f>
        <v/>
      </c>
      <c r="G108" s="837" t="str">
        <f aca="false">IF(基本情報入力シート!H129="","",基本情報入力シート!H129)</f>
        <v/>
      </c>
      <c r="H108" s="837" t="str">
        <f aca="false">IF(基本情報入力シート!I129="","",基本情報入力シート!I129)</f>
        <v/>
      </c>
      <c r="I108" s="837" t="str">
        <f aca="false">IF(基本情報入力シート!J129="","",基本情報入力シート!J129)</f>
        <v/>
      </c>
      <c r="J108" s="837" t="str">
        <f aca="false">IF(基本情報入力シート!K129="","",基本情報入力シート!K129)</f>
        <v/>
      </c>
      <c r="K108" s="838" t="str">
        <f aca="false">IF(基本情報入力シート!L129="","",基本情報入力シート!L129)</f>
        <v/>
      </c>
      <c r="L108" s="839" t="str">
        <f aca="false">IF(基本情報入力シート!M129="","",基本情報入力シート!M129)</f>
        <v/>
      </c>
      <c r="M108" s="839" t="str">
        <f aca="false">IF(基本情報入力シート!R129="","",基本情報入力シート!R129)</f>
        <v/>
      </c>
      <c r="N108" s="839" t="str">
        <f aca="false">IF(基本情報入力シート!W129="","",基本情報入力シート!W129)</f>
        <v/>
      </c>
      <c r="O108" s="839" t="str">
        <f aca="false">IF(基本情報入力シート!X129="","",基本情報入力シート!X129)</f>
        <v/>
      </c>
      <c r="P108" s="840" t="str">
        <f aca="false">IF(基本情報入力シート!Y129="","",基本情報入力シート!Y129)</f>
        <v/>
      </c>
      <c r="Q108" s="841" t="str">
        <f aca="false">IF(基本情報入力シート!Z129="","",基本情報入力シート!Z129)</f>
        <v/>
      </c>
      <c r="R108" s="872" t="str">
        <f aca="false">IF(基本情報入力シート!AA129="","",基本情報入力シート!AA129)</f>
        <v/>
      </c>
      <c r="S108" s="873"/>
      <c r="T108" s="874"/>
      <c r="U108" s="875" t="e">
        <f aca="false">IF(P108="","",VLOOKUP(P108,【参考】数式用!$A$5:$I$38,MATCH(T108,【参考】数式用!$H$4:$I$4,0)+7,0))))</f>
        <v>#N/A</v>
      </c>
      <c r="V108" s="876"/>
      <c r="W108" s="846" t="s">
        <v>101</v>
      </c>
      <c r="X108" s="877"/>
      <c r="Y108" s="848" t="s">
        <v>132</v>
      </c>
      <c r="Z108" s="877"/>
      <c r="AA108" s="848" t="s">
        <v>354</v>
      </c>
      <c r="AB108" s="877"/>
      <c r="AC108" s="848" t="s">
        <v>132</v>
      </c>
      <c r="AD108" s="877"/>
      <c r="AE108" s="848" t="s">
        <v>133</v>
      </c>
      <c r="AF108" s="849" t="s">
        <v>169</v>
      </c>
      <c r="AG108" s="850" t="str">
        <f aca="false">IF(X108&gt;=1,(AB108*12+AD108)-(X108*12+Z108)+1,"")</f>
        <v/>
      </c>
      <c r="AH108" s="878" t="s">
        <v>355</v>
      </c>
      <c r="AI108" s="851" t="str">
        <f aca="false">IFERROR(ROUNDDOWN(ROUND(Q108*R108,0)*U108,0)*AG108,"")</f>
        <v/>
      </c>
      <c r="AJ108" s="786"/>
      <c r="AK108" s="879" t="str">
        <f aca="false">IFERROR(IF(AND(T108="特定加算Ⅰ",OR(V108="",V108="-",V108="いずれも取得していない")),"☓","○"),"")</f>
        <v>○</v>
      </c>
      <c r="AL108" s="880" t="str">
        <f aca="false">IFERROR(IF(AND(T108="特定加算Ⅰ",OR(V108="",V108="-",V108="いずれも取得していない")),"！特定加算Ⅰが選択されています。該当する介護福祉士配置等要件を選択してください。",""),"")</f>
        <v/>
      </c>
      <c r="AM108" s="881"/>
      <c r="AN108" s="881"/>
      <c r="AO108" s="881"/>
      <c r="AP108" s="881"/>
      <c r="AQ108" s="881"/>
      <c r="AR108" s="881"/>
      <c r="AS108" s="881"/>
      <c r="AT108" s="881"/>
      <c r="AU108" s="882"/>
    </row>
    <row r="109" customFormat="false" ht="33" hidden="false" customHeight="true" outlineLevel="0" collapsed="false">
      <c r="A109" s="835" t="n">
        <f aca="false">A108+1</f>
        <v>98</v>
      </c>
      <c r="B109" s="836" t="str">
        <f aca="false">IF(基本情報入力シート!C130="","",基本情報入力シート!C130)</f>
        <v/>
      </c>
      <c r="C109" s="837" t="str">
        <f aca="false">IF(基本情報入力シート!D130="","",基本情報入力シート!D130)</f>
        <v/>
      </c>
      <c r="D109" s="837" t="str">
        <f aca="false">IF(基本情報入力シート!E130="","",基本情報入力シート!E130)</f>
        <v/>
      </c>
      <c r="E109" s="837" t="str">
        <f aca="false">IF(基本情報入力シート!F130="","",基本情報入力シート!F130)</f>
        <v/>
      </c>
      <c r="F109" s="837" t="str">
        <f aca="false">IF(基本情報入力シート!G130="","",基本情報入力シート!G130)</f>
        <v/>
      </c>
      <c r="G109" s="837" t="str">
        <f aca="false">IF(基本情報入力シート!H130="","",基本情報入力シート!H130)</f>
        <v/>
      </c>
      <c r="H109" s="837" t="str">
        <f aca="false">IF(基本情報入力シート!I130="","",基本情報入力シート!I130)</f>
        <v/>
      </c>
      <c r="I109" s="837" t="str">
        <f aca="false">IF(基本情報入力シート!J130="","",基本情報入力シート!J130)</f>
        <v/>
      </c>
      <c r="J109" s="837" t="str">
        <f aca="false">IF(基本情報入力シート!K130="","",基本情報入力シート!K130)</f>
        <v/>
      </c>
      <c r="K109" s="838" t="str">
        <f aca="false">IF(基本情報入力シート!L130="","",基本情報入力シート!L130)</f>
        <v/>
      </c>
      <c r="L109" s="839" t="str">
        <f aca="false">IF(基本情報入力シート!M130="","",基本情報入力シート!M130)</f>
        <v/>
      </c>
      <c r="M109" s="839" t="str">
        <f aca="false">IF(基本情報入力シート!R130="","",基本情報入力シート!R130)</f>
        <v/>
      </c>
      <c r="N109" s="839" t="str">
        <f aca="false">IF(基本情報入力シート!W130="","",基本情報入力シート!W130)</f>
        <v/>
      </c>
      <c r="O109" s="839" t="str">
        <f aca="false">IF(基本情報入力シート!X130="","",基本情報入力シート!X130)</f>
        <v/>
      </c>
      <c r="P109" s="840" t="str">
        <f aca="false">IF(基本情報入力シート!Y130="","",基本情報入力シート!Y130)</f>
        <v/>
      </c>
      <c r="Q109" s="841" t="str">
        <f aca="false">IF(基本情報入力シート!Z130="","",基本情報入力シート!Z130)</f>
        <v/>
      </c>
      <c r="R109" s="872" t="str">
        <f aca="false">IF(基本情報入力シート!AA130="","",基本情報入力シート!AA130)</f>
        <v/>
      </c>
      <c r="S109" s="873"/>
      <c r="T109" s="874"/>
      <c r="U109" s="875" t="e">
        <f aca="false">IF(P109="","",VLOOKUP(P109,【参考】数式用!$A$5:$I$38,MATCH(T109,【参考】数式用!$H$4:$I$4,0)+7,0))))</f>
        <v>#N/A</v>
      </c>
      <c r="V109" s="876"/>
      <c r="W109" s="846" t="s">
        <v>101</v>
      </c>
      <c r="X109" s="877"/>
      <c r="Y109" s="848" t="s">
        <v>132</v>
      </c>
      <c r="Z109" s="877"/>
      <c r="AA109" s="848" t="s">
        <v>354</v>
      </c>
      <c r="AB109" s="877"/>
      <c r="AC109" s="848" t="s">
        <v>132</v>
      </c>
      <c r="AD109" s="877"/>
      <c r="AE109" s="848" t="s">
        <v>133</v>
      </c>
      <c r="AF109" s="849" t="s">
        <v>169</v>
      </c>
      <c r="AG109" s="850" t="str">
        <f aca="false">IF(X109&gt;=1,(AB109*12+AD109)-(X109*12+Z109)+1,"")</f>
        <v/>
      </c>
      <c r="AH109" s="878" t="s">
        <v>355</v>
      </c>
      <c r="AI109" s="851" t="str">
        <f aca="false">IFERROR(ROUNDDOWN(ROUND(Q109*R109,0)*U109,0)*AG109,"")</f>
        <v/>
      </c>
      <c r="AJ109" s="786"/>
      <c r="AK109" s="879" t="str">
        <f aca="false">IFERROR(IF(AND(T109="特定加算Ⅰ",OR(V109="",V109="-",V109="いずれも取得していない")),"☓","○"),"")</f>
        <v>○</v>
      </c>
      <c r="AL109" s="880" t="str">
        <f aca="false">IFERROR(IF(AND(T109="特定加算Ⅰ",OR(V109="",V109="-",V109="いずれも取得していない")),"！特定加算Ⅰが選択されています。該当する介護福祉士配置等要件を選択してください。",""),"")</f>
        <v/>
      </c>
      <c r="AM109" s="881"/>
      <c r="AN109" s="881"/>
      <c r="AO109" s="881"/>
      <c r="AP109" s="881"/>
      <c r="AQ109" s="881"/>
      <c r="AR109" s="881"/>
      <c r="AS109" s="881"/>
      <c r="AT109" s="881"/>
      <c r="AU109" s="882"/>
    </row>
    <row r="110" customFormat="false" ht="33" hidden="false" customHeight="true" outlineLevel="0" collapsed="false">
      <c r="A110" s="835" t="n">
        <f aca="false">A109+1</f>
        <v>99</v>
      </c>
      <c r="B110" s="836" t="str">
        <f aca="false">IF(基本情報入力シート!C131="","",基本情報入力シート!C131)</f>
        <v/>
      </c>
      <c r="C110" s="837" t="str">
        <f aca="false">IF(基本情報入力シート!D131="","",基本情報入力シート!D131)</f>
        <v/>
      </c>
      <c r="D110" s="837" t="str">
        <f aca="false">IF(基本情報入力シート!E131="","",基本情報入力シート!E131)</f>
        <v/>
      </c>
      <c r="E110" s="837" t="str">
        <f aca="false">IF(基本情報入力シート!F131="","",基本情報入力シート!F131)</f>
        <v/>
      </c>
      <c r="F110" s="837" t="str">
        <f aca="false">IF(基本情報入力シート!G131="","",基本情報入力シート!G131)</f>
        <v/>
      </c>
      <c r="G110" s="837" t="str">
        <f aca="false">IF(基本情報入力シート!H131="","",基本情報入力シート!H131)</f>
        <v/>
      </c>
      <c r="H110" s="837" t="str">
        <f aca="false">IF(基本情報入力シート!I131="","",基本情報入力シート!I131)</f>
        <v/>
      </c>
      <c r="I110" s="837" t="str">
        <f aca="false">IF(基本情報入力シート!J131="","",基本情報入力シート!J131)</f>
        <v/>
      </c>
      <c r="J110" s="837" t="str">
        <f aca="false">IF(基本情報入力シート!K131="","",基本情報入力シート!K131)</f>
        <v/>
      </c>
      <c r="K110" s="838" t="str">
        <f aca="false">IF(基本情報入力シート!L131="","",基本情報入力シート!L131)</f>
        <v/>
      </c>
      <c r="L110" s="839" t="str">
        <f aca="false">IF(基本情報入力シート!M131="","",基本情報入力シート!M131)</f>
        <v/>
      </c>
      <c r="M110" s="839" t="str">
        <f aca="false">IF(基本情報入力シート!R131="","",基本情報入力シート!R131)</f>
        <v/>
      </c>
      <c r="N110" s="839" t="str">
        <f aca="false">IF(基本情報入力シート!W131="","",基本情報入力シート!W131)</f>
        <v/>
      </c>
      <c r="O110" s="839" t="str">
        <f aca="false">IF(基本情報入力シート!X131="","",基本情報入力シート!X131)</f>
        <v/>
      </c>
      <c r="P110" s="840" t="str">
        <f aca="false">IF(基本情報入力シート!Y131="","",基本情報入力シート!Y131)</f>
        <v/>
      </c>
      <c r="Q110" s="841" t="str">
        <f aca="false">IF(基本情報入力シート!Z131="","",基本情報入力シート!Z131)</f>
        <v/>
      </c>
      <c r="R110" s="872" t="str">
        <f aca="false">IF(基本情報入力シート!AA131="","",基本情報入力シート!AA131)</f>
        <v/>
      </c>
      <c r="S110" s="873"/>
      <c r="T110" s="874"/>
      <c r="U110" s="875" t="e">
        <f aca="false">IF(P110="","",VLOOKUP(P110,【参考】数式用!$A$5:$I$38,MATCH(T110,【参考】数式用!$H$4:$I$4,0)+7,0))))</f>
        <v>#N/A</v>
      </c>
      <c r="V110" s="876"/>
      <c r="W110" s="846" t="s">
        <v>101</v>
      </c>
      <c r="X110" s="877"/>
      <c r="Y110" s="848" t="s">
        <v>132</v>
      </c>
      <c r="Z110" s="877"/>
      <c r="AA110" s="848" t="s">
        <v>354</v>
      </c>
      <c r="AB110" s="877"/>
      <c r="AC110" s="848" t="s">
        <v>132</v>
      </c>
      <c r="AD110" s="877"/>
      <c r="AE110" s="848" t="s">
        <v>133</v>
      </c>
      <c r="AF110" s="849" t="s">
        <v>169</v>
      </c>
      <c r="AG110" s="850" t="str">
        <f aca="false">IF(X110&gt;=1,(AB110*12+AD110)-(X110*12+Z110)+1,"")</f>
        <v/>
      </c>
      <c r="AH110" s="878" t="s">
        <v>355</v>
      </c>
      <c r="AI110" s="851" t="str">
        <f aca="false">IFERROR(ROUNDDOWN(ROUND(Q110*R110,0)*U110,0)*AG110,"")</f>
        <v/>
      </c>
      <c r="AJ110" s="786"/>
      <c r="AK110" s="879" t="str">
        <f aca="false">IFERROR(IF(AND(T110="特定加算Ⅰ",OR(V110="",V110="-",V110="いずれも取得していない")),"☓","○"),"")</f>
        <v>○</v>
      </c>
      <c r="AL110" s="880" t="str">
        <f aca="false">IFERROR(IF(AND(T110="特定加算Ⅰ",OR(V110="",V110="-",V110="いずれも取得していない")),"！特定加算Ⅰが選択されています。該当する介護福祉士配置等要件を選択してください。",""),"")</f>
        <v/>
      </c>
      <c r="AM110" s="881"/>
      <c r="AN110" s="881"/>
      <c r="AO110" s="881"/>
      <c r="AP110" s="881"/>
      <c r="AQ110" s="881"/>
      <c r="AR110" s="881"/>
      <c r="AS110" s="881"/>
      <c r="AT110" s="881"/>
      <c r="AU110" s="882"/>
    </row>
    <row r="111" customFormat="false" ht="33" hidden="false" customHeight="true" outlineLevel="0" collapsed="false">
      <c r="A111" s="835" t="n">
        <f aca="false">A110+1</f>
        <v>100</v>
      </c>
      <c r="B111" s="836" t="str">
        <f aca="false">IF(基本情報入力シート!C132="","",基本情報入力シート!C132)</f>
        <v/>
      </c>
      <c r="C111" s="837" t="str">
        <f aca="false">IF(基本情報入力シート!D132="","",基本情報入力シート!D132)</f>
        <v/>
      </c>
      <c r="D111" s="837" t="str">
        <f aca="false">IF(基本情報入力シート!E132="","",基本情報入力シート!E132)</f>
        <v/>
      </c>
      <c r="E111" s="837" t="str">
        <f aca="false">IF(基本情報入力シート!F132="","",基本情報入力シート!F132)</f>
        <v/>
      </c>
      <c r="F111" s="837" t="str">
        <f aca="false">IF(基本情報入力シート!G132="","",基本情報入力シート!G132)</f>
        <v/>
      </c>
      <c r="G111" s="837" t="str">
        <f aca="false">IF(基本情報入力シート!H132="","",基本情報入力シート!H132)</f>
        <v/>
      </c>
      <c r="H111" s="837" t="str">
        <f aca="false">IF(基本情報入力シート!I132="","",基本情報入力シート!I132)</f>
        <v/>
      </c>
      <c r="I111" s="837" t="str">
        <f aca="false">IF(基本情報入力シート!J132="","",基本情報入力シート!J132)</f>
        <v/>
      </c>
      <c r="J111" s="837" t="str">
        <f aca="false">IF(基本情報入力シート!K132="","",基本情報入力シート!K132)</f>
        <v/>
      </c>
      <c r="K111" s="838" t="str">
        <f aca="false">IF(基本情報入力シート!L132="","",基本情報入力シート!L132)</f>
        <v/>
      </c>
      <c r="L111" s="839" t="str">
        <f aca="false">IF(基本情報入力シート!M132="","",基本情報入力シート!M132)</f>
        <v/>
      </c>
      <c r="M111" s="839" t="str">
        <f aca="false">IF(基本情報入力シート!R132="","",基本情報入力シート!R132)</f>
        <v/>
      </c>
      <c r="N111" s="839" t="str">
        <f aca="false">IF(基本情報入力シート!W132="","",基本情報入力シート!W132)</f>
        <v/>
      </c>
      <c r="O111" s="839" t="str">
        <f aca="false">IF(基本情報入力シート!X132="","",基本情報入力シート!X132)</f>
        <v/>
      </c>
      <c r="P111" s="840" t="str">
        <f aca="false">IF(基本情報入力シート!Y132="","",基本情報入力シート!Y132)</f>
        <v/>
      </c>
      <c r="Q111" s="841" t="str">
        <f aca="false">IF(基本情報入力シート!Z132="","",基本情報入力シート!Z132)</f>
        <v/>
      </c>
      <c r="R111" s="872" t="str">
        <f aca="false">IF(基本情報入力シート!AA132="","",基本情報入力シート!AA132)</f>
        <v/>
      </c>
      <c r="S111" s="873"/>
      <c r="T111" s="883"/>
      <c r="U111" s="875" t="e">
        <f aca="false">IF(P111="","",VLOOKUP(P111,【参考】数式用!$A$5:$I$38,MATCH(T111,【参考】数式用!$H$4:$I$4,0)+7,0))))</f>
        <v>#N/A</v>
      </c>
      <c r="V111" s="884"/>
      <c r="W111" s="885" t="s">
        <v>101</v>
      </c>
      <c r="X111" s="886"/>
      <c r="Y111" s="887" t="s">
        <v>132</v>
      </c>
      <c r="Z111" s="886"/>
      <c r="AA111" s="887" t="s">
        <v>354</v>
      </c>
      <c r="AB111" s="886"/>
      <c r="AC111" s="887" t="s">
        <v>132</v>
      </c>
      <c r="AD111" s="886"/>
      <c r="AE111" s="887" t="s">
        <v>133</v>
      </c>
      <c r="AF111" s="888" t="s">
        <v>169</v>
      </c>
      <c r="AG111" s="889" t="str">
        <f aca="false">IF(X111&gt;=1,(AB111*12+AD111)-(X111*12+Z111)+1,"")</f>
        <v/>
      </c>
      <c r="AH111" s="890" t="s">
        <v>355</v>
      </c>
      <c r="AI111" s="891" t="str">
        <f aca="false">IFERROR(ROUNDDOWN(ROUND(Q111*R111,0)*U111,0)*AG111,"")</f>
        <v/>
      </c>
      <c r="AJ111" s="786"/>
      <c r="AK111" s="879" t="str">
        <f aca="false">IFERROR(IF(AND(T111="特定加算Ⅰ",OR(V111="",V111="-",V111="いずれも取得していない")),"☓","○"),"")</f>
        <v>○</v>
      </c>
      <c r="AL111" s="880" t="str">
        <f aca="false">IFERROR(IF(AND(T111="特定加算Ⅰ",OR(V111="",V111="-",V111="いずれも取得していない")),"！特定加算Ⅰが選択されています。該当する介護福祉士配置等要件を選択してください。",""),"")</f>
        <v/>
      </c>
      <c r="AM111" s="881"/>
      <c r="AN111" s="881"/>
      <c r="AO111" s="881"/>
      <c r="AP111" s="881"/>
      <c r="AQ111" s="881"/>
      <c r="AR111" s="881"/>
      <c r="AS111" s="881"/>
      <c r="AT111" s="881"/>
      <c r="AU111" s="882"/>
    </row>
    <row r="112" customFormat="false" ht="10.5" hidden="false" customHeight="true" outlineLevel="0" collapsed="false"/>
    <row r="113" customFormat="false" ht="20.25" hidden="false" customHeight="true" outlineLevel="0" collapsed="false">
      <c r="AI113" s="892"/>
    </row>
    <row r="114" customFormat="false" ht="20.25" hidden="false" customHeight="true" outlineLevel="0" collapsed="false">
      <c r="AI114" s="893"/>
    </row>
    <row r="115" customFormat="false" ht="21" hidden="false" customHeight="true" outlineLevel="0" collapsed="false"/>
  </sheetData>
  <sheetProtection algorithmName="SHA-512" hashValue="yPg51zypkCaOQ/i2SKZvdppNmKI3bwvwppa7aqx6thar2TQ6MB2TBkGj0JbFLZAh8fxJEqEbTeaXdg90BRP3vA==" saltValue="jPlltnHI7qjru8bflUEdXg==" spinCount="100000" sheet="true" objects="true" scenarios="true"/>
  <autoFilter ref="L11:AI11"/>
  <mergeCells count="18">
    <mergeCell ref="A3:C3"/>
    <mergeCell ref="D3:O3"/>
    <mergeCell ref="A7:A10"/>
    <mergeCell ref="B7:K10"/>
    <mergeCell ref="L7:L10"/>
    <mergeCell ref="M7:N9"/>
    <mergeCell ref="O7:O10"/>
    <mergeCell ref="P7:P10"/>
    <mergeCell ref="Q7:Q10"/>
    <mergeCell ref="R7:R10"/>
    <mergeCell ref="T8:U8"/>
    <mergeCell ref="W8:AH8"/>
    <mergeCell ref="S9:S10"/>
    <mergeCell ref="T9:T10"/>
    <mergeCell ref="U9:U10"/>
    <mergeCell ref="V9:V10"/>
    <mergeCell ref="W9:AH10"/>
    <mergeCell ref="AI9:AI10"/>
  </mergeCells>
  <dataValidations count="4">
    <dataValidation allowBlank="true" operator="between" showDropDown="false" showErrorMessage="true" showInputMessage="true" sqref="B12:R111 X12:X111 Z12:Z111 AB12:AB111 AD12:AD111 AI114" type="none">
      <formula1>0</formula1>
      <formula2>0</formula2>
    </dataValidation>
    <dataValidation allowBlank="true" operator="between" showDropDown="false" showErrorMessage="true" showInputMessage="true" sqref="T12:T111" type="list">
      <formula1>"特定加算Ⅰ,特定加算Ⅱ"</formula1>
      <formula2>0</formula2>
    </dataValidation>
    <dataValidation allowBlank="true" operator="between" showDropDown="false" showErrorMessage="true" showInputMessage="true" sqref="S12:S111" type="list">
      <formula1>"新規,継続,区分変更"</formula1>
      <formula2>0</formula2>
    </dataValidation>
    <dataValidation allowBlank="true" operator="between" showDropDown="false" showErrorMessage="true" showInputMessage="true" sqref="V12:V111" type="list">
      <formula1>OFFSET(【参考】数式用!$A$4,MATCH(P12,【参考】数式用!$A$5:$A$38,0),9,1,4))</formula1>
      <formula2>0</formula2>
    </dataValidation>
  </dataValidations>
  <printOptions headings="false" gridLines="false" gridLinesSet="true" horizontalCentered="false" verticalCentered="false"/>
  <pageMargins left="0.39375" right="0.39375" top="0.669444444444444" bottom="0.629861111111111"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L111"/>
  <sheetViews>
    <sheetView showFormulas="false" showGridLines="true" showRowColHeaders="true" showZeros="true" rightToLeft="false" tabSelected="false" showOutlineSymbols="true" defaultGridColor="true" view="pageBreakPreview" topLeftCell="A1" colorId="64" zoomScale="85" zoomScaleNormal="85" zoomScalePageLayoutView="85" workbookViewId="0">
      <selection pane="topLeft" activeCell="F111" activeCellId="0" sqref="F111"/>
    </sheetView>
  </sheetViews>
  <sheetFormatPr defaultRowHeight="13.5" zeroHeight="false" outlineLevelRow="0" outlineLevelCol="0"/>
  <cols>
    <col collapsed="false" customWidth="true" hidden="false" outlineLevel="0" max="1" min="1" style="784" width="5.63"/>
    <col collapsed="false" customWidth="true" hidden="false" outlineLevel="0" max="11" min="2" style="784" width="2.63"/>
    <col collapsed="false" customWidth="true" hidden="false" outlineLevel="0" max="12" min="12" style="784" width="12.5"/>
    <col collapsed="false" customWidth="true" hidden="false" outlineLevel="0" max="13" min="13" style="784" width="11.76"/>
    <col collapsed="false" customWidth="true" hidden="false" outlineLevel="0" max="14" min="14" style="784" width="15.88"/>
    <col collapsed="false" customWidth="true" hidden="false" outlineLevel="0" max="15" min="15" style="784" width="31.25"/>
    <col collapsed="false" customWidth="true" hidden="false" outlineLevel="0" max="16" min="16" style="784" width="31.38"/>
    <col collapsed="false" customWidth="true" hidden="false" outlineLevel="0" max="18" min="17" style="784" width="11.62"/>
    <col collapsed="false" customWidth="true" hidden="false" outlineLevel="0" max="19" min="19" style="784" width="9.62"/>
    <col collapsed="false" customWidth="true" hidden="false" outlineLevel="0" max="20" min="20" style="784" width="13.62"/>
    <col collapsed="false" customWidth="true" hidden="false" outlineLevel="0" max="21" min="21" style="784" width="6.76"/>
    <col collapsed="false" customWidth="true" hidden="false" outlineLevel="0" max="22" min="22" style="784" width="4.76"/>
    <col collapsed="false" customWidth="true" hidden="false" outlineLevel="0" max="23" min="23" style="784" width="3.63"/>
    <col collapsed="false" customWidth="true" hidden="false" outlineLevel="0" max="24" min="24" style="784" width="3.13"/>
    <col collapsed="false" customWidth="true" hidden="false" outlineLevel="0" max="25" min="25" style="784" width="3.63"/>
    <col collapsed="false" customWidth="true" hidden="false" outlineLevel="0" max="26" min="26" style="784" width="8"/>
    <col collapsed="false" customWidth="true" hidden="false" outlineLevel="0" max="27" min="27" style="784" width="3.63"/>
    <col collapsed="false" customWidth="true" hidden="false" outlineLevel="0" max="28" min="28" style="784" width="3.13"/>
    <col collapsed="false" customWidth="true" hidden="false" outlineLevel="0" max="29" min="29" style="784" width="3.63"/>
    <col collapsed="false" customWidth="true" hidden="false" outlineLevel="0" max="30" min="30" style="784" width="3.13"/>
    <col collapsed="false" customWidth="true" hidden="false" outlineLevel="0" max="31" min="31" style="784" width="2.5"/>
    <col collapsed="false" customWidth="true" hidden="false" outlineLevel="0" max="32" min="32" style="784" width="3.5"/>
    <col collapsed="false" customWidth="true" hidden="false" outlineLevel="0" max="33" min="33" style="784" width="5.87"/>
    <col collapsed="false" customWidth="true" hidden="false" outlineLevel="0" max="34" min="34" style="784" width="16.38"/>
    <col collapsed="false" customWidth="true" hidden="false" outlineLevel="0" max="35" min="35" style="784" width="10.62"/>
    <col collapsed="false" customWidth="true" hidden="false" outlineLevel="0" max="36" min="36" style="784" width="11.38"/>
    <col collapsed="false" customWidth="true" hidden="false" outlineLevel="0" max="37" min="37" style="784" width="10.62"/>
    <col collapsed="false" customWidth="true" hidden="false" outlineLevel="0" max="38" min="38" style="784" width="11.38"/>
    <col collapsed="false" customWidth="true" hidden="false" outlineLevel="0" max="39" min="39" style="784" width="0.87"/>
    <col collapsed="false" customWidth="true" hidden="false" outlineLevel="0" max="40" min="40" style="784" width="10.76"/>
    <col collapsed="false" customWidth="true" hidden="false" outlineLevel="0" max="1025" min="41" style="784" width="2.5"/>
  </cols>
  <sheetData>
    <row r="1" customFormat="false" ht="21" hidden="false" customHeight="true" outlineLevel="0" collapsed="false">
      <c r="A1" s="785" t="s">
        <v>368</v>
      </c>
      <c r="B1" s="786"/>
      <c r="C1" s="786"/>
      <c r="D1" s="786"/>
      <c r="E1" s="786"/>
      <c r="F1" s="786"/>
      <c r="G1" s="787" t="s">
        <v>369</v>
      </c>
      <c r="M1" s="894"/>
      <c r="R1" s="895"/>
      <c r="S1" s="895"/>
      <c r="T1" s="895"/>
      <c r="U1" s="895"/>
      <c r="V1" s="895"/>
      <c r="W1" s="895"/>
      <c r="X1" s="895"/>
      <c r="Y1" s="895"/>
      <c r="Z1" s="895"/>
      <c r="AA1" s="895"/>
      <c r="AB1" s="895"/>
      <c r="AC1" s="895"/>
      <c r="AD1" s="895"/>
      <c r="AE1" s="895"/>
      <c r="AF1" s="895"/>
      <c r="AG1" s="895"/>
      <c r="AH1" s="895"/>
      <c r="AI1" s="895"/>
      <c r="AJ1" s="895"/>
      <c r="AK1" s="895"/>
      <c r="AL1" s="895"/>
    </row>
    <row r="2" customFormat="false" ht="21" hidden="false" customHeight="true" outlineLevel="0" collapsed="false">
      <c r="B2" s="894"/>
      <c r="C2" s="894"/>
      <c r="D2" s="894"/>
      <c r="E2" s="894"/>
      <c r="F2" s="894"/>
      <c r="G2" s="894"/>
      <c r="H2" s="894"/>
      <c r="I2" s="894"/>
      <c r="J2" s="894"/>
      <c r="K2" s="894"/>
      <c r="L2" s="894"/>
      <c r="M2" s="894"/>
      <c r="N2" s="894"/>
      <c r="O2" s="894"/>
      <c r="P2" s="896" t="s">
        <v>190</v>
      </c>
      <c r="Q2" s="897" t="s">
        <v>370</v>
      </c>
      <c r="R2" s="897"/>
      <c r="S2" s="897"/>
      <c r="T2" s="897"/>
      <c r="U2" s="897"/>
      <c r="V2" s="897"/>
      <c r="W2" s="897"/>
      <c r="X2" s="897"/>
      <c r="Y2" s="897"/>
      <c r="Z2" s="897"/>
      <c r="AA2" s="897"/>
      <c r="AB2" s="897"/>
      <c r="AC2" s="897"/>
      <c r="AD2" s="897"/>
      <c r="AE2" s="897"/>
      <c r="AF2" s="897"/>
      <c r="AG2" s="897"/>
      <c r="AH2" s="897"/>
      <c r="AI2" s="897"/>
      <c r="AJ2" s="897"/>
      <c r="AK2" s="897"/>
      <c r="AL2" s="895"/>
    </row>
    <row r="3" customFormat="false" ht="27" hidden="false" customHeight="true" outlineLevel="0" collapsed="false">
      <c r="A3" s="898" t="s">
        <v>50</v>
      </c>
      <c r="B3" s="898"/>
      <c r="C3" s="898"/>
      <c r="D3" s="899" t="str">
        <f aca="false">IF(基本情報入力シート!M16="","",基本情報入力シート!M16)</f>
        <v/>
      </c>
      <c r="E3" s="899"/>
      <c r="F3" s="899"/>
      <c r="G3" s="899"/>
      <c r="H3" s="899"/>
      <c r="I3" s="899"/>
      <c r="J3" s="899"/>
      <c r="K3" s="899"/>
      <c r="L3" s="899"/>
      <c r="M3" s="899"/>
      <c r="N3" s="899"/>
      <c r="O3" s="899"/>
      <c r="P3" s="793"/>
      <c r="Q3" s="897"/>
      <c r="R3" s="897"/>
      <c r="S3" s="897"/>
      <c r="T3" s="897"/>
      <c r="U3" s="897"/>
      <c r="V3" s="897"/>
      <c r="W3" s="897"/>
      <c r="X3" s="897"/>
      <c r="Y3" s="897"/>
      <c r="Z3" s="897"/>
      <c r="AA3" s="897"/>
      <c r="AB3" s="897"/>
      <c r="AC3" s="897"/>
      <c r="AD3" s="897"/>
      <c r="AE3" s="897"/>
      <c r="AF3" s="897"/>
      <c r="AG3" s="897"/>
      <c r="AH3" s="897"/>
      <c r="AI3" s="897"/>
      <c r="AJ3" s="897"/>
      <c r="AK3" s="897"/>
      <c r="AL3" s="895"/>
    </row>
    <row r="4" customFormat="false" ht="21" hidden="false" customHeight="true" outlineLevel="0" collapsed="false">
      <c r="A4" s="900"/>
      <c r="B4" s="900"/>
      <c r="C4" s="900"/>
      <c r="D4" s="901"/>
      <c r="E4" s="901"/>
      <c r="F4" s="901"/>
      <c r="G4" s="901"/>
      <c r="H4" s="901"/>
      <c r="I4" s="901"/>
      <c r="J4" s="901"/>
      <c r="K4" s="901"/>
      <c r="L4" s="901"/>
      <c r="M4" s="901"/>
      <c r="N4" s="901"/>
      <c r="O4" s="901"/>
      <c r="P4" s="796"/>
      <c r="Q4" s="897"/>
      <c r="R4" s="897"/>
      <c r="S4" s="897"/>
      <c r="T4" s="897"/>
      <c r="U4" s="897"/>
      <c r="V4" s="897"/>
      <c r="W4" s="897"/>
      <c r="X4" s="897"/>
      <c r="Y4" s="897"/>
      <c r="Z4" s="897"/>
      <c r="AA4" s="897"/>
      <c r="AB4" s="897"/>
      <c r="AC4" s="897"/>
      <c r="AD4" s="897"/>
      <c r="AE4" s="897"/>
      <c r="AF4" s="897"/>
      <c r="AG4" s="897"/>
      <c r="AH4" s="897"/>
      <c r="AI4" s="897"/>
      <c r="AJ4" s="897"/>
      <c r="AK4" s="897"/>
      <c r="AL4" s="895"/>
    </row>
    <row r="5" customFormat="false" ht="27.75" hidden="false" customHeight="true" outlineLevel="0" collapsed="false">
      <c r="A5" s="797" t="s">
        <v>371</v>
      </c>
      <c r="B5" s="797"/>
      <c r="C5" s="797"/>
      <c r="D5" s="797"/>
      <c r="E5" s="797"/>
      <c r="F5" s="797"/>
      <c r="G5" s="797"/>
      <c r="H5" s="797"/>
      <c r="I5" s="797"/>
      <c r="J5" s="797"/>
      <c r="K5" s="797"/>
      <c r="L5" s="797"/>
      <c r="M5" s="797"/>
      <c r="N5" s="797"/>
      <c r="O5" s="902" t="str">
        <f aca="false">IF(SUM(AH12:AH111)=0,"",SUM(AH12:AH111))</f>
        <v/>
      </c>
      <c r="P5" s="903"/>
      <c r="Q5" s="897"/>
      <c r="R5" s="897"/>
      <c r="S5" s="897"/>
      <c r="T5" s="897"/>
      <c r="U5" s="897"/>
      <c r="V5" s="897"/>
      <c r="W5" s="897"/>
      <c r="X5" s="897"/>
      <c r="Y5" s="897"/>
      <c r="Z5" s="897"/>
      <c r="AA5" s="897"/>
      <c r="AB5" s="897"/>
      <c r="AC5" s="897"/>
      <c r="AD5" s="897"/>
      <c r="AE5" s="897"/>
      <c r="AF5" s="897"/>
      <c r="AG5" s="897"/>
      <c r="AH5" s="897"/>
      <c r="AI5" s="897"/>
      <c r="AJ5" s="897"/>
      <c r="AK5" s="897"/>
      <c r="AL5" s="895"/>
    </row>
    <row r="6" customFormat="false" ht="21" hidden="false" customHeight="true" outlineLevel="0" collapsed="false">
      <c r="R6" s="904"/>
      <c r="S6" s="904"/>
      <c r="T6" s="786"/>
      <c r="AH6" s="905"/>
    </row>
    <row r="7" customFormat="false" ht="18" hidden="false" customHeight="true" outlineLevel="0" collapsed="false">
      <c r="A7" s="906"/>
      <c r="B7" s="907" t="s">
        <v>72</v>
      </c>
      <c r="C7" s="907"/>
      <c r="D7" s="907"/>
      <c r="E7" s="907"/>
      <c r="F7" s="907"/>
      <c r="G7" s="907"/>
      <c r="H7" s="907"/>
      <c r="I7" s="907"/>
      <c r="J7" s="907"/>
      <c r="K7" s="907"/>
      <c r="L7" s="907" t="s">
        <v>73</v>
      </c>
      <c r="M7" s="908"/>
      <c r="N7" s="909"/>
      <c r="O7" s="910" t="s">
        <v>75</v>
      </c>
      <c r="P7" s="911" t="s">
        <v>76</v>
      </c>
      <c r="Q7" s="907" t="s">
        <v>372</v>
      </c>
      <c r="R7" s="912" t="s">
        <v>345</v>
      </c>
      <c r="S7" s="913" t="s">
        <v>346</v>
      </c>
      <c r="T7" s="914" t="s">
        <v>373</v>
      </c>
      <c r="U7" s="914"/>
      <c r="V7" s="914"/>
      <c r="W7" s="914"/>
      <c r="X7" s="914"/>
      <c r="Y7" s="914"/>
      <c r="Z7" s="914"/>
      <c r="AA7" s="914"/>
      <c r="AB7" s="914"/>
      <c r="AC7" s="914"/>
      <c r="AD7" s="914"/>
      <c r="AE7" s="914"/>
      <c r="AF7" s="914"/>
      <c r="AG7" s="914"/>
      <c r="AH7" s="914"/>
      <c r="AI7" s="914"/>
      <c r="AJ7" s="914"/>
      <c r="AK7" s="914"/>
      <c r="AL7" s="914"/>
    </row>
    <row r="8" customFormat="false" ht="21.75" hidden="false" customHeight="true" outlineLevel="0" collapsed="false">
      <c r="A8" s="906"/>
      <c r="B8" s="907"/>
      <c r="C8" s="907"/>
      <c r="D8" s="907"/>
      <c r="E8" s="907"/>
      <c r="F8" s="907"/>
      <c r="G8" s="907"/>
      <c r="H8" s="907"/>
      <c r="I8" s="907"/>
      <c r="J8" s="907"/>
      <c r="K8" s="907"/>
      <c r="L8" s="907"/>
      <c r="M8" s="915" t="s">
        <v>74</v>
      </c>
      <c r="N8" s="915"/>
      <c r="O8" s="910"/>
      <c r="P8" s="911"/>
      <c r="Q8" s="907"/>
      <c r="R8" s="912"/>
      <c r="S8" s="913"/>
      <c r="T8" s="916" t="s">
        <v>362</v>
      </c>
      <c r="U8" s="917" t="s">
        <v>374</v>
      </c>
      <c r="V8" s="918" t="s">
        <v>375</v>
      </c>
      <c r="W8" s="918"/>
      <c r="X8" s="918"/>
      <c r="Y8" s="918"/>
      <c r="Z8" s="918"/>
      <c r="AA8" s="918"/>
      <c r="AB8" s="918"/>
      <c r="AC8" s="918"/>
      <c r="AD8" s="918"/>
      <c r="AE8" s="918"/>
      <c r="AF8" s="918"/>
      <c r="AG8" s="918"/>
      <c r="AH8" s="807" t="s">
        <v>376</v>
      </c>
      <c r="AI8" s="919" t="s">
        <v>377</v>
      </c>
      <c r="AJ8" s="919"/>
      <c r="AK8" s="919"/>
      <c r="AL8" s="919"/>
    </row>
    <row r="9" customFormat="false" ht="13.5" hidden="false" customHeight="true" outlineLevel="0" collapsed="false">
      <c r="A9" s="906"/>
      <c r="B9" s="907"/>
      <c r="C9" s="907"/>
      <c r="D9" s="907"/>
      <c r="E9" s="907"/>
      <c r="F9" s="907"/>
      <c r="G9" s="907"/>
      <c r="H9" s="907"/>
      <c r="I9" s="907"/>
      <c r="J9" s="907"/>
      <c r="K9" s="907"/>
      <c r="L9" s="907"/>
      <c r="M9" s="920"/>
      <c r="N9" s="921"/>
      <c r="O9" s="910"/>
      <c r="P9" s="911"/>
      <c r="Q9" s="907"/>
      <c r="R9" s="912"/>
      <c r="S9" s="913"/>
      <c r="T9" s="916"/>
      <c r="U9" s="917"/>
      <c r="V9" s="918"/>
      <c r="W9" s="918"/>
      <c r="X9" s="918"/>
      <c r="Y9" s="918"/>
      <c r="Z9" s="918"/>
      <c r="AA9" s="918"/>
      <c r="AB9" s="918"/>
      <c r="AC9" s="918"/>
      <c r="AD9" s="918"/>
      <c r="AE9" s="918"/>
      <c r="AF9" s="918"/>
      <c r="AG9" s="918"/>
      <c r="AH9" s="807"/>
      <c r="AI9" s="922"/>
      <c r="AJ9" s="922"/>
      <c r="AK9" s="923"/>
      <c r="AL9" s="924"/>
    </row>
    <row r="10" customFormat="false" ht="150" hidden="false" customHeight="true" outlineLevel="0" collapsed="false">
      <c r="A10" s="906"/>
      <c r="B10" s="907"/>
      <c r="C10" s="907"/>
      <c r="D10" s="907"/>
      <c r="E10" s="907"/>
      <c r="F10" s="907"/>
      <c r="G10" s="907"/>
      <c r="H10" s="907"/>
      <c r="I10" s="907"/>
      <c r="J10" s="907"/>
      <c r="K10" s="907"/>
      <c r="L10" s="907"/>
      <c r="M10" s="925" t="s">
        <v>79</v>
      </c>
      <c r="N10" s="925" t="s">
        <v>80</v>
      </c>
      <c r="O10" s="910"/>
      <c r="P10" s="911"/>
      <c r="Q10" s="907"/>
      <c r="R10" s="912"/>
      <c r="S10" s="913"/>
      <c r="T10" s="916"/>
      <c r="U10" s="917"/>
      <c r="V10" s="918"/>
      <c r="W10" s="918"/>
      <c r="X10" s="918"/>
      <c r="Y10" s="918"/>
      <c r="Z10" s="918"/>
      <c r="AA10" s="918"/>
      <c r="AB10" s="918"/>
      <c r="AC10" s="918"/>
      <c r="AD10" s="918"/>
      <c r="AE10" s="918"/>
      <c r="AF10" s="918"/>
      <c r="AG10" s="918"/>
      <c r="AH10" s="807"/>
      <c r="AI10" s="922" t="s">
        <v>378</v>
      </c>
      <c r="AJ10" s="926" t="s">
        <v>379</v>
      </c>
      <c r="AK10" s="923" t="s">
        <v>380</v>
      </c>
      <c r="AL10" s="927" t="s">
        <v>381</v>
      </c>
    </row>
    <row r="11" customFormat="false" ht="14.25" hidden="false" customHeight="false" outlineLevel="0" collapsed="false">
      <c r="A11" s="928"/>
      <c r="B11" s="929"/>
      <c r="C11" s="930"/>
      <c r="D11" s="930"/>
      <c r="E11" s="930"/>
      <c r="F11" s="930"/>
      <c r="G11" s="930"/>
      <c r="H11" s="930"/>
      <c r="I11" s="930"/>
      <c r="J11" s="930"/>
      <c r="K11" s="921"/>
      <c r="L11" s="931"/>
      <c r="M11" s="931"/>
      <c r="N11" s="931"/>
      <c r="O11" s="932"/>
      <c r="P11" s="933"/>
      <c r="Q11" s="933"/>
      <c r="R11" s="934"/>
      <c r="S11" s="935"/>
      <c r="T11" s="813"/>
      <c r="U11" s="936"/>
      <c r="V11" s="937"/>
      <c r="W11" s="937"/>
      <c r="X11" s="937"/>
      <c r="Y11" s="937"/>
      <c r="Z11" s="937"/>
      <c r="AA11" s="937"/>
      <c r="AB11" s="937"/>
      <c r="AC11" s="937"/>
      <c r="AD11" s="937"/>
      <c r="AE11" s="937"/>
      <c r="AF11" s="937"/>
      <c r="AG11" s="937"/>
      <c r="AH11" s="934"/>
      <c r="AI11" s="938"/>
      <c r="AJ11" s="938"/>
      <c r="AK11" s="939"/>
      <c r="AL11" s="940"/>
    </row>
    <row r="12" customFormat="false" ht="36.75" hidden="false" customHeight="true" outlineLevel="0" collapsed="false">
      <c r="A12" s="941" t="n">
        <v>1</v>
      </c>
      <c r="B12" s="942" t="str">
        <f aca="false">IF(基本情報入力シート!C33="","",基本情報入力シート!C33)</f>
        <v/>
      </c>
      <c r="C12" s="943" t="str">
        <f aca="false">IF(基本情報入力シート!D33="","",基本情報入力シート!D33)</f>
        <v/>
      </c>
      <c r="D12" s="943" t="str">
        <f aca="false">IF(基本情報入力シート!E33="","",基本情報入力シート!E33)</f>
        <v/>
      </c>
      <c r="E12" s="943" t="str">
        <f aca="false">IF(基本情報入力シート!F33="","",基本情報入力シート!F33)</f>
        <v/>
      </c>
      <c r="F12" s="943" t="str">
        <f aca="false">IF(基本情報入力シート!G33="","",基本情報入力シート!G33)</f>
        <v/>
      </c>
      <c r="G12" s="943" t="str">
        <f aca="false">IF(基本情報入力シート!H33="","",基本情報入力シート!H33)</f>
        <v/>
      </c>
      <c r="H12" s="943" t="str">
        <f aca="false">IF(基本情報入力シート!I33="","",基本情報入力シート!I33)</f>
        <v/>
      </c>
      <c r="I12" s="943" t="str">
        <f aca="false">IF(基本情報入力シート!J33="","",基本情報入力シート!J33)</f>
        <v/>
      </c>
      <c r="J12" s="943" t="str">
        <f aca="false">IF(基本情報入力シート!K33="","",基本情報入力シート!K33)</f>
        <v/>
      </c>
      <c r="K12" s="944" t="str">
        <f aca="false">IF(基本情報入力シート!L33="","",基本情報入力シート!L33)</f>
        <v/>
      </c>
      <c r="L12" s="945" t="str">
        <f aca="false">IF(基本情報入力シート!M33="","",基本情報入力シート!M33)</f>
        <v/>
      </c>
      <c r="M12" s="945" t="str">
        <f aca="false">IF(基本情報入力シート!R33="","",基本情報入力シート!R33)</f>
        <v/>
      </c>
      <c r="N12" s="945" t="str">
        <f aca="false">IF(基本情報入力シート!W33="","",基本情報入力シート!W33)</f>
        <v/>
      </c>
      <c r="O12" s="945" t="str">
        <f aca="false">IF(基本情報入力シート!X33="","",基本情報入力シート!X33)</f>
        <v/>
      </c>
      <c r="P12" s="946" t="str">
        <f aca="false">IF(基本情報入力シート!Y33="","",基本情報入力シート!Y33)</f>
        <v/>
      </c>
      <c r="Q12" s="947"/>
      <c r="R12" s="841" t="str">
        <f aca="false">IF(基本情報入力シート!Z33="","",基本情報入力シート!Z33)</f>
        <v/>
      </c>
      <c r="S12" s="842" t="str">
        <f aca="false">IF(基本情報入力シート!AA33="","",基本情報入力シート!AA33)</f>
        <v/>
      </c>
      <c r="T12" s="948"/>
      <c r="U12" s="949" t="e">
        <f aca="false">IF(P12="","",VLOOKUP(P12,【参考】数式用2!$A$3:$C$36,3,FALSE))))</f>
        <v>#N/A</v>
      </c>
      <c r="V12" s="950" t="s">
        <v>101</v>
      </c>
      <c r="W12" s="951"/>
      <c r="X12" s="952" t="s">
        <v>132</v>
      </c>
      <c r="Y12" s="951"/>
      <c r="Z12" s="950" t="s">
        <v>354</v>
      </c>
      <c r="AA12" s="951"/>
      <c r="AB12" s="950" t="s">
        <v>132</v>
      </c>
      <c r="AC12" s="951"/>
      <c r="AD12" s="950" t="s">
        <v>133</v>
      </c>
      <c r="AE12" s="953" t="s">
        <v>169</v>
      </c>
      <c r="AF12" s="954" t="str">
        <f aca="false">IF(W12&gt;=1,(AA12*12+AC12)-(W12*12+Y12)+1,"")</f>
        <v/>
      </c>
      <c r="AG12" s="955" t="s">
        <v>355</v>
      </c>
      <c r="AH12" s="956" t="str">
        <f aca="false">IFERROR(ROUNDDOWN(ROUND(R12*S12,0)*U12,0)*AF12,"")</f>
        <v/>
      </c>
      <c r="AI12" s="957"/>
      <c r="AJ12" s="957"/>
      <c r="AK12" s="958"/>
      <c r="AL12" s="959"/>
    </row>
    <row r="13" customFormat="false" ht="36.75" hidden="false" customHeight="true" outlineLevel="0" collapsed="false">
      <c r="A13" s="941" t="n">
        <f aca="false">A12+1</f>
        <v>2</v>
      </c>
      <c r="B13" s="942" t="str">
        <f aca="false">IF(基本情報入力シート!C34="","",基本情報入力シート!C34)</f>
        <v/>
      </c>
      <c r="C13" s="943" t="str">
        <f aca="false">IF(基本情報入力シート!D34="","",基本情報入力シート!D34)</f>
        <v/>
      </c>
      <c r="D13" s="943" t="str">
        <f aca="false">IF(基本情報入力シート!E34="","",基本情報入力シート!E34)</f>
        <v/>
      </c>
      <c r="E13" s="943" t="str">
        <f aca="false">IF(基本情報入力シート!F34="","",基本情報入力シート!F34)</f>
        <v/>
      </c>
      <c r="F13" s="943" t="str">
        <f aca="false">IF(基本情報入力シート!G34="","",基本情報入力シート!G34)</f>
        <v/>
      </c>
      <c r="G13" s="943" t="str">
        <f aca="false">IF(基本情報入力シート!H34="","",基本情報入力シート!H34)</f>
        <v/>
      </c>
      <c r="H13" s="943" t="str">
        <f aca="false">IF(基本情報入力シート!I34="","",基本情報入力シート!I34)</f>
        <v/>
      </c>
      <c r="I13" s="943" t="str">
        <f aca="false">IF(基本情報入力シート!J34="","",基本情報入力シート!J34)</f>
        <v/>
      </c>
      <c r="J13" s="943" t="str">
        <f aca="false">IF(基本情報入力シート!K34="","",基本情報入力シート!K34)</f>
        <v/>
      </c>
      <c r="K13" s="944" t="str">
        <f aca="false">IF(基本情報入力シート!L34="","",基本情報入力シート!L34)</f>
        <v/>
      </c>
      <c r="L13" s="945" t="str">
        <f aca="false">IF(基本情報入力シート!M34="","",基本情報入力シート!M34)</f>
        <v/>
      </c>
      <c r="M13" s="945" t="str">
        <f aca="false">IF(基本情報入力シート!R34="","",基本情報入力シート!R34)</f>
        <v/>
      </c>
      <c r="N13" s="945" t="str">
        <f aca="false">IF(基本情報入力シート!W34="","",基本情報入力シート!W34)</f>
        <v/>
      </c>
      <c r="O13" s="945" t="str">
        <f aca="false">IF(基本情報入力シート!X34="","",基本情報入力シート!X34)</f>
        <v/>
      </c>
      <c r="P13" s="946" t="str">
        <f aca="false">IF(基本情報入力シート!Y34="","",基本情報入力シート!Y34)</f>
        <v/>
      </c>
      <c r="Q13" s="947"/>
      <c r="R13" s="841" t="str">
        <f aca="false">IF(基本情報入力シート!Z34="","",基本情報入力シート!Z34)</f>
        <v/>
      </c>
      <c r="S13" s="842" t="str">
        <f aca="false">IF(基本情報入力シート!AA34="","",基本情報入力シート!AA34)</f>
        <v/>
      </c>
      <c r="T13" s="948"/>
      <c r="U13" s="949" t="e">
        <f aca="false">IF(P13="","",VLOOKUP(P13,【参考】数式用2!$A$3:$C$36,3,FALSE))))</f>
        <v>#N/A</v>
      </c>
      <c r="V13" s="950" t="s">
        <v>101</v>
      </c>
      <c r="W13" s="951"/>
      <c r="X13" s="952" t="s">
        <v>132</v>
      </c>
      <c r="Y13" s="951"/>
      <c r="Z13" s="950" t="s">
        <v>354</v>
      </c>
      <c r="AA13" s="951"/>
      <c r="AB13" s="950" t="s">
        <v>132</v>
      </c>
      <c r="AC13" s="951"/>
      <c r="AD13" s="950" t="s">
        <v>133</v>
      </c>
      <c r="AE13" s="953" t="s">
        <v>169</v>
      </c>
      <c r="AF13" s="954" t="str">
        <f aca="false">IF(W13&gt;=1,(AA13*12+AC13)-(W13*12+Y13)+1,"")</f>
        <v/>
      </c>
      <c r="AG13" s="955" t="s">
        <v>355</v>
      </c>
      <c r="AH13" s="956" t="str">
        <f aca="false">IFERROR(ROUNDDOWN(ROUND(R13*S13,0)*U13,0)*AF13,"")</f>
        <v/>
      </c>
      <c r="AI13" s="957"/>
      <c r="AJ13" s="957"/>
      <c r="AK13" s="957"/>
      <c r="AL13" s="959"/>
    </row>
    <row r="14" customFormat="false" ht="36.75" hidden="false" customHeight="true" outlineLevel="0" collapsed="false">
      <c r="A14" s="941" t="n">
        <f aca="false">A13+1</f>
        <v>3</v>
      </c>
      <c r="B14" s="942" t="str">
        <f aca="false">IF(基本情報入力シート!C35="","",基本情報入力シート!C35)</f>
        <v/>
      </c>
      <c r="C14" s="943" t="str">
        <f aca="false">IF(基本情報入力シート!D35="","",基本情報入力シート!D35)</f>
        <v/>
      </c>
      <c r="D14" s="943" t="str">
        <f aca="false">IF(基本情報入力シート!E35="","",基本情報入力シート!E35)</f>
        <v/>
      </c>
      <c r="E14" s="943" t="str">
        <f aca="false">IF(基本情報入力シート!F35="","",基本情報入力シート!F35)</f>
        <v/>
      </c>
      <c r="F14" s="943" t="str">
        <f aca="false">IF(基本情報入力シート!G35="","",基本情報入力シート!G35)</f>
        <v/>
      </c>
      <c r="G14" s="943" t="str">
        <f aca="false">IF(基本情報入力シート!H35="","",基本情報入力シート!H35)</f>
        <v/>
      </c>
      <c r="H14" s="943" t="str">
        <f aca="false">IF(基本情報入力シート!I35="","",基本情報入力シート!I35)</f>
        <v/>
      </c>
      <c r="I14" s="943" t="str">
        <f aca="false">IF(基本情報入力シート!J35="","",基本情報入力シート!J35)</f>
        <v/>
      </c>
      <c r="J14" s="943" t="str">
        <f aca="false">IF(基本情報入力シート!K35="","",基本情報入力シート!K35)</f>
        <v/>
      </c>
      <c r="K14" s="944" t="str">
        <f aca="false">IF(基本情報入力シート!L35="","",基本情報入力シート!L35)</f>
        <v/>
      </c>
      <c r="L14" s="945" t="str">
        <f aca="false">IF(基本情報入力シート!M35="","",基本情報入力シート!M35)</f>
        <v/>
      </c>
      <c r="M14" s="945" t="str">
        <f aca="false">IF(基本情報入力シート!R35="","",基本情報入力シート!R35)</f>
        <v/>
      </c>
      <c r="N14" s="945" t="str">
        <f aca="false">IF(基本情報入力シート!W35="","",基本情報入力シート!W35)</f>
        <v/>
      </c>
      <c r="O14" s="945" t="str">
        <f aca="false">IF(基本情報入力シート!X35="","",基本情報入力シート!X35)</f>
        <v/>
      </c>
      <c r="P14" s="946" t="str">
        <f aca="false">IF(基本情報入力シート!Y35="","",基本情報入力シート!Y35)</f>
        <v/>
      </c>
      <c r="Q14" s="947"/>
      <c r="R14" s="841" t="str">
        <f aca="false">IF(基本情報入力シート!Z35="","",基本情報入力シート!Z35)</f>
        <v/>
      </c>
      <c r="S14" s="842" t="str">
        <f aca="false">IF(基本情報入力シート!AA35="","",基本情報入力シート!AA35)</f>
        <v/>
      </c>
      <c r="T14" s="948"/>
      <c r="U14" s="949" t="e">
        <f aca="false">IF(P14="","",VLOOKUP(P14,【参考】数式用2!$A$3:$C$36,3,FALSE))))</f>
        <v>#N/A</v>
      </c>
      <c r="V14" s="950" t="s">
        <v>101</v>
      </c>
      <c r="W14" s="951"/>
      <c r="X14" s="952" t="s">
        <v>132</v>
      </c>
      <c r="Y14" s="951"/>
      <c r="Z14" s="950" t="s">
        <v>354</v>
      </c>
      <c r="AA14" s="951"/>
      <c r="AB14" s="950" t="s">
        <v>132</v>
      </c>
      <c r="AC14" s="951"/>
      <c r="AD14" s="950" t="s">
        <v>133</v>
      </c>
      <c r="AE14" s="953" t="s">
        <v>169</v>
      </c>
      <c r="AF14" s="954" t="str">
        <f aca="false">IF(W14&gt;=1,(AA14*12+AC14)-(W14*12+Y14)+1,"")</f>
        <v/>
      </c>
      <c r="AG14" s="955" t="s">
        <v>355</v>
      </c>
      <c r="AH14" s="956" t="str">
        <f aca="false">IFERROR(ROUNDDOWN(ROUND(R14*S14,0)*U14,0)*AF14,"")</f>
        <v/>
      </c>
      <c r="AI14" s="957"/>
      <c r="AJ14" s="957"/>
      <c r="AK14" s="957"/>
      <c r="AL14" s="959"/>
    </row>
    <row r="15" customFormat="false" ht="36.75" hidden="false" customHeight="true" outlineLevel="0" collapsed="false">
      <c r="A15" s="941" t="n">
        <f aca="false">A14+1</f>
        <v>4</v>
      </c>
      <c r="B15" s="942" t="str">
        <f aca="false">IF(基本情報入力シート!C36="","",基本情報入力シート!C36)</f>
        <v/>
      </c>
      <c r="C15" s="943" t="str">
        <f aca="false">IF(基本情報入力シート!D36="","",基本情報入力シート!D36)</f>
        <v/>
      </c>
      <c r="D15" s="943" t="str">
        <f aca="false">IF(基本情報入力シート!E36="","",基本情報入力シート!E36)</f>
        <v/>
      </c>
      <c r="E15" s="943" t="str">
        <f aca="false">IF(基本情報入力シート!F36="","",基本情報入力シート!F36)</f>
        <v/>
      </c>
      <c r="F15" s="943" t="str">
        <f aca="false">IF(基本情報入力シート!G36="","",基本情報入力シート!G36)</f>
        <v/>
      </c>
      <c r="G15" s="943" t="str">
        <f aca="false">IF(基本情報入力シート!H36="","",基本情報入力シート!H36)</f>
        <v/>
      </c>
      <c r="H15" s="943" t="str">
        <f aca="false">IF(基本情報入力シート!I36="","",基本情報入力シート!I36)</f>
        <v/>
      </c>
      <c r="I15" s="943" t="str">
        <f aca="false">IF(基本情報入力シート!J36="","",基本情報入力シート!J36)</f>
        <v/>
      </c>
      <c r="J15" s="943" t="str">
        <f aca="false">IF(基本情報入力シート!K36="","",基本情報入力シート!K36)</f>
        <v/>
      </c>
      <c r="K15" s="944" t="str">
        <f aca="false">IF(基本情報入力シート!L36="","",基本情報入力シート!L36)</f>
        <v/>
      </c>
      <c r="L15" s="945" t="str">
        <f aca="false">IF(基本情報入力シート!M36="","",基本情報入力シート!M36)</f>
        <v/>
      </c>
      <c r="M15" s="945" t="str">
        <f aca="false">IF(基本情報入力シート!R36="","",基本情報入力シート!R36)</f>
        <v/>
      </c>
      <c r="N15" s="945" t="str">
        <f aca="false">IF(基本情報入力シート!W36="","",基本情報入力シート!W36)</f>
        <v/>
      </c>
      <c r="O15" s="945" t="str">
        <f aca="false">IF(基本情報入力シート!X36="","",基本情報入力シート!X36)</f>
        <v/>
      </c>
      <c r="P15" s="946" t="str">
        <f aca="false">IF(基本情報入力シート!Y36="","",基本情報入力シート!Y36)</f>
        <v/>
      </c>
      <c r="Q15" s="947"/>
      <c r="R15" s="841" t="str">
        <f aca="false">IF(基本情報入力シート!Z36="","",基本情報入力シート!Z36)</f>
        <v/>
      </c>
      <c r="S15" s="842" t="str">
        <f aca="false">IF(基本情報入力シート!AA36="","",基本情報入力シート!AA36)</f>
        <v/>
      </c>
      <c r="T15" s="948"/>
      <c r="U15" s="949" t="e">
        <f aca="false">IF(P15="","",VLOOKUP(P15,【参考】数式用2!$A$3:$C$36,3,FALSE))))</f>
        <v>#N/A</v>
      </c>
      <c r="V15" s="950" t="s">
        <v>101</v>
      </c>
      <c r="W15" s="951"/>
      <c r="X15" s="952" t="s">
        <v>132</v>
      </c>
      <c r="Y15" s="951"/>
      <c r="Z15" s="950" t="s">
        <v>354</v>
      </c>
      <c r="AA15" s="951"/>
      <c r="AB15" s="950" t="s">
        <v>132</v>
      </c>
      <c r="AC15" s="951"/>
      <c r="AD15" s="950" t="s">
        <v>133</v>
      </c>
      <c r="AE15" s="953" t="s">
        <v>169</v>
      </c>
      <c r="AF15" s="954" t="str">
        <f aca="false">IF(W15&gt;=1,(AA15*12+AC15)-(W15*12+Y15)+1,"")</f>
        <v/>
      </c>
      <c r="AG15" s="955" t="s">
        <v>355</v>
      </c>
      <c r="AH15" s="956" t="str">
        <f aca="false">IFERROR(ROUNDDOWN(ROUND(R15*S15,0)*U15,0)*AF15,"")</f>
        <v/>
      </c>
      <c r="AI15" s="957"/>
      <c r="AJ15" s="957"/>
      <c r="AK15" s="957"/>
      <c r="AL15" s="959"/>
    </row>
    <row r="16" customFormat="false" ht="36.75" hidden="false" customHeight="true" outlineLevel="0" collapsed="false">
      <c r="A16" s="941" t="n">
        <f aca="false">A15+1</f>
        <v>5</v>
      </c>
      <c r="B16" s="942" t="str">
        <f aca="false">IF(基本情報入力シート!C37="","",基本情報入力シート!C37)</f>
        <v/>
      </c>
      <c r="C16" s="943" t="str">
        <f aca="false">IF(基本情報入力シート!D37="","",基本情報入力シート!D37)</f>
        <v/>
      </c>
      <c r="D16" s="943" t="str">
        <f aca="false">IF(基本情報入力シート!E37="","",基本情報入力シート!E37)</f>
        <v/>
      </c>
      <c r="E16" s="943" t="str">
        <f aca="false">IF(基本情報入力シート!F37="","",基本情報入力シート!F37)</f>
        <v/>
      </c>
      <c r="F16" s="943" t="str">
        <f aca="false">IF(基本情報入力シート!G37="","",基本情報入力シート!G37)</f>
        <v/>
      </c>
      <c r="G16" s="943" t="str">
        <f aca="false">IF(基本情報入力シート!H37="","",基本情報入力シート!H37)</f>
        <v/>
      </c>
      <c r="H16" s="943" t="str">
        <f aca="false">IF(基本情報入力シート!I37="","",基本情報入力シート!I37)</f>
        <v/>
      </c>
      <c r="I16" s="943" t="str">
        <f aca="false">IF(基本情報入力シート!J37="","",基本情報入力シート!J37)</f>
        <v/>
      </c>
      <c r="J16" s="943" t="str">
        <f aca="false">IF(基本情報入力シート!K37="","",基本情報入力シート!K37)</f>
        <v/>
      </c>
      <c r="K16" s="944" t="str">
        <f aca="false">IF(基本情報入力シート!L37="","",基本情報入力シート!L37)</f>
        <v/>
      </c>
      <c r="L16" s="945" t="str">
        <f aca="false">IF(基本情報入力シート!M37="","",基本情報入力シート!M37)</f>
        <v/>
      </c>
      <c r="M16" s="945" t="str">
        <f aca="false">IF(基本情報入力シート!R37="","",基本情報入力シート!R37)</f>
        <v/>
      </c>
      <c r="N16" s="945" t="str">
        <f aca="false">IF(基本情報入力シート!W37="","",基本情報入力シート!W37)</f>
        <v/>
      </c>
      <c r="O16" s="945" t="str">
        <f aca="false">IF(基本情報入力シート!X37="","",基本情報入力シート!X37)</f>
        <v/>
      </c>
      <c r="P16" s="946" t="str">
        <f aca="false">IF(基本情報入力シート!Y37="","",基本情報入力シート!Y37)</f>
        <v/>
      </c>
      <c r="Q16" s="947"/>
      <c r="R16" s="841" t="str">
        <f aca="false">IF(基本情報入力シート!Z37="","",基本情報入力シート!Z37)</f>
        <v/>
      </c>
      <c r="S16" s="842" t="str">
        <f aca="false">IF(基本情報入力シート!AA37="","",基本情報入力シート!AA37)</f>
        <v/>
      </c>
      <c r="T16" s="948"/>
      <c r="U16" s="949" t="e">
        <f aca="false">IF(P16="","",VLOOKUP(P16,【参考】数式用2!$A$3:$C$36,3,FALSE))))</f>
        <v>#N/A</v>
      </c>
      <c r="V16" s="950" t="s">
        <v>101</v>
      </c>
      <c r="W16" s="951"/>
      <c r="X16" s="952" t="s">
        <v>132</v>
      </c>
      <c r="Y16" s="951"/>
      <c r="Z16" s="950" t="s">
        <v>354</v>
      </c>
      <c r="AA16" s="951"/>
      <c r="AB16" s="950" t="s">
        <v>132</v>
      </c>
      <c r="AC16" s="951"/>
      <c r="AD16" s="950" t="s">
        <v>133</v>
      </c>
      <c r="AE16" s="953" t="s">
        <v>169</v>
      </c>
      <c r="AF16" s="954" t="str">
        <f aca="false">IF(W16&gt;=1,(AA16*12+AC16)-(W16*12+Y16)+1,"")</f>
        <v/>
      </c>
      <c r="AG16" s="955" t="s">
        <v>355</v>
      </c>
      <c r="AH16" s="956" t="str">
        <f aca="false">IFERROR(ROUNDDOWN(ROUND(R16*S16,0)*U16,0)*AF16,"")</f>
        <v/>
      </c>
      <c r="AI16" s="957"/>
      <c r="AJ16" s="957"/>
      <c r="AK16" s="957"/>
      <c r="AL16" s="959"/>
    </row>
    <row r="17" customFormat="false" ht="36.75" hidden="false" customHeight="true" outlineLevel="0" collapsed="false">
      <c r="A17" s="941" t="n">
        <f aca="false">A16+1</f>
        <v>6</v>
      </c>
      <c r="B17" s="942" t="str">
        <f aca="false">IF(基本情報入力シート!C38="","",基本情報入力シート!C38)</f>
        <v/>
      </c>
      <c r="C17" s="943" t="str">
        <f aca="false">IF(基本情報入力シート!D38="","",基本情報入力シート!D38)</f>
        <v/>
      </c>
      <c r="D17" s="943" t="str">
        <f aca="false">IF(基本情報入力シート!E38="","",基本情報入力シート!E38)</f>
        <v/>
      </c>
      <c r="E17" s="943" t="str">
        <f aca="false">IF(基本情報入力シート!F38="","",基本情報入力シート!F38)</f>
        <v/>
      </c>
      <c r="F17" s="943" t="str">
        <f aca="false">IF(基本情報入力シート!G38="","",基本情報入力シート!G38)</f>
        <v/>
      </c>
      <c r="G17" s="943" t="str">
        <f aca="false">IF(基本情報入力シート!H38="","",基本情報入力シート!H38)</f>
        <v/>
      </c>
      <c r="H17" s="943" t="str">
        <f aca="false">IF(基本情報入力シート!I38="","",基本情報入力シート!I38)</f>
        <v/>
      </c>
      <c r="I17" s="943" t="str">
        <f aca="false">IF(基本情報入力シート!J38="","",基本情報入力シート!J38)</f>
        <v/>
      </c>
      <c r="J17" s="943" t="str">
        <f aca="false">IF(基本情報入力シート!K38="","",基本情報入力シート!K38)</f>
        <v/>
      </c>
      <c r="K17" s="944" t="str">
        <f aca="false">IF(基本情報入力シート!L38="","",基本情報入力シート!L38)</f>
        <v/>
      </c>
      <c r="L17" s="945" t="str">
        <f aca="false">IF(基本情報入力シート!M38="","",基本情報入力シート!M38)</f>
        <v/>
      </c>
      <c r="M17" s="945" t="str">
        <f aca="false">IF(基本情報入力シート!R38="","",基本情報入力シート!R38)</f>
        <v/>
      </c>
      <c r="N17" s="945" t="str">
        <f aca="false">IF(基本情報入力シート!W38="","",基本情報入力シート!W38)</f>
        <v/>
      </c>
      <c r="O17" s="945" t="str">
        <f aca="false">IF(基本情報入力シート!X38="","",基本情報入力シート!X38)</f>
        <v/>
      </c>
      <c r="P17" s="946" t="str">
        <f aca="false">IF(基本情報入力シート!Y38="","",基本情報入力シート!Y38)</f>
        <v/>
      </c>
      <c r="Q17" s="947"/>
      <c r="R17" s="841" t="str">
        <f aca="false">IF(基本情報入力シート!Z38="","",基本情報入力シート!Z38)</f>
        <v/>
      </c>
      <c r="S17" s="842" t="str">
        <f aca="false">IF(基本情報入力シート!AA38="","",基本情報入力シート!AA38)</f>
        <v/>
      </c>
      <c r="T17" s="948"/>
      <c r="U17" s="949" t="e">
        <f aca="false">IF(P17="","",VLOOKUP(P17,【参考】数式用2!$A$3:$C$36,3,FALSE))))</f>
        <v>#N/A</v>
      </c>
      <c r="V17" s="950" t="s">
        <v>101</v>
      </c>
      <c r="W17" s="951"/>
      <c r="X17" s="952" t="s">
        <v>132</v>
      </c>
      <c r="Y17" s="951"/>
      <c r="Z17" s="950" t="s">
        <v>354</v>
      </c>
      <c r="AA17" s="951"/>
      <c r="AB17" s="950" t="s">
        <v>132</v>
      </c>
      <c r="AC17" s="951"/>
      <c r="AD17" s="950" t="s">
        <v>133</v>
      </c>
      <c r="AE17" s="953" t="s">
        <v>169</v>
      </c>
      <c r="AF17" s="954" t="str">
        <f aca="false">IF(W17&gt;=1,(AA17*12+AC17)-(W17*12+Y17)+1,"")</f>
        <v/>
      </c>
      <c r="AG17" s="955" t="s">
        <v>355</v>
      </c>
      <c r="AH17" s="956" t="str">
        <f aca="false">IFERROR(ROUNDDOWN(ROUND(R17*S17,0)*U17,0)*AF17,"")</f>
        <v/>
      </c>
      <c r="AI17" s="957"/>
      <c r="AJ17" s="957"/>
      <c r="AK17" s="957"/>
      <c r="AL17" s="959"/>
    </row>
    <row r="18" customFormat="false" ht="36.75" hidden="false" customHeight="true" outlineLevel="0" collapsed="false">
      <c r="A18" s="941" t="n">
        <f aca="false">A17+1</f>
        <v>7</v>
      </c>
      <c r="B18" s="942" t="str">
        <f aca="false">IF(基本情報入力シート!C39="","",基本情報入力シート!C39)</f>
        <v/>
      </c>
      <c r="C18" s="943" t="str">
        <f aca="false">IF(基本情報入力シート!D39="","",基本情報入力シート!D39)</f>
        <v/>
      </c>
      <c r="D18" s="943" t="str">
        <f aca="false">IF(基本情報入力シート!E39="","",基本情報入力シート!E39)</f>
        <v/>
      </c>
      <c r="E18" s="943" t="str">
        <f aca="false">IF(基本情報入力シート!F39="","",基本情報入力シート!F39)</f>
        <v/>
      </c>
      <c r="F18" s="943" t="str">
        <f aca="false">IF(基本情報入力シート!G39="","",基本情報入力シート!G39)</f>
        <v/>
      </c>
      <c r="G18" s="943" t="str">
        <f aca="false">IF(基本情報入力シート!H39="","",基本情報入力シート!H39)</f>
        <v/>
      </c>
      <c r="H18" s="943" t="str">
        <f aca="false">IF(基本情報入力シート!I39="","",基本情報入力シート!I39)</f>
        <v/>
      </c>
      <c r="I18" s="943" t="str">
        <f aca="false">IF(基本情報入力シート!J39="","",基本情報入力シート!J39)</f>
        <v/>
      </c>
      <c r="J18" s="943" t="str">
        <f aca="false">IF(基本情報入力シート!K39="","",基本情報入力シート!K39)</f>
        <v/>
      </c>
      <c r="K18" s="944" t="str">
        <f aca="false">IF(基本情報入力シート!L39="","",基本情報入力シート!L39)</f>
        <v/>
      </c>
      <c r="L18" s="945" t="str">
        <f aca="false">IF(基本情報入力シート!M39="","",基本情報入力シート!M39)</f>
        <v/>
      </c>
      <c r="M18" s="945" t="str">
        <f aca="false">IF(基本情報入力シート!R39="","",基本情報入力シート!R39)</f>
        <v/>
      </c>
      <c r="N18" s="945" t="str">
        <f aca="false">IF(基本情報入力シート!W39="","",基本情報入力シート!W39)</f>
        <v/>
      </c>
      <c r="O18" s="945" t="str">
        <f aca="false">IF(基本情報入力シート!X39="","",基本情報入力シート!X39)</f>
        <v/>
      </c>
      <c r="P18" s="946" t="str">
        <f aca="false">IF(基本情報入力シート!Y39="","",基本情報入力シート!Y39)</f>
        <v/>
      </c>
      <c r="Q18" s="947"/>
      <c r="R18" s="841" t="str">
        <f aca="false">IF(基本情報入力シート!Z39="","",基本情報入力シート!Z39)</f>
        <v/>
      </c>
      <c r="S18" s="842" t="str">
        <f aca="false">IF(基本情報入力シート!AA39="","",基本情報入力シート!AA39)</f>
        <v/>
      </c>
      <c r="T18" s="948"/>
      <c r="U18" s="949" t="e">
        <f aca="false">IF(P18="","",VLOOKUP(P18,【参考】数式用2!$A$3:$C$36,3,FALSE))))</f>
        <v>#N/A</v>
      </c>
      <c r="V18" s="950" t="s">
        <v>101</v>
      </c>
      <c r="W18" s="951"/>
      <c r="X18" s="952" t="s">
        <v>132</v>
      </c>
      <c r="Y18" s="951"/>
      <c r="Z18" s="950" t="s">
        <v>354</v>
      </c>
      <c r="AA18" s="951"/>
      <c r="AB18" s="950" t="s">
        <v>132</v>
      </c>
      <c r="AC18" s="951"/>
      <c r="AD18" s="950" t="s">
        <v>133</v>
      </c>
      <c r="AE18" s="953" t="s">
        <v>169</v>
      </c>
      <c r="AF18" s="954" t="str">
        <f aca="false">IF(W18&gt;=1,(AA18*12+AC18)-(W18*12+Y18)+1,"")</f>
        <v/>
      </c>
      <c r="AG18" s="955" t="s">
        <v>355</v>
      </c>
      <c r="AH18" s="956" t="str">
        <f aca="false">IFERROR(ROUNDDOWN(ROUND(R18*S18,0)*U18,0)*AF18,"")</f>
        <v/>
      </c>
      <c r="AI18" s="957"/>
      <c r="AJ18" s="957"/>
      <c r="AK18" s="957"/>
      <c r="AL18" s="959"/>
    </row>
    <row r="19" customFormat="false" ht="36.75" hidden="false" customHeight="true" outlineLevel="0" collapsed="false">
      <c r="A19" s="941" t="n">
        <f aca="false">A18+1</f>
        <v>8</v>
      </c>
      <c r="B19" s="942" t="str">
        <f aca="false">IF(基本情報入力シート!C40="","",基本情報入力シート!C40)</f>
        <v/>
      </c>
      <c r="C19" s="943" t="str">
        <f aca="false">IF(基本情報入力シート!D40="","",基本情報入力シート!D40)</f>
        <v/>
      </c>
      <c r="D19" s="943" t="str">
        <f aca="false">IF(基本情報入力シート!E40="","",基本情報入力シート!E40)</f>
        <v/>
      </c>
      <c r="E19" s="943" t="str">
        <f aca="false">IF(基本情報入力シート!F40="","",基本情報入力シート!F40)</f>
        <v/>
      </c>
      <c r="F19" s="943" t="str">
        <f aca="false">IF(基本情報入力シート!G40="","",基本情報入力シート!G40)</f>
        <v/>
      </c>
      <c r="G19" s="943" t="str">
        <f aca="false">IF(基本情報入力シート!H40="","",基本情報入力シート!H40)</f>
        <v/>
      </c>
      <c r="H19" s="943" t="str">
        <f aca="false">IF(基本情報入力シート!I40="","",基本情報入力シート!I40)</f>
        <v/>
      </c>
      <c r="I19" s="943" t="str">
        <f aca="false">IF(基本情報入力シート!J40="","",基本情報入力シート!J40)</f>
        <v/>
      </c>
      <c r="J19" s="943" t="str">
        <f aca="false">IF(基本情報入力シート!K40="","",基本情報入力シート!K40)</f>
        <v/>
      </c>
      <c r="K19" s="944" t="str">
        <f aca="false">IF(基本情報入力シート!L40="","",基本情報入力シート!L40)</f>
        <v/>
      </c>
      <c r="L19" s="945" t="str">
        <f aca="false">IF(基本情報入力シート!M40="","",基本情報入力シート!M40)</f>
        <v/>
      </c>
      <c r="M19" s="945" t="str">
        <f aca="false">IF(基本情報入力シート!R40="","",基本情報入力シート!R40)</f>
        <v/>
      </c>
      <c r="N19" s="945" t="str">
        <f aca="false">IF(基本情報入力シート!W40="","",基本情報入力シート!W40)</f>
        <v/>
      </c>
      <c r="O19" s="945" t="str">
        <f aca="false">IF(基本情報入力シート!X40="","",基本情報入力シート!X40)</f>
        <v/>
      </c>
      <c r="P19" s="946" t="str">
        <f aca="false">IF(基本情報入力シート!Y40="","",基本情報入力シート!Y40)</f>
        <v/>
      </c>
      <c r="Q19" s="947"/>
      <c r="R19" s="841" t="str">
        <f aca="false">IF(基本情報入力シート!Z40="","",基本情報入力シート!Z40)</f>
        <v/>
      </c>
      <c r="S19" s="842" t="str">
        <f aca="false">IF(基本情報入力シート!AA40="","",基本情報入力シート!AA40)</f>
        <v/>
      </c>
      <c r="T19" s="948"/>
      <c r="U19" s="949" t="e">
        <f aca="false">IF(P19="","",VLOOKUP(P19,【参考】数式用2!$A$3:$C$36,3,FALSE))))</f>
        <v>#N/A</v>
      </c>
      <c r="V19" s="950" t="s">
        <v>101</v>
      </c>
      <c r="W19" s="951"/>
      <c r="X19" s="952" t="s">
        <v>132</v>
      </c>
      <c r="Y19" s="951"/>
      <c r="Z19" s="950" t="s">
        <v>354</v>
      </c>
      <c r="AA19" s="951"/>
      <c r="AB19" s="950" t="s">
        <v>132</v>
      </c>
      <c r="AC19" s="951"/>
      <c r="AD19" s="950" t="s">
        <v>133</v>
      </c>
      <c r="AE19" s="953" t="s">
        <v>169</v>
      </c>
      <c r="AF19" s="954" t="str">
        <f aca="false">IF(W19&gt;=1,(AA19*12+AC19)-(W19*12+Y19)+1,"")</f>
        <v/>
      </c>
      <c r="AG19" s="955" t="s">
        <v>355</v>
      </c>
      <c r="AH19" s="956" t="str">
        <f aca="false">IFERROR(ROUNDDOWN(ROUND(R19*S19,0)*U19,0)*AF19,"")</f>
        <v/>
      </c>
      <c r="AI19" s="957"/>
      <c r="AJ19" s="958"/>
      <c r="AK19" s="957"/>
      <c r="AL19" s="960"/>
    </row>
    <row r="20" customFormat="false" ht="36.75" hidden="false" customHeight="true" outlineLevel="0" collapsed="false">
      <c r="A20" s="941" t="n">
        <f aca="false">A19+1</f>
        <v>9</v>
      </c>
      <c r="B20" s="942" t="str">
        <f aca="false">IF(基本情報入力シート!C41="","",基本情報入力シート!C41)</f>
        <v/>
      </c>
      <c r="C20" s="943" t="str">
        <f aca="false">IF(基本情報入力シート!D41="","",基本情報入力シート!D41)</f>
        <v/>
      </c>
      <c r="D20" s="943" t="str">
        <f aca="false">IF(基本情報入力シート!E41="","",基本情報入力シート!E41)</f>
        <v/>
      </c>
      <c r="E20" s="943" t="str">
        <f aca="false">IF(基本情報入力シート!F41="","",基本情報入力シート!F41)</f>
        <v/>
      </c>
      <c r="F20" s="943" t="str">
        <f aca="false">IF(基本情報入力シート!G41="","",基本情報入力シート!G41)</f>
        <v/>
      </c>
      <c r="G20" s="943" t="str">
        <f aca="false">IF(基本情報入力シート!H41="","",基本情報入力シート!H41)</f>
        <v/>
      </c>
      <c r="H20" s="943" t="str">
        <f aca="false">IF(基本情報入力シート!I41="","",基本情報入力シート!I41)</f>
        <v/>
      </c>
      <c r="I20" s="943" t="str">
        <f aca="false">IF(基本情報入力シート!J41="","",基本情報入力シート!J41)</f>
        <v/>
      </c>
      <c r="J20" s="943" t="str">
        <f aca="false">IF(基本情報入力シート!K41="","",基本情報入力シート!K41)</f>
        <v/>
      </c>
      <c r="K20" s="944" t="str">
        <f aca="false">IF(基本情報入力シート!L41="","",基本情報入力シート!L41)</f>
        <v/>
      </c>
      <c r="L20" s="945" t="str">
        <f aca="false">IF(基本情報入力シート!M41="","",基本情報入力シート!M41)</f>
        <v/>
      </c>
      <c r="M20" s="945" t="str">
        <f aca="false">IF(基本情報入力シート!R41="","",基本情報入力シート!R41)</f>
        <v/>
      </c>
      <c r="N20" s="945" t="str">
        <f aca="false">IF(基本情報入力シート!W41="","",基本情報入力シート!W41)</f>
        <v/>
      </c>
      <c r="O20" s="945" t="str">
        <f aca="false">IF(基本情報入力シート!X41="","",基本情報入力シート!X41)</f>
        <v/>
      </c>
      <c r="P20" s="946" t="str">
        <f aca="false">IF(基本情報入力シート!Y41="","",基本情報入力シート!Y41)</f>
        <v/>
      </c>
      <c r="Q20" s="947"/>
      <c r="R20" s="841" t="str">
        <f aca="false">IF(基本情報入力シート!Z41="","",基本情報入力シート!Z41)</f>
        <v/>
      </c>
      <c r="S20" s="842" t="str">
        <f aca="false">IF(基本情報入力シート!AA41="","",基本情報入力シート!AA41)</f>
        <v/>
      </c>
      <c r="T20" s="948"/>
      <c r="U20" s="949" t="e">
        <f aca="false">IF(P20="","",VLOOKUP(P20,【参考】数式用2!$A$3:$C$36,3,FALSE))))</f>
        <v>#N/A</v>
      </c>
      <c r="V20" s="950" t="s">
        <v>101</v>
      </c>
      <c r="W20" s="951"/>
      <c r="X20" s="952" t="s">
        <v>132</v>
      </c>
      <c r="Y20" s="951"/>
      <c r="Z20" s="950" t="s">
        <v>354</v>
      </c>
      <c r="AA20" s="951"/>
      <c r="AB20" s="950" t="s">
        <v>132</v>
      </c>
      <c r="AC20" s="951"/>
      <c r="AD20" s="950" t="s">
        <v>133</v>
      </c>
      <c r="AE20" s="953" t="s">
        <v>169</v>
      </c>
      <c r="AF20" s="954" t="str">
        <f aca="false">IF(W20&gt;=1,(AA20*12+AC20)-(W20*12+Y20)+1,"")</f>
        <v/>
      </c>
      <c r="AG20" s="955" t="s">
        <v>355</v>
      </c>
      <c r="AH20" s="956" t="str">
        <f aca="false">IFERROR(ROUNDDOWN(ROUND(R20*S20,0)*U20,0)*AF20,"")</f>
        <v/>
      </c>
      <c r="AI20" s="957"/>
      <c r="AJ20" s="958"/>
      <c r="AK20" s="957"/>
      <c r="AL20" s="960"/>
    </row>
    <row r="21" customFormat="false" ht="36.75" hidden="false" customHeight="true" outlineLevel="0" collapsed="false">
      <c r="A21" s="941" t="n">
        <f aca="false">A20+1</f>
        <v>10</v>
      </c>
      <c r="B21" s="942" t="str">
        <f aca="false">IF(基本情報入力シート!C42="","",基本情報入力シート!C42)</f>
        <v/>
      </c>
      <c r="C21" s="943" t="str">
        <f aca="false">IF(基本情報入力シート!D42="","",基本情報入力シート!D42)</f>
        <v/>
      </c>
      <c r="D21" s="943" t="str">
        <f aca="false">IF(基本情報入力シート!E42="","",基本情報入力シート!E42)</f>
        <v/>
      </c>
      <c r="E21" s="943" t="str">
        <f aca="false">IF(基本情報入力シート!F42="","",基本情報入力シート!F42)</f>
        <v/>
      </c>
      <c r="F21" s="943" t="str">
        <f aca="false">IF(基本情報入力シート!G42="","",基本情報入力シート!G42)</f>
        <v/>
      </c>
      <c r="G21" s="943" t="str">
        <f aca="false">IF(基本情報入力シート!H42="","",基本情報入力シート!H42)</f>
        <v/>
      </c>
      <c r="H21" s="943" t="str">
        <f aca="false">IF(基本情報入力シート!I42="","",基本情報入力シート!I42)</f>
        <v/>
      </c>
      <c r="I21" s="943" t="str">
        <f aca="false">IF(基本情報入力シート!J42="","",基本情報入力シート!J42)</f>
        <v/>
      </c>
      <c r="J21" s="943" t="str">
        <f aca="false">IF(基本情報入力シート!K42="","",基本情報入力シート!K42)</f>
        <v/>
      </c>
      <c r="K21" s="944" t="str">
        <f aca="false">IF(基本情報入力シート!L42="","",基本情報入力シート!L42)</f>
        <v/>
      </c>
      <c r="L21" s="945" t="str">
        <f aca="false">IF(基本情報入力シート!M42="","",基本情報入力シート!M42)</f>
        <v/>
      </c>
      <c r="M21" s="945" t="str">
        <f aca="false">IF(基本情報入力シート!R42="","",基本情報入力シート!R42)</f>
        <v/>
      </c>
      <c r="N21" s="945" t="str">
        <f aca="false">IF(基本情報入力シート!W42="","",基本情報入力シート!W42)</f>
        <v/>
      </c>
      <c r="O21" s="945" t="str">
        <f aca="false">IF(基本情報入力シート!X42="","",基本情報入力シート!X42)</f>
        <v/>
      </c>
      <c r="P21" s="946" t="str">
        <f aca="false">IF(基本情報入力シート!Y42="","",基本情報入力シート!Y42)</f>
        <v/>
      </c>
      <c r="Q21" s="947"/>
      <c r="R21" s="841" t="str">
        <f aca="false">IF(基本情報入力シート!Z42="","",基本情報入力シート!Z42)</f>
        <v/>
      </c>
      <c r="S21" s="842" t="str">
        <f aca="false">IF(基本情報入力シート!AA42="","",基本情報入力シート!AA42)</f>
        <v/>
      </c>
      <c r="T21" s="948"/>
      <c r="U21" s="949" t="e">
        <f aca="false">IF(P21="","",VLOOKUP(P21,【参考】数式用2!$A$3:$C$36,3,FALSE))))</f>
        <v>#N/A</v>
      </c>
      <c r="V21" s="950" t="s">
        <v>101</v>
      </c>
      <c r="W21" s="951"/>
      <c r="X21" s="952" t="s">
        <v>132</v>
      </c>
      <c r="Y21" s="951"/>
      <c r="Z21" s="950" t="s">
        <v>354</v>
      </c>
      <c r="AA21" s="951"/>
      <c r="AB21" s="950" t="s">
        <v>132</v>
      </c>
      <c r="AC21" s="951"/>
      <c r="AD21" s="950" t="s">
        <v>133</v>
      </c>
      <c r="AE21" s="953" t="s">
        <v>169</v>
      </c>
      <c r="AF21" s="954" t="str">
        <f aca="false">IF(W21&gt;=1,(AA21*12+AC21)-(W21*12+Y21)+1,"")</f>
        <v/>
      </c>
      <c r="AG21" s="955" t="s">
        <v>355</v>
      </c>
      <c r="AH21" s="956" t="str">
        <f aca="false">IFERROR(ROUNDDOWN(ROUND(R21*S21,0)*U21,0)*AF21,"")</f>
        <v/>
      </c>
      <c r="AI21" s="957"/>
      <c r="AJ21" s="958"/>
      <c r="AK21" s="957"/>
      <c r="AL21" s="960"/>
    </row>
    <row r="22" customFormat="false" ht="36.75" hidden="false" customHeight="true" outlineLevel="0" collapsed="false">
      <c r="A22" s="941" t="n">
        <f aca="false">A21+1</f>
        <v>11</v>
      </c>
      <c r="B22" s="942" t="str">
        <f aca="false">IF(基本情報入力シート!C43="","",基本情報入力シート!C43)</f>
        <v/>
      </c>
      <c r="C22" s="943" t="str">
        <f aca="false">IF(基本情報入力シート!D43="","",基本情報入力シート!D43)</f>
        <v/>
      </c>
      <c r="D22" s="943" t="str">
        <f aca="false">IF(基本情報入力シート!E43="","",基本情報入力シート!E43)</f>
        <v/>
      </c>
      <c r="E22" s="943" t="str">
        <f aca="false">IF(基本情報入力シート!F43="","",基本情報入力シート!F43)</f>
        <v/>
      </c>
      <c r="F22" s="943" t="str">
        <f aca="false">IF(基本情報入力シート!G43="","",基本情報入力シート!G43)</f>
        <v/>
      </c>
      <c r="G22" s="943" t="str">
        <f aca="false">IF(基本情報入力シート!H43="","",基本情報入力シート!H43)</f>
        <v/>
      </c>
      <c r="H22" s="943" t="str">
        <f aca="false">IF(基本情報入力シート!I43="","",基本情報入力シート!I43)</f>
        <v/>
      </c>
      <c r="I22" s="943" t="str">
        <f aca="false">IF(基本情報入力シート!J43="","",基本情報入力シート!J43)</f>
        <v/>
      </c>
      <c r="J22" s="943" t="str">
        <f aca="false">IF(基本情報入力シート!K43="","",基本情報入力シート!K43)</f>
        <v/>
      </c>
      <c r="K22" s="944" t="str">
        <f aca="false">IF(基本情報入力シート!L43="","",基本情報入力シート!L43)</f>
        <v/>
      </c>
      <c r="L22" s="945" t="str">
        <f aca="false">IF(基本情報入力シート!M43="","",基本情報入力シート!M43)</f>
        <v/>
      </c>
      <c r="M22" s="945" t="str">
        <f aca="false">IF(基本情報入力シート!R43="","",基本情報入力シート!R43)</f>
        <v/>
      </c>
      <c r="N22" s="945" t="str">
        <f aca="false">IF(基本情報入力シート!W43="","",基本情報入力シート!W43)</f>
        <v/>
      </c>
      <c r="O22" s="945" t="str">
        <f aca="false">IF(基本情報入力シート!X43="","",基本情報入力シート!X43)</f>
        <v/>
      </c>
      <c r="P22" s="946" t="str">
        <f aca="false">IF(基本情報入力シート!Y43="","",基本情報入力シート!Y43)</f>
        <v/>
      </c>
      <c r="Q22" s="947"/>
      <c r="R22" s="841" t="str">
        <f aca="false">IF(基本情報入力シート!Z43="","",基本情報入力シート!Z43)</f>
        <v/>
      </c>
      <c r="S22" s="842" t="str">
        <f aca="false">IF(基本情報入力シート!AA43="","",基本情報入力シート!AA43)</f>
        <v/>
      </c>
      <c r="T22" s="948"/>
      <c r="U22" s="949" t="e">
        <f aca="false">IF(P22="","",VLOOKUP(P22,【参考】数式用2!$A$3:$C$36,3,FALSE))))</f>
        <v>#N/A</v>
      </c>
      <c r="V22" s="950" t="s">
        <v>101</v>
      </c>
      <c r="W22" s="951"/>
      <c r="X22" s="952" t="s">
        <v>132</v>
      </c>
      <c r="Y22" s="951"/>
      <c r="Z22" s="950" t="s">
        <v>354</v>
      </c>
      <c r="AA22" s="951"/>
      <c r="AB22" s="950" t="s">
        <v>132</v>
      </c>
      <c r="AC22" s="951"/>
      <c r="AD22" s="950" t="s">
        <v>133</v>
      </c>
      <c r="AE22" s="953" t="s">
        <v>169</v>
      </c>
      <c r="AF22" s="954" t="str">
        <f aca="false">IF(W22&gt;=1,(AA22*12+AC22)-(W22*12+Y22)+1,"")</f>
        <v/>
      </c>
      <c r="AG22" s="955" t="s">
        <v>355</v>
      </c>
      <c r="AH22" s="956" t="str">
        <f aca="false">IFERROR(ROUNDDOWN(ROUND(R22*S22,0)*U22,0)*AF22,"")</f>
        <v/>
      </c>
      <c r="AI22" s="957"/>
      <c r="AJ22" s="958"/>
      <c r="AK22" s="957"/>
      <c r="AL22" s="960"/>
    </row>
    <row r="23" customFormat="false" ht="36.75" hidden="false" customHeight="true" outlineLevel="0" collapsed="false">
      <c r="A23" s="941" t="n">
        <f aca="false">A22+1</f>
        <v>12</v>
      </c>
      <c r="B23" s="942" t="str">
        <f aca="false">IF(基本情報入力シート!C44="","",基本情報入力シート!C44)</f>
        <v/>
      </c>
      <c r="C23" s="943" t="str">
        <f aca="false">IF(基本情報入力シート!D44="","",基本情報入力シート!D44)</f>
        <v/>
      </c>
      <c r="D23" s="943" t="str">
        <f aca="false">IF(基本情報入力シート!E44="","",基本情報入力シート!E44)</f>
        <v/>
      </c>
      <c r="E23" s="943" t="str">
        <f aca="false">IF(基本情報入力シート!F44="","",基本情報入力シート!F44)</f>
        <v/>
      </c>
      <c r="F23" s="943" t="str">
        <f aca="false">IF(基本情報入力シート!G44="","",基本情報入力シート!G44)</f>
        <v/>
      </c>
      <c r="G23" s="943" t="str">
        <f aca="false">IF(基本情報入力シート!H44="","",基本情報入力シート!H44)</f>
        <v/>
      </c>
      <c r="H23" s="943" t="str">
        <f aca="false">IF(基本情報入力シート!I44="","",基本情報入力シート!I44)</f>
        <v/>
      </c>
      <c r="I23" s="943" t="str">
        <f aca="false">IF(基本情報入力シート!J44="","",基本情報入力シート!J44)</f>
        <v/>
      </c>
      <c r="J23" s="943" t="str">
        <f aca="false">IF(基本情報入力シート!K44="","",基本情報入力シート!K44)</f>
        <v/>
      </c>
      <c r="K23" s="944" t="str">
        <f aca="false">IF(基本情報入力シート!L44="","",基本情報入力シート!L44)</f>
        <v/>
      </c>
      <c r="L23" s="945" t="str">
        <f aca="false">IF(基本情報入力シート!M44="","",基本情報入力シート!M44)</f>
        <v/>
      </c>
      <c r="M23" s="945" t="str">
        <f aca="false">IF(基本情報入力シート!R44="","",基本情報入力シート!R44)</f>
        <v/>
      </c>
      <c r="N23" s="945" t="str">
        <f aca="false">IF(基本情報入力シート!W44="","",基本情報入力シート!W44)</f>
        <v/>
      </c>
      <c r="O23" s="945" t="str">
        <f aca="false">IF(基本情報入力シート!X44="","",基本情報入力シート!X44)</f>
        <v/>
      </c>
      <c r="P23" s="946" t="str">
        <f aca="false">IF(基本情報入力シート!Y44="","",基本情報入力シート!Y44)</f>
        <v/>
      </c>
      <c r="Q23" s="947"/>
      <c r="R23" s="841" t="str">
        <f aca="false">IF(基本情報入力シート!Z44="","",基本情報入力シート!Z44)</f>
        <v/>
      </c>
      <c r="S23" s="842" t="str">
        <f aca="false">IF(基本情報入力シート!AA44="","",基本情報入力シート!AA44)</f>
        <v/>
      </c>
      <c r="T23" s="948"/>
      <c r="U23" s="949" t="e">
        <f aca="false">IF(P23="","",VLOOKUP(P23,【参考】数式用2!$A$3:$C$36,3,FALSE))))</f>
        <v>#N/A</v>
      </c>
      <c r="V23" s="950" t="s">
        <v>101</v>
      </c>
      <c r="W23" s="951"/>
      <c r="X23" s="952" t="s">
        <v>132</v>
      </c>
      <c r="Y23" s="951"/>
      <c r="Z23" s="950" t="s">
        <v>354</v>
      </c>
      <c r="AA23" s="951"/>
      <c r="AB23" s="950" t="s">
        <v>132</v>
      </c>
      <c r="AC23" s="951"/>
      <c r="AD23" s="950" t="s">
        <v>133</v>
      </c>
      <c r="AE23" s="953" t="s">
        <v>169</v>
      </c>
      <c r="AF23" s="954" t="str">
        <f aca="false">IF(W23&gt;=1,(AA23*12+AC23)-(W23*12+Y23)+1,"")</f>
        <v/>
      </c>
      <c r="AG23" s="955" t="s">
        <v>355</v>
      </c>
      <c r="AH23" s="956" t="str">
        <f aca="false">IFERROR(ROUNDDOWN(ROUND(R23*S23,0)*U23,0)*AF23,"")</f>
        <v/>
      </c>
      <c r="AI23" s="957"/>
      <c r="AJ23" s="958"/>
      <c r="AK23" s="957"/>
      <c r="AL23" s="960"/>
    </row>
    <row r="24" customFormat="false" ht="36.75" hidden="false" customHeight="true" outlineLevel="0" collapsed="false">
      <c r="A24" s="941" t="n">
        <f aca="false">A23+1</f>
        <v>13</v>
      </c>
      <c r="B24" s="942" t="str">
        <f aca="false">IF(基本情報入力シート!C45="","",基本情報入力シート!C45)</f>
        <v/>
      </c>
      <c r="C24" s="943" t="str">
        <f aca="false">IF(基本情報入力シート!D45="","",基本情報入力シート!D45)</f>
        <v/>
      </c>
      <c r="D24" s="943" t="str">
        <f aca="false">IF(基本情報入力シート!E45="","",基本情報入力シート!E45)</f>
        <v/>
      </c>
      <c r="E24" s="943" t="str">
        <f aca="false">IF(基本情報入力シート!F45="","",基本情報入力シート!F45)</f>
        <v/>
      </c>
      <c r="F24" s="943" t="str">
        <f aca="false">IF(基本情報入力シート!G45="","",基本情報入力シート!G45)</f>
        <v/>
      </c>
      <c r="G24" s="943" t="str">
        <f aca="false">IF(基本情報入力シート!H45="","",基本情報入力シート!H45)</f>
        <v/>
      </c>
      <c r="H24" s="943" t="str">
        <f aca="false">IF(基本情報入力シート!I45="","",基本情報入力シート!I45)</f>
        <v/>
      </c>
      <c r="I24" s="943" t="str">
        <f aca="false">IF(基本情報入力シート!J45="","",基本情報入力シート!J45)</f>
        <v/>
      </c>
      <c r="J24" s="943" t="str">
        <f aca="false">IF(基本情報入力シート!K45="","",基本情報入力シート!K45)</f>
        <v/>
      </c>
      <c r="K24" s="944" t="str">
        <f aca="false">IF(基本情報入力シート!L45="","",基本情報入力シート!L45)</f>
        <v/>
      </c>
      <c r="L24" s="945" t="str">
        <f aca="false">IF(基本情報入力シート!M45="","",基本情報入力シート!M45)</f>
        <v/>
      </c>
      <c r="M24" s="945" t="str">
        <f aca="false">IF(基本情報入力シート!R45="","",基本情報入力シート!R45)</f>
        <v/>
      </c>
      <c r="N24" s="945" t="str">
        <f aca="false">IF(基本情報入力シート!W45="","",基本情報入力シート!W45)</f>
        <v/>
      </c>
      <c r="O24" s="945" t="str">
        <f aca="false">IF(基本情報入力シート!X45="","",基本情報入力シート!X45)</f>
        <v/>
      </c>
      <c r="P24" s="946" t="str">
        <f aca="false">IF(基本情報入力シート!Y45="","",基本情報入力シート!Y45)</f>
        <v/>
      </c>
      <c r="Q24" s="947"/>
      <c r="R24" s="841" t="str">
        <f aca="false">IF(基本情報入力シート!Z45="","",基本情報入力シート!Z45)</f>
        <v/>
      </c>
      <c r="S24" s="842" t="str">
        <f aca="false">IF(基本情報入力シート!AA45="","",基本情報入力シート!AA45)</f>
        <v/>
      </c>
      <c r="T24" s="948"/>
      <c r="U24" s="949" t="e">
        <f aca="false">IF(P24="","",VLOOKUP(P24,【参考】数式用2!$A$3:$C$36,3,FALSE))))</f>
        <v>#N/A</v>
      </c>
      <c r="V24" s="950" t="s">
        <v>101</v>
      </c>
      <c r="W24" s="951"/>
      <c r="X24" s="952" t="s">
        <v>132</v>
      </c>
      <c r="Y24" s="951"/>
      <c r="Z24" s="950" t="s">
        <v>354</v>
      </c>
      <c r="AA24" s="951"/>
      <c r="AB24" s="950" t="s">
        <v>132</v>
      </c>
      <c r="AC24" s="951"/>
      <c r="AD24" s="950" t="s">
        <v>133</v>
      </c>
      <c r="AE24" s="953" t="s">
        <v>169</v>
      </c>
      <c r="AF24" s="954" t="str">
        <f aca="false">IF(W24&gt;=1,(AA24*12+AC24)-(W24*12+Y24)+1,"")</f>
        <v/>
      </c>
      <c r="AG24" s="955" t="s">
        <v>355</v>
      </c>
      <c r="AH24" s="956" t="str">
        <f aca="false">IFERROR(ROUNDDOWN(ROUND(R24*S24,0)*U24,0)*AF24,"")</f>
        <v/>
      </c>
      <c r="AI24" s="957"/>
      <c r="AJ24" s="958"/>
      <c r="AK24" s="957"/>
      <c r="AL24" s="960"/>
    </row>
    <row r="25" customFormat="false" ht="36.75" hidden="false" customHeight="true" outlineLevel="0" collapsed="false">
      <c r="A25" s="941" t="n">
        <f aca="false">A24+1</f>
        <v>14</v>
      </c>
      <c r="B25" s="942" t="str">
        <f aca="false">IF(基本情報入力シート!C46="","",基本情報入力シート!C46)</f>
        <v/>
      </c>
      <c r="C25" s="943" t="str">
        <f aca="false">IF(基本情報入力シート!D46="","",基本情報入力シート!D46)</f>
        <v/>
      </c>
      <c r="D25" s="943" t="str">
        <f aca="false">IF(基本情報入力シート!E46="","",基本情報入力シート!E46)</f>
        <v/>
      </c>
      <c r="E25" s="943" t="str">
        <f aca="false">IF(基本情報入力シート!F46="","",基本情報入力シート!F46)</f>
        <v/>
      </c>
      <c r="F25" s="943" t="str">
        <f aca="false">IF(基本情報入力シート!G46="","",基本情報入力シート!G46)</f>
        <v/>
      </c>
      <c r="G25" s="943" t="str">
        <f aca="false">IF(基本情報入力シート!H46="","",基本情報入力シート!H46)</f>
        <v/>
      </c>
      <c r="H25" s="943" t="str">
        <f aca="false">IF(基本情報入力シート!I46="","",基本情報入力シート!I46)</f>
        <v/>
      </c>
      <c r="I25" s="943" t="str">
        <f aca="false">IF(基本情報入力シート!J46="","",基本情報入力シート!J46)</f>
        <v/>
      </c>
      <c r="J25" s="943" t="str">
        <f aca="false">IF(基本情報入力シート!K46="","",基本情報入力シート!K46)</f>
        <v/>
      </c>
      <c r="K25" s="944" t="str">
        <f aca="false">IF(基本情報入力シート!L46="","",基本情報入力シート!L46)</f>
        <v/>
      </c>
      <c r="L25" s="945" t="str">
        <f aca="false">IF(基本情報入力シート!M46="","",基本情報入力シート!M46)</f>
        <v/>
      </c>
      <c r="M25" s="945" t="str">
        <f aca="false">IF(基本情報入力シート!R46="","",基本情報入力シート!R46)</f>
        <v/>
      </c>
      <c r="N25" s="945" t="str">
        <f aca="false">IF(基本情報入力シート!W46="","",基本情報入力シート!W46)</f>
        <v/>
      </c>
      <c r="O25" s="945" t="str">
        <f aca="false">IF(基本情報入力シート!X46="","",基本情報入力シート!X46)</f>
        <v/>
      </c>
      <c r="P25" s="946" t="str">
        <f aca="false">IF(基本情報入力シート!Y46="","",基本情報入力シート!Y46)</f>
        <v/>
      </c>
      <c r="Q25" s="947"/>
      <c r="R25" s="841" t="str">
        <f aca="false">IF(基本情報入力シート!Z46="","",基本情報入力シート!Z46)</f>
        <v/>
      </c>
      <c r="S25" s="842" t="str">
        <f aca="false">IF(基本情報入力シート!AA46="","",基本情報入力シート!AA46)</f>
        <v/>
      </c>
      <c r="T25" s="948"/>
      <c r="U25" s="949" t="e">
        <f aca="false">IF(P25="","",VLOOKUP(P25,【参考】数式用2!$A$3:$C$36,3,FALSE))))</f>
        <v>#N/A</v>
      </c>
      <c r="V25" s="950" t="s">
        <v>101</v>
      </c>
      <c r="W25" s="951"/>
      <c r="X25" s="952" t="s">
        <v>132</v>
      </c>
      <c r="Y25" s="951"/>
      <c r="Z25" s="950" t="s">
        <v>354</v>
      </c>
      <c r="AA25" s="951"/>
      <c r="AB25" s="950" t="s">
        <v>132</v>
      </c>
      <c r="AC25" s="951"/>
      <c r="AD25" s="950" t="s">
        <v>133</v>
      </c>
      <c r="AE25" s="953" t="s">
        <v>169</v>
      </c>
      <c r="AF25" s="954" t="str">
        <f aca="false">IF(W25&gt;=1,(AA25*12+AC25)-(W25*12+Y25)+1,"")</f>
        <v/>
      </c>
      <c r="AG25" s="955" t="s">
        <v>355</v>
      </c>
      <c r="AH25" s="956" t="str">
        <f aca="false">IFERROR(ROUNDDOWN(ROUND(R25*S25,0)*U25,0)*AF25,"")</f>
        <v/>
      </c>
      <c r="AI25" s="957"/>
      <c r="AJ25" s="958"/>
      <c r="AK25" s="957"/>
      <c r="AL25" s="960"/>
    </row>
    <row r="26" customFormat="false" ht="36.75" hidden="false" customHeight="true" outlineLevel="0" collapsed="false">
      <c r="A26" s="941" t="n">
        <f aca="false">A25+1</f>
        <v>15</v>
      </c>
      <c r="B26" s="942" t="str">
        <f aca="false">IF(基本情報入力シート!C47="","",基本情報入力シート!C47)</f>
        <v/>
      </c>
      <c r="C26" s="943" t="str">
        <f aca="false">IF(基本情報入力シート!D47="","",基本情報入力シート!D47)</f>
        <v/>
      </c>
      <c r="D26" s="943" t="str">
        <f aca="false">IF(基本情報入力シート!E47="","",基本情報入力シート!E47)</f>
        <v/>
      </c>
      <c r="E26" s="943" t="str">
        <f aca="false">IF(基本情報入力シート!F47="","",基本情報入力シート!F47)</f>
        <v/>
      </c>
      <c r="F26" s="943" t="str">
        <f aca="false">IF(基本情報入力シート!G47="","",基本情報入力シート!G47)</f>
        <v/>
      </c>
      <c r="G26" s="943" t="str">
        <f aca="false">IF(基本情報入力シート!H47="","",基本情報入力シート!H47)</f>
        <v/>
      </c>
      <c r="H26" s="943" t="str">
        <f aca="false">IF(基本情報入力シート!I47="","",基本情報入力シート!I47)</f>
        <v/>
      </c>
      <c r="I26" s="943" t="str">
        <f aca="false">IF(基本情報入力シート!J47="","",基本情報入力シート!J47)</f>
        <v/>
      </c>
      <c r="J26" s="943" t="str">
        <f aca="false">IF(基本情報入力シート!K47="","",基本情報入力シート!K47)</f>
        <v/>
      </c>
      <c r="K26" s="944" t="str">
        <f aca="false">IF(基本情報入力シート!L47="","",基本情報入力シート!L47)</f>
        <v/>
      </c>
      <c r="L26" s="945" t="str">
        <f aca="false">IF(基本情報入力シート!M47="","",基本情報入力シート!M47)</f>
        <v/>
      </c>
      <c r="M26" s="945" t="str">
        <f aca="false">IF(基本情報入力シート!R47="","",基本情報入力シート!R47)</f>
        <v/>
      </c>
      <c r="N26" s="945" t="str">
        <f aca="false">IF(基本情報入力シート!W47="","",基本情報入力シート!W47)</f>
        <v/>
      </c>
      <c r="O26" s="945" t="str">
        <f aca="false">IF(基本情報入力シート!X47="","",基本情報入力シート!X47)</f>
        <v/>
      </c>
      <c r="P26" s="946" t="str">
        <f aca="false">IF(基本情報入力シート!Y47="","",基本情報入力シート!Y47)</f>
        <v/>
      </c>
      <c r="Q26" s="947"/>
      <c r="R26" s="841" t="str">
        <f aca="false">IF(基本情報入力シート!Z47="","",基本情報入力シート!Z47)</f>
        <v/>
      </c>
      <c r="S26" s="842" t="str">
        <f aca="false">IF(基本情報入力シート!AA47="","",基本情報入力シート!AA47)</f>
        <v/>
      </c>
      <c r="T26" s="948"/>
      <c r="U26" s="949" t="e">
        <f aca="false">IF(P26="","",VLOOKUP(P26,【参考】数式用2!$A$3:$C$36,3,FALSE))))</f>
        <v>#N/A</v>
      </c>
      <c r="V26" s="950" t="s">
        <v>101</v>
      </c>
      <c r="W26" s="951"/>
      <c r="X26" s="952" t="s">
        <v>132</v>
      </c>
      <c r="Y26" s="951"/>
      <c r="Z26" s="950" t="s">
        <v>354</v>
      </c>
      <c r="AA26" s="951"/>
      <c r="AB26" s="950" t="s">
        <v>132</v>
      </c>
      <c r="AC26" s="951"/>
      <c r="AD26" s="950" t="s">
        <v>133</v>
      </c>
      <c r="AE26" s="953" t="s">
        <v>169</v>
      </c>
      <c r="AF26" s="954" t="str">
        <f aca="false">IF(W26&gt;=1,(AA26*12+AC26)-(W26*12+Y26)+1,"")</f>
        <v/>
      </c>
      <c r="AG26" s="955" t="s">
        <v>355</v>
      </c>
      <c r="AH26" s="956" t="str">
        <f aca="false">IFERROR(ROUNDDOWN(ROUND(R26*S26,0)*U26,0)*AF26,"")</f>
        <v/>
      </c>
      <c r="AI26" s="957"/>
      <c r="AJ26" s="958"/>
      <c r="AK26" s="957"/>
      <c r="AL26" s="960"/>
    </row>
    <row r="27" customFormat="false" ht="36.75" hidden="false" customHeight="true" outlineLevel="0" collapsed="false">
      <c r="A27" s="941" t="n">
        <f aca="false">A26+1</f>
        <v>16</v>
      </c>
      <c r="B27" s="942" t="str">
        <f aca="false">IF(基本情報入力シート!C48="","",基本情報入力シート!C48)</f>
        <v/>
      </c>
      <c r="C27" s="943" t="str">
        <f aca="false">IF(基本情報入力シート!D48="","",基本情報入力シート!D48)</f>
        <v/>
      </c>
      <c r="D27" s="943" t="str">
        <f aca="false">IF(基本情報入力シート!E48="","",基本情報入力シート!E48)</f>
        <v/>
      </c>
      <c r="E27" s="943" t="str">
        <f aca="false">IF(基本情報入力シート!F48="","",基本情報入力シート!F48)</f>
        <v/>
      </c>
      <c r="F27" s="943" t="str">
        <f aca="false">IF(基本情報入力シート!G48="","",基本情報入力シート!G48)</f>
        <v/>
      </c>
      <c r="G27" s="943" t="str">
        <f aca="false">IF(基本情報入力シート!H48="","",基本情報入力シート!H48)</f>
        <v/>
      </c>
      <c r="H27" s="943" t="str">
        <f aca="false">IF(基本情報入力シート!I48="","",基本情報入力シート!I48)</f>
        <v/>
      </c>
      <c r="I27" s="943" t="str">
        <f aca="false">IF(基本情報入力シート!J48="","",基本情報入力シート!J48)</f>
        <v/>
      </c>
      <c r="J27" s="943" t="str">
        <f aca="false">IF(基本情報入力シート!K48="","",基本情報入力シート!K48)</f>
        <v/>
      </c>
      <c r="K27" s="944" t="str">
        <f aca="false">IF(基本情報入力シート!L48="","",基本情報入力シート!L48)</f>
        <v/>
      </c>
      <c r="L27" s="945" t="str">
        <f aca="false">IF(基本情報入力シート!M48="","",基本情報入力シート!M48)</f>
        <v/>
      </c>
      <c r="M27" s="945" t="str">
        <f aca="false">IF(基本情報入力シート!R48="","",基本情報入力シート!R48)</f>
        <v/>
      </c>
      <c r="N27" s="945" t="str">
        <f aca="false">IF(基本情報入力シート!W48="","",基本情報入力シート!W48)</f>
        <v/>
      </c>
      <c r="O27" s="945" t="str">
        <f aca="false">IF(基本情報入力シート!X48="","",基本情報入力シート!X48)</f>
        <v/>
      </c>
      <c r="P27" s="946" t="str">
        <f aca="false">IF(基本情報入力シート!Y48="","",基本情報入力シート!Y48)</f>
        <v/>
      </c>
      <c r="Q27" s="947"/>
      <c r="R27" s="841" t="str">
        <f aca="false">IF(基本情報入力シート!Z48="","",基本情報入力シート!Z48)</f>
        <v/>
      </c>
      <c r="S27" s="842" t="str">
        <f aca="false">IF(基本情報入力シート!AA48="","",基本情報入力シート!AA48)</f>
        <v/>
      </c>
      <c r="T27" s="948"/>
      <c r="U27" s="949" t="e">
        <f aca="false">IF(P27="","",VLOOKUP(P27,【参考】数式用2!$A$3:$C$36,3,FALSE))))</f>
        <v>#N/A</v>
      </c>
      <c r="V27" s="950" t="s">
        <v>101</v>
      </c>
      <c r="W27" s="951"/>
      <c r="X27" s="952" t="s">
        <v>132</v>
      </c>
      <c r="Y27" s="951"/>
      <c r="Z27" s="950" t="s">
        <v>354</v>
      </c>
      <c r="AA27" s="951"/>
      <c r="AB27" s="950" t="s">
        <v>132</v>
      </c>
      <c r="AC27" s="951"/>
      <c r="AD27" s="950" t="s">
        <v>133</v>
      </c>
      <c r="AE27" s="953" t="s">
        <v>169</v>
      </c>
      <c r="AF27" s="954" t="str">
        <f aca="false">IF(W27&gt;=1,(AA27*12+AC27)-(W27*12+Y27)+1,"")</f>
        <v/>
      </c>
      <c r="AG27" s="955" t="s">
        <v>355</v>
      </c>
      <c r="AH27" s="956" t="str">
        <f aca="false">IFERROR(ROUNDDOWN(ROUND(R27*S27,0)*U27,0)*AF27,"")</f>
        <v/>
      </c>
      <c r="AI27" s="957"/>
      <c r="AJ27" s="958"/>
      <c r="AK27" s="957"/>
      <c r="AL27" s="960"/>
    </row>
    <row r="28" customFormat="false" ht="36.75" hidden="false" customHeight="true" outlineLevel="0" collapsed="false">
      <c r="A28" s="941" t="n">
        <f aca="false">A27+1</f>
        <v>17</v>
      </c>
      <c r="B28" s="942" t="str">
        <f aca="false">IF(基本情報入力シート!C49="","",基本情報入力シート!C49)</f>
        <v/>
      </c>
      <c r="C28" s="943" t="str">
        <f aca="false">IF(基本情報入力シート!D49="","",基本情報入力シート!D49)</f>
        <v/>
      </c>
      <c r="D28" s="943" t="str">
        <f aca="false">IF(基本情報入力シート!E49="","",基本情報入力シート!E49)</f>
        <v/>
      </c>
      <c r="E28" s="943" t="str">
        <f aca="false">IF(基本情報入力シート!F49="","",基本情報入力シート!F49)</f>
        <v/>
      </c>
      <c r="F28" s="943" t="str">
        <f aca="false">IF(基本情報入力シート!G49="","",基本情報入力シート!G49)</f>
        <v/>
      </c>
      <c r="G28" s="943" t="str">
        <f aca="false">IF(基本情報入力シート!H49="","",基本情報入力シート!H49)</f>
        <v/>
      </c>
      <c r="H28" s="943" t="str">
        <f aca="false">IF(基本情報入力シート!I49="","",基本情報入力シート!I49)</f>
        <v/>
      </c>
      <c r="I28" s="943" t="str">
        <f aca="false">IF(基本情報入力シート!J49="","",基本情報入力シート!J49)</f>
        <v/>
      </c>
      <c r="J28" s="943" t="str">
        <f aca="false">IF(基本情報入力シート!K49="","",基本情報入力シート!K49)</f>
        <v/>
      </c>
      <c r="K28" s="944" t="str">
        <f aca="false">IF(基本情報入力シート!L49="","",基本情報入力シート!L49)</f>
        <v/>
      </c>
      <c r="L28" s="945" t="str">
        <f aca="false">IF(基本情報入力シート!M49="","",基本情報入力シート!M49)</f>
        <v/>
      </c>
      <c r="M28" s="945" t="str">
        <f aca="false">IF(基本情報入力シート!R49="","",基本情報入力シート!R49)</f>
        <v/>
      </c>
      <c r="N28" s="945" t="str">
        <f aca="false">IF(基本情報入力シート!W49="","",基本情報入力シート!W49)</f>
        <v/>
      </c>
      <c r="O28" s="945" t="str">
        <f aca="false">IF(基本情報入力シート!X49="","",基本情報入力シート!X49)</f>
        <v/>
      </c>
      <c r="P28" s="946" t="str">
        <f aca="false">IF(基本情報入力シート!Y49="","",基本情報入力シート!Y49)</f>
        <v/>
      </c>
      <c r="Q28" s="947"/>
      <c r="R28" s="841" t="str">
        <f aca="false">IF(基本情報入力シート!Z49="","",基本情報入力シート!Z49)</f>
        <v/>
      </c>
      <c r="S28" s="842" t="str">
        <f aca="false">IF(基本情報入力シート!AA49="","",基本情報入力シート!AA49)</f>
        <v/>
      </c>
      <c r="T28" s="948"/>
      <c r="U28" s="949" t="e">
        <f aca="false">IF(P28="","",VLOOKUP(P28,【参考】数式用2!$A$3:$C$36,3,FALSE))))</f>
        <v>#N/A</v>
      </c>
      <c r="V28" s="950" t="s">
        <v>101</v>
      </c>
      <c r="W28" s="951"/>
      <c r="X28" s="952" t="s">
        <v>132</v>
      </c>
      <c r="Y28" s="951"/>
      <c r="Z28" s="950" t="s">
        <v>354</v>
      </c>
      <c r="AA28" s="951"/>
      <c r="AB28" s="950" t="s">
        <v>132</v>
      </c>
      <c r="AC28" s="951"/>
      <c r="AD28" s="950" t="s">
        <v>133</v>
      </c>
      <c r="AE28" s="953" t="s">
        <v>169</v>
      </c>
      <c r="AF28" s="954" t="str">
        <f aca="false">IF(W28&gt;=1,(AA28*12+AC28)-(W28*12+Y28)+1,"")</f>
        <v/>
      </c>
      <c r="AG28" s="955" t="s">
        <v>355</v>
      </c>
      <c r="AH28" s="956" t="str">
        <f aca="false">IFERROR(ROUNDDOWN(ROUND(R28*S28,0)*U28,0)*AF28,"")</f>
        <v/>
      </c>
      <c r="AI28" s="957"/>
      <c r="AJ28" s="958"/>
      <c r="AK28" s="957"/>
      <c r="AL28" s="960"/>
    </row>
    <row r="29" customFormat="false" ht="36.75" hidden="false" customHeight="true" outlineLevel="0" collapsed="false">
      <c r="A29" s="941" t="n">
        <f aca="false">A28+1</f>
        <v>18</v>
      </c>
      <c r="B29" s="942" t="str">
        <f aca="false">IF(基本情報入力シート!C50="","",基本情報入力シート!C50)</f>
        <v/>
      </c>
      <c r="C29" s="943" t="str">
        <f aca="false">IF(基本情報入力シート!D50="","",基本情報入力シート!D50)</f>
        <v/>
      </c>
      <c r="D29" s="943" t="str">
        <f aca="false">IF(基本情報入力シート!E50="","",基本情報入力シート!E50)</f>
        <v/>
      </c>
      <c r="E29" s="943" t="str">
        <f aca="false">IF(基本情報入力シート!F50="","",基本情報入力シート!F50)</f>
        <v/>
      </c>
      <c r="F29" s="943" t="str">
        <f aca="false">IF(基本情報入力シート!G50="","",基本情報入力シート!G50)</f>
        <v/>
      </c>
      <c r="G29" s="943" t="str">
        <f aca="false">IF(基本情報入力シート!H50="","",基本情報入力シート!H50)</f>
        <v/>
      </c>
      <c r="H29" s="943" t="str">
        <f aca="false">IF(基本情報入力シート!I50="","",基本情報入力シート!I50)</f>
        <v/>
      </c>
      <c r="I29" s="943" t="str">
        <f aca="false">IF(基本情報入力シート!J50="","",基本情報入力シート!J50)</f>
        <v/>
      </c>
      <c r="J29" s="943" t="str">
        <f aca="false">IF(基本情報入力シート!K50="","",基本情報入力シート!K50)</f>
        <v/>
      </c>
      <c r="K29" s="944" t="str">
        <f aca="false">IF(基本情報入力シート!L50="","",基本情報入力シート!L50)</f>
        <v/>
      </c>
      <c r="L29" s="945" t="str">
        <f aca="false">IF(基本情報入力シート!M50="","",基本情報入力シート!M50)</f>
        <v/>
      </c>
      <c r="M29" s="945" t="str">
        <f aca="false">IF(基本情報入力シート!R50="","",基本情報入力シート!R50)</f>
        <v/>
      </c>
      <c r="N29" s="945" t="str">
        <f aca="false">IF(基本情報入力シート!W50="","",基本情報入力シート!W50)</f>
        <v/>
      </c>
      <c r="O29" s="945" t="str">
        <f aca="false">IF(基本情報入力シート!X50="","",基本情報入力シート!X50)</f>
        <v/>
      </c>
      <c r="P29" s="946" t="str">
        <f aca="false">IF(基本情報入力シート!Y50="","",基本情報入力シート!Y50)</f>
        <v/>
      </c>
      <c r="Q29" s="947"/>
      <c r="R29" s="841" t="str">
        <f aca="false">IF(基本情報入力シート!Z50="","",基本情報入力シート!Z50)</f>
        <v/>
      </c>
      <c r="S29" s="842" t="str">
        <f aca="false">IF(基本情報入力シート!AA50="","",基本情報入力シート!AA50)</f>
        <v/>
      </c>
      <c r="T29" s="948"/>
      <c r="U29" s="949" t="e">
        <f aca="false">IF(P29="","",VLOOKUP(P29,【参考】数式用2!$A$3:$C$36,3,FALSE))))</f>
        <v>#N/A</v>
      </c>
      <c r="V29" s="950" t="s">
        <v>101</v>
      </c>
      <c r="W29" s="951"/>
      <c r="X29" s="952" t="s">
        <v>132</v>
      </c>
      <c r="Y29" s="951"/>
      <c r="Z29" s="950" t="s">
        <v>354</v>
      </c>
      <c r="AA29" s="951"/>
      <c r="AB29" s="950" t="s">
        <v>132</v>
      </c>
      <c r="AC29" s="951"/>
      <c r="AD29" s="950" t="s">
        <v>133</v>
      </c>
      <c r="AE29" s="953" t="s">
        <v>169</v>
      </c>
      <c r="AF29" s="954" t="str">
        <f aca="false">IF(W29&gt;=1,(AA29*12+AC29)-(W29*12+Y29)+1,"")</f>
        <v/>
      </c>
      <c r="AG29" s="955" t="s">
        <v>355</v>
      </c>
      <c r="AH29" s="956" t="str">
        <f aca="false">IFERROR(ROUNDDOWN(ROUND(R29*S29,0)*U29,0)*AF29,"")</f>
        <v/>
      </c>
      <c r="AI29" s="957"/>
      <c r="AJ29" s="958"/>
      <c r="AK29" s="957"/>
      <c r="AL29" s="960"/>
    </row>
    <row r="30" customFormat="false" ht="36.75" hidden="false" customHeight="true" outlineLevel="0" collapsed="false">
      <c r="A30" s="941" t="n">
        <f aca="false">A29+1</f>
        <v>19</v>
      </c>
      <c r="B30" s="942" t="str">
        <f aca="false">IF(基本情報入力シート!C51="","",基本情報入力シート!C51)</f>
        <v/>
      </c>
      <c r="C30" s="943" t="str">
        <f aca="false">IF(基本情報入力シート!D51="","",基本情報入力シート!D51)</f>
        <v/>
      </c>
      <c r="D30" s="943" t="str">
        <f aca="false">IF(基本情報入力シート!E51="","",基本情報入力シート!E51)</f>
        <v/>
      </c>
      <c r="E30" s="943" t="str">
        <f aca="false">IF(基本情報入力シート!F51="","",基本情報入力シート!F51)</f>
        <v/>
      </c>
      <c r="F30" s="943" t="str">
        <f aca="false">IF(基本情報入力シート!G51="","",基本情報入力シート!G51)</f>
        <v/>
      </c>
      <c r="G30" s="943" t="str">
        <f aca="false">IF(基本情報入力シート!H51="","",基本情報入力シート!H51)</f>
        <v/>
      </c>
      <c r="H30" s="943" t="str">
        <f aca="false">IF(基本情報入力シート!I51="","",基本情報入力シート!I51)</f>
        <v/>
      </c>
      <c r="I30" s="943" t="str">
        <f aca="false">IF(基本情報入力シート!J51="","",基本情報入力シート!J51)</f>
        <v/>
      </c>
      <c r="J30" s="943" t="str">
        <f aca="false">IF(基本情報入力シート!K51="","",基本情報入力シート!K51)</f>
        <v/>
      </c>
      <c r="K30" s="944" t="str">
        <f aca="false">IF(基本情報入力シート!L51="","",基本情報入力シート!L51)</f>
        <v/>
      </c>
      <c r="L30" s="945" t="str">
        <f aca="false">IF(基本情報入力シート!M51="","",基本情報入力シート!M51)</f>
        <v/>
      </c>
      <c r="M30" s="945" t="str">
        <f aca="false">IF(基本情報入力シート!R51="","",基本情報入力シート!R51)</f>
        <v/>
      </c>
      <c r="N30" s="945" t="str">
        <f aca="false">IF(基本情報入力シート!W51="","",基本情報入力シート!W51)</f>
        <v/>
      </c>
      <c r="O30" s="945" t="str">
        <f aca="false">IF(基本情報入力シート!X51="","",基本情報入力シート!X51)</f>
        <v/>
      </c>
      <c r="P30" s="946" t="str">
        <f aca="false">IF(基本情報入力シート!Y51="","",基本情報入力シート!Y51)</f>
        <v/>
      </c>
      <c r="Q30" s="947"/>
      <c r="R30" s="841" t="str">
        <f aca="false">IF(基本情報入力シート!Z51="","",基本情報入力シート!Z51)</f>
        <v/>
      </c>
      <c r="S30" s="842" t="str">
        <f aca="false">IF(基本情報入力シート!AA51="","",基本情報入力シート!AA51)</f>
        <v/>
      </c>
      <c r="T30" s="948"/>
      <c r="U30" s="949" t="e">
        <f aca="false">IF(P30="","",VLOOKUP(P30,【参考】数式用2!$A$3:$C$36,3,FALSE))))</f>
        <v>#N/A</v>
      </c>
      <c r="V30" s="950" t="s">
        <v>101</v>
      </c>
      <c r="W30" s="951"/>
      <c r="X30" s="952" t="s">
        <v>132</v>
      </c>
      <c r="Y30" s="951"/>
      <c r="Z30" s="950" t="s">
        <v>354</v>
      </c>
      <c r="AA30" s="951"/>
      <c r="AB30" s="950" t="s">
        <v>132</v>
      </c>
      <c r="AC30" s="951"/>
      <c r="AD30" s="950" t="s">
        <v>133</v>
      </c>
      <c r="AE30" s="953" t="s">
        <v>169</v>
      </c>
      <c r="AF30" s="954" t="str">
        <f aca="false">IF(W30&gt;=1,(AA30*12+AC30)-(W30*12+Y30)+1,"")</f>
        <v/>
      </c>
      <c r="AG30" s="955" t="s">
        <v>355</v>
      </c>
      <c r="AH30" s="956" t="str">
        <f aca="false">IFERROR(ROUNDDOWN(ROUND(R30*S30,0)*U30,0)*AF30,"")</f>
        <v/>
      </c>
      <c r="AI30" s="957"/>
      <c r="AJ30" s="958"/>
      <c r="AK30" s="957"/>
      <c r="AL30" s="960"/>
    </row>
    <row r="31" customFormat="false" ht="36.75" hidden="false" customHeight="true" outlineLevel="0" collapsed="false">
      <c r="A31" s="941" t="n">
        <f aca="false">A30+1</f>
        <v>20</v>
      </c>
      <c r="B31" s="942" t="str">
        <f aca="false">IF(基本情報入力シート!C52="","",基本情報入力シート!C52)</f>
        <v/>
      </c>
      <c r="C31" s="943" t="str">
        <f aca="false">IF(基本情報入力シート!D52="","",基本情報入力シート!D52)</f>
        <v/>
      </c>
      <c r="D31" s="943" t="str">
        <f aca="false">IF(基本情報入力シート!E52="","",基本情報入力シート!E52)</f>
        <v/>
      </c>
      <c r="E31" s="943" t="str">
        <f aca="false">IF(基本情報入力シート!F52="","",基本情報入力シート!F52)</f>
        <v/>
      </c>
      <c r="F31" s="943" t="str">
        <f aca="false">IF(基本情報入力シート!G52="","",基本情報入力シート!G52)</f>
        <v/>
      </c>
      <c r="G31" s="943" t="str">
        <f aca="false">IF(基本情報入力シート!H52="","",基本情報入力シート!H52)</f>
        <v/>
      </c>
      <c r="H31" s="943" t="str">
        <f aca="false">IF(基本情報入力シート!I52="","",基本情報入力シート!I52)</f>
        <v/>
      </c>
      <c r="I31" s="943" t="str">
        <f aca="false">IF(基本情報入力シート!J52="","",基本情報入力シート!J52)</f>
        <v/>
      </c>
      <c r="J31" s="943" t="str">
        <f aca="false">IF(基本情報入力シート!K52="","",基本情報入力シート!K52)</f>
        <v/>
      </c>
      <c r="K31" s="944" t="str">
        <f aca="false">IF(基本情報入力シート!L52="","",基本情報入力シート!L52)</f>
        <v/>
      </c>
      <c r="L31" s="945" t="str">
        <f aca="false">IF(基本情報入力シート!M52="","",基本情報入力シート!M52)</f>
        <v/>
      </c>
      <c r="M31" s="945" t="str">
        <f aca="false">IF(基本情報入力シート!R52="","",基本情報入力シート!R52)</f>
        <v/>
      </c>
      <c r="N31" s="945" t="str">
        <f aca="false">IF(基本情報入力シート!W52="","",基本情報入力シート!W52)</f>
        <v/>
      </c>
      <c r="O31" s="945" t="str">
        <f aca="false">IF(基本情報入力シート!X52="","",基本情報入力シート!X52)</f>
        <v/>
      </c>
      <c r="P31" s="946" t="str">
        <f aca="false">IF(基本情報入力シート!Y52="","",基本情報入力シート!Y52)</f>
        <v/>
      </c>
      <c r="Q31" s="947"/>
      <c r="R31" s="841" t="str">
        <f aca="false">IF(基本情報入力シート!Z52="","",基本情報入力シート!Z52)</f>
        <v/>
      </c>
      <c r="S31" s="842" t="str">
        <f aca="false">IF(基本情報入力シート!AA52="","",基本情報入力シート!AA52)</f>
        <v/>
      </c>
      <c r="T31" s="948"/>
      <c r="U31" s="949" t="e">
        <f aca="false">IF(P31="","",VLOOKUP(P31,【参考】数式用2!$A$3:$C$36,3,FALSE))))</f>
        <v>#N/A</v>
      </c>
      <c r="V31" s="950" t="s">
        <v>101</v>
      </c>
      <c r="W31" s="951"/>
      <c r="X31" s="952" t="s">
        <v>132</v>
      </c>
      <c r="Y31" s="951"/>
      <c r="Z31" s="950" t="s">
        <v>354</v>
      </c>
      <c r="AA31" s="951"/>
      <c r="AB31" s="950" t="s">
        <v>132</v>
      </c>
      <c r="AC31" s="951"/>
      <c r="AD31" s="950" t="s">
        <v>133</v>
      </c>
      <c r="AE31" s="953" t="s">
        <v>169</v>
      </c>
      <c r="AF31" s="954" t="str">
        <f aca="false">IF(W31&gt;=1,(AA31*12+AC31)-(W31*12+Y31)+1,"")</f>
        <v/>
      </c>
      <c r="AG31" s="955" t="s">
        <v>355</v>
      </c>
      <c r="AH31" s="956" t="str">
        <f aca="false">IFERROR(ROUNDDOWN(ROUND(R31*S31,0)*U31,0)*AF31,"")</f>
        <v/>
      </c>
      <c r="AI31" s="957"/>
      <c r="AJ31" s="958"/>
      <c r="AK31" s="958"/>
      <c r="AL31" s="960"/>
    </row>
    <row r="32" customFormat="false" ht="36.75" hidden="false" customHeight="true" outlineLevel="0" collapsed="false">
      <c r="A32" s="941" t="n">
        <f aca="false">A31+1</f>
        <v>21</v>
      </c>
      <c r="B32" s="942" t="str">
        <f aca="false">IF(基本情報入力シート!C53="","",基本情報入力シート!C53)</f>
        <v/>
      </c>
      <c r="C32" s="943" t="str">
        <f aca="false">IF(基本情報入力シート!D53="","",基本情報入力シート!D53)</f>
        <v/>
      </c>
      <c r="D32" s="943" t="str">
        <f aca="false">IF(基本情報入力シート!E53="","",基本情報入力シート!E53)</f>
        <v/>
      </c>
      <c r="E32" s="943" t="str">
        <f aca="false">IF(基本情報入力シート!F53="","",基本情報入力シート!F53)</f>
        <v/>
      </c>
      <c r="F32" s="943" t="str">
        <f aca="false">IF(基本情報入力シート!G53="","",基本情報入力シート!G53)</f>
        <v/>
      </c>
      <c r="G32" s="943" t="str">
        <f aca="false">IF(基本情報入力シート!H53="","",基本情報入力シート!H53)</f>
        <v/>
      </c>
      <c r="H32" s="943" t="str">
        <f aca="false">IF(基本情報入力シート!I53="","",基本情報入力シート!I53)</f>
        <v/>
      </c>
      <c r="I32" s="943" t="str">
        <f aca="false">IF(基本情報入力シート!J53="","",基本情報入力シート!J53)</f>
        <v/>
      </c>
      <c r="J32" s="943" t="str">
        <f aca="false">IF(基本情報入力シート!K53="","",基本情報入力シート!K53)</f>
        <v/>
      </c>
      <c r="K32" s="944" t="str">
        <f aca="false">IF(基本情報入力シート!L53="","",基本情報入力シート!L53)</f>
        <v/>
      </c>
      <c r="L32" s="945" t="str">
        <f aca="false">IF(基本情報入力シート!M53="","",基本情報入力シート!M53)</f>
        <v/>
      </c>
      <c r="M32" s="945" t="str">
        <f aca="false">IF(基本情報入力シート!R53="","",基本情報入力シート!R53)</f>
        <v/>
      </c>
      <c r="N32" s="945" t="str">
        <f aca="false">IF(基本情報入力シート!W53="","",基本情報入力シート!W53)</f>
        <v/>
      </c>
      <c r="O32" s="945" t="str">
        <f aca="false">IF(基本情報入力シート!X53="","",基本情報入力シート!X53)</f>
        <v/>
      </c>
      <c r="P32" s="946" t="str">
        <f aca="false">IF(基本情報入力シート!Y53="","",基本情報入力シート!Y53)</f>
        <v/>
      </c>
      <c r="Q32" s="947"/>
      <c r="R32" s="841" t="str">
        <f aca="false">IF(基本情報入力シート!Z53="","",基本情報入力シート!Z53)</f>
        <v/>
      </c>
      <c r="S32" s="842" t="str">
        <f aca="false">IF(基本情報入力シート!AA53="","",基本情報入力シート!AA53)</f>
        <v/>
      </c>
      <c r="T32" s="948"/>
      <c r="U32" s="949" t="e">
        <f aca="false">IF(P32="","",VLOOKUP(P32,【参考】数式用2!$A$3:$C$36,3,FALSE))))</f>
        <v>#N/A</v>
      </c>
      <c r="V32" s="950" t="s">
        <v>101</v>
      </c>
      <c r="W32" s="951"/>
      <c r="X32" s="952" t="s">
        <v>132</v>
      </c>
      <c r="Y32" s="951"/>
      <c r="Z32" s="950" t="s">
        <v>354</v>
      </c>
      <c r="AA32" s="951"/>
      <c r="AB32" s="950" t="s">
        <v>132</v>
      </c>
      <c r="AC32" s="951"/>
      <c r="AD32" s="950" t="s">
        <v>133</v>
      </c>
      <c r="AE32" s="953" t="s">
        <v>169</v>
      </c>
      <c r="AF32" s="954" t="str">
        <f aca="false">IF(W32&gt;=1,(AA32*12+AC32)-(W32*12+Y32)+1,"")</f>
        <v/>
      </c>
      <c r="AG32" s="955" t="s">
        <v>355</v>
      </c>
      <c r="AH32" s="956" t="str">
        <f aca="false">IFERROR(ROUNDDOWN(ROUND(R32*S32,0)*U32,0)*AF32,"")</f>
        <v/>
      </c>
      <c r="AI32" s="957"/>
      <c r="AJ32" s="958"/>
      <c r="AK32" s="958"/>
      <c r="AL32" s="960"/>
    </row>
    <row r="33" customFormat="false" ht="36.75" hidden="false" customHeight="true" outlineLevel="0" collapsed="false">
      <c r="A33" s="941" t="n">
        <f aca="false">A32+1</f>
        <v>22</v>
      </c>
      <c r="B33" s="942" t="str">
        <f aca="false">IF(基本情報入力シート!C54="","",基本情報入力シート!C54)</f>
        <v/>
      </c>
      <c r="C33" s="943" t="str">
        <f aca="false">IF(基本情報入力シート!D54="","",基本情報入力シート!D54)</f>
        <v/>
      </c>
      <c r="D33" s="943" t="str">
        <f aca="false">IF(基本情報入力シート!E54="","",基本情報入力シート!E54)</f>
        <v/>
      </c>
      <c r="E33" s="943" t="str">
        <f aca="false">IF(基本情報入力シート!F54="","",基本情報入力シート!F54)</f>
        <v/>
      </c>
      <c r="F33" s="943" t="str">
        <f aca="false">IF(基本情報入力シート!G54="","",基本情報入力シート!G54)</f>
        <v/>
      </c>
      <c r="G33" s="943" t="str">
        <f aca="false">IF(基本情報入力シート!H54="","",基本情報入力シート!H54)</f>
        <v/>
      </c>
      <c r="H33" s="943" t="str">
        <f aca="false">IF(基本情報入力シート!I54="","",基本情報入力シート!I54)</f>
        <v/>
      </c>
      <c r="I33" s="943" t="str">
        <f aca="false">IF(基本情報入力シート!J54="","",基本情報入力シート!J54)</f>
        <v/>
      </c>
      <c r="J33" s="943" t="str">
        <f aca="false">IF(基本情報入力シート!K54="","",基本情報入力シート!K54)</f>
        <v/>
      </c>
      <c r="K33" s="944" t="str">
        <f aca="false">IF(基本情報入力シート!L54="","",基本情報入力シート!L54)</f>
        <v/>
      </c>
      <c r="L33" s="945" t="str">
        <f aca="false">IF(基本情報入力シート!M54="","",基本情報入力シート!M54)</f>
        <v/>
      </c>
      <c r="M33" s="945" t="str">
        <f aca="false">IF(基本情報入力シート!R54="","",基本情報入力シート!R54)</f>
        <v/>
      </c>
      <c r="N33" s="945" t="str">
        <f aca="false">IF(基本情報入力シート!W54="","",基本情報入力シート!W54)</f>
        <v/>
      </c>
      <c r="O33" s="945" t="str">
        <f aca="false">IF(基本情報入力シート!X54="","",基本情報入力シート!X54)</f>
        <v/>
      </c>
      <c r="P33" s="946" t="str">
        <f aca="false">IF(基本情報入力シート!Y54="","",基本情報入力シート!Y54)</f>
        <v/>
      </c>
      <c r="Q33" s="947"/>
      <c r="R33" s="841" t="str">
        <f aca="false">IF(基本情報入力シート!Z54="","",基本情報入力シート!Z54)</f>
        <v/>
      </c>
      <c r="S33" s="842" t="str">
        <f aca="false">IF(基本情報入力シート!AA54="","",基本情報入力シート!AA54)</f>
        <v/>
      </c>
      <c r="T33" s="948"/>
      <c r="U33" s="949" t="e">
        <f aca="false">IF(P33="","",VLOOKUP(P33,【参考】数式用2!$A$3:$C$36,3,FALSE))))</f>
        <v>#N/A</v>
      </c>
      <c r="V33" s="950" t="s">
        <v>101</v>
      </c>
      <c r="W33" s="951"/>
      <c r="X33" s="952" t="s">
        <v>132</v>
      </c>
      <c r="Y33" s="951"/>
      <c r="Z33" s="950" t="s">
        <v>354</v>
      </c>
      <c r="AA33" s="951"/>
      <c r="AB33" s="950" t="s">
        <v>132</v>
      </c>
      <c r="AC33" s="951"/>
      <c r="AD33" s="950" t="s">
        <v>133</v>
      </c>
      <c r="AE33" s="953" t="s">
        <v>169</v>
      </c>
      <c r="AF33" s="954" t="str">
        <f aca="false">IF(W33&gt;=1,(AA33*12+AC33)-(W33*12+Y33)+1,"")</f>
        <v/>
      </c>
      <c r="AG33" s="955" t="s">
        <v>355</v>
      </c>
      <c r="AH33" s="956" t="str">
        <f aca="false">IFERROR(ROUNDDOWN(ROUND(R33*S33,0)*U33,0)*AF33,"")</f>
        <v/>
      </c>
      <c r="AI33" s="957"/>
      <c r="AJ33" s="958"/>
      <c r="AK33" s="958"/>
      <c r="AL33" s="960"/>
    </row>
    <row r="34" customFormat="false" ht="36.75" hidden="false" customHeight="true" outlineLevel="0" collapsed="false">
      <c r="A34" s="941" t="n">
        <f aca="false">A33+1</f>
        <v>23</v>
      </c>
      <c r="B34" s="942" t="str">
        <f aca="false">IF(基本情報入力シート!C55="","",基本情報入力シート!C55)</f>
        <v/>
      </c>
      <c r="C34" s="943" t="str">
        <f aca="false">IF(基本情報入力シート!D55="","",基本情報入力シート!D55)</f>
        <v/>
      </c>
      <c r="D34" s="943" t="str">
        <f aca="false">IF(基本情報入力シート!E55="","",基本情報入力シート!E55)</f>
        <v/>
      </c>
      <c r="E34" s="943" t="str">
        <f aca="false">IF(基本情報入力シート!F55="","",基本情報入力シート!F55)</f>
        <v/>
      </c>
      <c r="F34" s="943" t="str">
        <f aca="false">IF(基本情報入力シート!G55="","",基本情報入力シート!G55)</f>
        <v/>
      </c>
      <c r="G34" s="943" t="str">
        <f aca="false">IF(基本情報入力シート!H55="","",基本情報入力シート!H55)</f>
        <v/>
      </c>
      <c r="H34" s="943" t="str">
        <f aca="false">IF(基本情報入力シート!I55="","",基本情報入力シート!I55)</f>
        <v/>
      </c>
      <c r="I34" s="943" t="str">
        <f aca="false">IF(基本情報入力シート!J55="","",基本情報入力シート!J55)</f>
        <v/>
      </c>
      <c r="J34" s="943" t="str">
        <f aca="false">IF(基本情報入力シート!K55="","",基本情報入力シート!K55)</f>
        <v/>
      </c>
      <c r="K34" s="944" t="str">
        <f aca="false">IF(基本情報入力シート!L55="","",基本情報入力シート!L55)</f>
        <v/>
      </c>
      <c r="L34" s="945" t="str">
        <f aca="false">IF(基本情報入力シート!M55="","",基本情報入力シート!M55)</f>
        <v/>
      </c>
      <c r="M34" s="945" t="str">
        <f aca="false">IF(基本情報入力シート!R55="","",基本情報入力シート!R55)</f>
        <v/>
      </c>
      <c r="N34" s="945" t="str">
        <f aca="false">IF(基本情報入力シート!W55="","",基本情報入力シート!W55)</f>
        <v/>
      </c>
      <c r="O34" s="945" t="str">
        <f aca="false">IF(基本情報入力シート!X55="","",基本情報入力シート!X55)</f>
        <v/>
      </c>
      <c r="P34" s="946" t="str">
        <f aca="false">IF(基本情報入力シート!Y55="","",基本情報入力シート!Y55)</f>
        <v/>
      </c>
      <c r="Q34" s="947"/>
      <c r="R34" s="841" t="str">
        <f aca="false">IF(基本情報入力シート!Z55="","",基本情報入力シート!Z55)</f>
        <v/>
      </c>
      <c r="S34" s="842" t="str">
        <f aca="false">IF(基本情報入力シート!AA55="","",基本情報入力シート!AA55)</f>
        <v/>
      </c>
      <c r="T34" s="948"/>
      <c r="U34" s="949" t="e">
        <f aca="false">IF(P34="","",VLOOKUP(P34,【参考】数式用2!$A$3:$C$36,3,FALSE))))</f>
        <v>#N/A</v>
      </c>
      <c r="V34" s="950" t="s">
        <v>101</v>
      </c>
      <c r="W34" s="951"/>
      <c r="X34" s="952" t="s">
        <v>132</v>
      </c>
      <c r="Y34" s="951"/>
      <c r="Z34" s="950" t="s">
        <v>354</v>
      </c>
      <c r="AA34" s="951"/>
      <c r="AB34" s="950" t="s">
        <v>132</v>
      </c>
      <c r="AC34" s="951"/>
      <c r="AD34" s="950" t="s">
        <v>133</v>
      </c>
      <c r="AE34" s="953" t="s">
        <v>169</v>
      </c>
      <c r="AF34" s="954" t="str">
        <f aca="false">IF(W34&gt;=1,(AA34*12+AC34)-(W34*12+Y34)+1,"")</f>
        <v/>
      </c>
      <c r="AG34" s="955" t="s">
        <v>355</v>
      </c>
      <c r="AH34" s="956" t="str">
        <f aca="false">IFERROR(ROUNDDOWN(ROUND(R34*S34,0)*U34,0)*AF34,"")</f>
        <v/>
      </c>
      <c r="AI34" s="957"/>
      <c r="AJ34" s="958"/>
      <c r="AK34" s="957"/>
      <c r="AL34" s="960"/>
    </row>
    <row r="35" customFormat="false" ht="36.75" hidden="false" customHeight="true" outlineLevel="0" collapsed="false">
      <c r="A35" s="941" t="n">
        <f aca="false">A34+1</f>
        <v>24</v>
      </c>
      <c r="B35" s="942" t="str">
        <f aca="false">IF(基本情報入力シート!C56="","",基本情報入力シート!C56)</f>
        <v/>
      </c>
      <c r="C35" s="943" t="str">
        <f aca="false">IF(基本情報入力シート!D56="","",基本情報入力シート!D56)</f>
        <v/>
      </c>
      <c r="D35" s="943" t="str">
        <f aca="false">IF(基本情報入力シート!E56="","",基本情報入力シート!E56)</f>
        <v/>
      </c>
      <c r="E35" s="943" t="str">
        <f aca="false">IF(基本情報入力シート!F56="","",基本情報入力シート!F56)</f>
        <v/>
      </c>
      <c r="F35" s="943" t="str">
        <f aca="false">IF(基本情報入力シート!G56="","",基本情報入力シート!G56)</f>
        <v/>
      </c>
      <c r="G35" s="943" t="str">
        <f aca="false">IF(基本情報入力シート!H56="","",基本情報入力シート!H56)</f>
        <v/>
      </c>
      <c r="H35" s="943" t="str">
        <f aca="false">IF(基本情報入力シート!I56="","",基本情報入力シート!I56)</f>
        <v/>
      </c>
      <c r="I35" s="943" t="str">
        <f aca="false">IF(基本情報入力シート!J56="","",基本情報入力シート!J56)</f>
        <v/>
      </c>
      <c r="J35" s="943" t="str">
        <f aca="false">IF(基本情報入力シート!K56="","",基本情報入力シート!K56)</f>
        <v/>
      </c>
      <c r="K35" s="944" t="str">
        <f aca="false">IF(基本情報入力シート!L56="","",基本情報入力シート!L56)</f>
        <v/>
      </c>
      <c r="L35" s="945" t="str">
        <f aca="false">IF(基本情報入力シート!M56="","",基本情報入力シート!M56)</f>
        <v/>
      </c>
      <c r="M35" s="945" t="str">
        <f aca="false">IF(基本情報入力シート!R56="","",基本情報入力シート!R56)</f>
        <v/>
      </c>
      <c r="N35" s="945" t="str">
        <f aca="false">IF(基本情報入力シート!W56="","",基本情報入力シート!W56)</f>
        <v/>
      </c>
      <c r="O35" s="945" t="str">
        <f aca="false">IF(基本情報入力シート!X56="","",基本情報入力シート!X56)</f>
        <v/>
      </c>
      <c r="P35" s="946" t="str">
        <f aca="false">IF(基本情報入力シート!Y56="","",基本情報入力シート!Y56)</f>
        <v/>
      </c>
      <c r="Q35" s="947"/>
      <c r="R35" s="841" t="str">
        <f aca="false">IF(基本情報入力シート!Z56="","",基本情報入力シート!Z56)</f>
        <v/>
      </c>
      <c r="S35" s="842" t="str">
        <f aca="false">IF(基本情報入力シート!AA56="","",基本情報入力シート!AA56)</f>
        <v/>
      </c>
      <c r="T35" s="948"/>
      <c r="U35" s="949" t="e">
        <f aca="false">IF(P35="","",VLOOKUP(P35,【参考】数式用2!$A$3:$C$36,3,FALSE))))</f>
        <v>#N/A</v>
      </c>
      <c r="V35" s="950" t="s">
        <v>101</v>
      </c>
      <c r="W35" s="951"/>
      <c r="X35" s="952" t="s">
        <v>132</v>
      </c>
      <c r="Y35" s="951"/>
      <c r="Z35" s="950" t="s">
        <v>354</v>
      </c>
      <c r="AA35" s="951"/>
      <c r="AB35" s="950" t="s">
        <v>132</v>
      </c>
      <c r="AC35" s="951"/>
      <c r="AD35" s="950" t="s">
        <v>133</v>
      </c>
      <c r="AE35" s="953" t="s">
        <v>169</v>
      </c>
      <c r="AF35" s="954" t="str">
        <f aca="false">IF(W35&gt;=1,(AA35*12+AC35)-(W35*12+Y35)+1,"")</f>
        <v/>
      </c>
      <c r="AG35" s="955" t="s">
        <v>355</v>
      </c>
      <c r="AH35" s="956" t="str">
        <f aca="false">IFERROR(ROUNDDOWN(ROUND(R35*S35,0)*U35,0)*AF35,"")</f>
        <v/>
      </c>
      <c r="AI35" s="957"/>
      <c r="AJ35" s="958"/>
      <c r="AK35" s="957"/>
      <c r="AL35" s="960"/>
    </row>
    <row r="36" customFormat="false" ht="36.75" hidden="false" customHeight="true" outlineLevel="0" collapsed="false">
      <c r="A36" s="941" t="n">
        <f aca="false">A35+1</f>
        <v>25</v>
      </c>
      <c r="B36" s="942" t="str">
        <f aca="false">IF(基本情報入力シート!C57="","",基本情報入力シート!C57)</f>
        <v/>
      </c>
      <c r="C36" s="943" t="str">
        <f aca="false">IF(基本情報入力シート!D57="","",基本情報入力シート!D57)</f>
        <v/>
      </c>
      <c r="D36" s="943" t="str">
        <f aca="false">IF(基本情報入力シート!E57="","",基本情報入力シート!E57)</f>
        <v/>
      </c>
      <c r="E36" s="943" t="str">
        <f aca="false">IF(基本情報入力シート!F57="","",基本情報入力シート!F57)</f>
        <v/>
      </c>
      <c r="F36" s="943" t="str">
        <f aca="false">IF(基本情報入力シート!G57="","",基本情報入力シート!G57)</f>
        <v/>
      </c>
      <c r="G36" s="943" t="str">
        <f aca="false">IF(基本情報入力シート!H57="","",基本情報入力シート!H57)</f>
        <v/>
      </c>
      <c r="H36" s="943" t="str">
        <f aca="false">IF(基本情報入力シート!I57="","",基本情報入力シート!I57)</f>
        <v/>
      </c>
      <c r="I36" s="943" t="str">
        <f aca="false">IF(基本情報入力シート!J57="","",基本情報入力シート!J57)</f>
        <v/>
      </c>
      <c r="J36" s="943" t="str">
        <f aca="false">IF(基本情報入力シート!K57="","",基本情報入力シート!K57)</f>
        <v/>
      </c>
      <c r="K36" s="944" t="str">
        <f aca="false">IF(基本情報入力シート!L57="","",基本情報入力シート!L57)</f>
        <v/>
      </c>
      <c r="L36" s="945" t="str">
        <f aca="false">IF(基本情報入力シート!M57="","",基本情報入力シート!M57)</f>
        <v/>
      </c>
      <c r="M36" s="945" t="str">
        <f aca="false">IF(基本情報入力シート!R57="","",基本情報入力シート!R57)</f>
        <v/>
      </c>
      <c r="N36" s="945" t="str">
        <f aca="false">IF(基本情報入力シート!W57="","",基本情報入力シート!W57)</f>
        <v/>
      </c>
      <c r="O36" s="945" t="str">
        <f aca="false">IF(基本情報入力シート!X57="","",基本情報入力シート!X57)</f>
        <v/>
      </c>
      <c r="P36" s="946" t="str">
        <f aca="false">IF(基本情報入力シート!Y57="","",基本情報入力シート!Y57)</f>
        <v/>
      </c>
      <c r="Q36" s="947"/>
      <c r="R36" s="841" t="str">
        <f aca="false">IF(基本情報入力シート!Z57="","",基本情報入力シート!Z57)</f>
        <v/>
      </c>
      <c r="S36" s="842" t="str">
        <f aca="false">IF(基本情報入力シート!AA57="","",基本情報入力シート!AA57)</f>
        <v/>
      </c>
      <c r="T36" s="948"/>
      <c r="U36" s="949" t="e">
        <f aca="false">IF(P36="","",VLOOKUP(P36,【参考】数式用2!$A$3:$C$36,3,FALSE))))</f>
        <v>#N/A</v>
      </c>
      <c r="V36" s="950" t="s">
        <v>101</v>
      </c>
      <c r="W36" s="951"/>
      <c r="X36" s="952" t="s">
        <v>132</v>
      </c>
      <c r="Y36" s="951"/>
      <c r="Z36" s="950" t="s">
        <v>354</v>
      </c>
      <c r="AA36" s="951"/>
      <c r="AB36" s="950" t="s">
        <v>132</v>
      </c>
      <c r="AC36" s="951"/>
      <c r="AD36" s="950" t="s">
        <v>133</v>
      </c>
      <c r="AE36" s="953" t="s">
        <v>169</v>
      </c>
      <c r="AF36" s="954" t="str">
        <f aca="false">IF(W36&gt;=1,(AA36*12+AC36)-(W36*12+Y36)+1,"")</f>
        <v/>
      </c>
      <c r="AG36" s="955" t="s">
        <v>355</v>
      </c>
      <c r="AH36" s="956" t="str">
        <f aca="false">IFERROR(ROUNDDOWN(ROUND(R36*S36,0)*U36,0)*AF36,"")</f>
        <v/>
      </c>
      <c r="AI36" s="957"/>
      <c r="AJ36" s="958"/>
      <c r="AK36" s="957"/>
      <c r="AL36" s="960"/>
    </row>
    <row r="37" customFormat="false" ht="36.75" hidden="false" customHeight="true" outlineLevel="0" collapsed="false">
      <c r="A37" s="941" t="n">
        <f aca="false">A36+1</f>
        <v>26</v>
      </c>
      <c r="B37" s="942" t="str">
        <f aca="false">IF(基本情報入力シート!C58="","",基本情報入力シート!C58)</f>
        <v/>
      </c>
      <c r="C37" s="943" t="str">
        <f aca="false">IF(基本情報入力シート!D58="","",基本情報入力シート!D58)</f>
        <v/>
      </c>
      <c r="D37" s="943" t="str">
        <f aca="false">IF(基本情報入力シート!E58="","",基本情報入力シート!E58)</f>
        <v/>
      </c>
      <c r="E37" s="943" t="str">
        <f aca="false">IF(基本情報入力シート!F58="","",基本情報入力シート!F58)</f>
        <v/>
      </c>
      <c r="F37" s="943" t="str">
        <f aca="false">IF(基本情報入力シート!G58="","",基本情報入力シート!G58)</f>
        <v/>
      </c>
      <c r="G37" s="943" t="str">
        <f aca="false">IF(基本情報入力シート!H58="","",基本情報入力シート!H58)</f>
        <v/>
      </c>
      <c r="H37" s="943" t="str">
        <f aca="false">IF(基本情報入力シート!I58="","",基本情報入力シート!I58)</f>
        <v/>
      </c>
      <c r="I37" s="943" t="str">
        <f aca="false">IF(基本情報入力シート!J58="","",基本情報入力シート!J58)</f>
        <v/>
      </c>
      <c r="J37" s="943" t="str">
        <f aca="false">IF(基本情報入力シート!K58="","",基本情報入力シート!K58)</f>
        <v/>
      </c>
      <c r="K37" s="944" t="str">
        <f aca="false">IF(基本情報入力シート!L58="","",基本情報入力シート!L58)</f>
        <v/>
      </c>
      <c r="L37" s="945" t="str">
        <f aca="false">IF(基本情報入力シート!M58="","",基本情報入力シート!M58)</f>
        <v/>
      </c>
      <c r="M37" s="945" t="str">
        <f aca="false">IF(基本情報入力シート!R58="","",基本情報入力シート!R58)</f>
        <v/>
      </c>
      <c r="N37" s="945" t="str">
        <f aca="false">IF(基本情報入力シート!W58="","",基本情報入力シート!W58)</f>
        <v/>
      </c>
      <c r="O37" s="945" t="str">
        <f aca="false">IF(基本情報入力シート!X58="","",基本情報入力シート!X58)</f>
        <v/>
      </c>
      <c r="P37" s="946" t="str">
        <f aca="false">IF(基本情報入力シート!Y58="","",基本情報入力シート!Y58)</f>
        <v/>
      </c>
      <c r="Q37" s="947"/>
      <c r="R37" s="841" t="str">
        <f aca="false">IF(基本情報入力シート!Z58="","",基本情報入力シート!Z58)</f>
        <v/>
      </c>
      <c r="S37" s="842" t="str">
        <f aca="false">IF(基本情報入力シート!AA58="","",基本情報入力シート!AA58)</f>
        <v/>
      </c>
      <c r="T37" s="948"/>
      <c r="U37" s="949" t="e">
        <f aca="false">IF(P37="","",VLOOKUP(P37,【参考】数式用2!$A$3:$C$36,3,FALSE))))</f>
        <v>#N/A</v>
      </c>
      <c r="V37" s="950" t="s">
        <v>101</v>
      </c>
      <c r="W37" s="951"/>
      <c r="X37" s="952" t="s">
        <v>132</v>
      </c>
      <c r="Y37" s="951"/>
      <c r="Z37" s="950" t="s">
        <v>354</v>
      </c>
      <c r="AA37" s="951"/>
      <c r="AB37" s="950" t="s">
        <v>132</v>
      </c>
      <c r="AC37" s="951"/>
      <c r="AD37" s="950" t="s">
        <v>133</v>
      </c>
      <c r="AE37" s="953" t="s">
        <v>169</v>
      </c>
      <c r="AF37" s="954" t="str">
        <f aca="false">IF(W37&gt;=1,(AA37*12+AC37)-(W37*12+Y37)+1,"")</f>
        <v/>
      </c>
      <c r="AG37" s="955" t="s">
        <v>355</v>
      </c>
      <c r="AH37" s="956" t="str">
        <f aca="false">IFERROR(ROUNDDOWN(ROUND(R37*S37,0)*U37,0)*AF37,"")</f>
        <v/>
      </c>
      <c r="AI37" s="957"/>
      <c r="AJ37" s="958"/>
      <c r="AK37" s="957"/>
      <c r="AL37" s="960"/>
    </row>
    <row r="38" customFormat="false" ht="36.75" hidden="false" customHeight="true" outlineLevel="0" collapsed="false">
      <c r="A38" s="941" t="n">
        <f aca="false">A37+1</f>
        <v>27</v>
      </c>
      <c r="B38" s="942" t="str">
        <f aca="false">IF(基本情報入力シート!C59="","",基本情報入力シート!C59)</f>
        <v/>
      </c>
      <c r="C38" s="943" t="str">
        <f aca="false">IF(基本情報入力シート!D59="","",基本情報入力シート!D59)</f>
        <v/>
      </c>
      <c r="D38" s="943" t="str">
        <f aca="false">IF(基本情報入力シート!E59="","",基本情報入力シート!E59)</f>
        <v/>
      </c>
      <c r="E38" s="943" t="str">
        <f aca="false">IF(基本情報入力シート!F59="","",基本情報入力シート!F59)</f>
        <v/>
      </c>
      <c r="F38" s="943" t="str">
        <f aca="false">IF(基本情報入力シート!G59="","",基本情報入力シート!G59)</f>
        <v/>
      </c>
      <c r="G38" s="943" t="str">
        <f aca="false">IF(基本情報入力シート!H59="","",基本情報入力シート!H59)</f>
        <v/>
      </c>
      <c r="H38" s="943" t="str">
        <f aca="false">IF(基本情報入力シート!I59="","",基本情報入力シート!I59)</f>
        <v/>
      </c>
      <c r="I38" s="943" t="str">
        <f aca="false">IF(基本情報入力シート!J59="","",基本情報入力シート!J59)</f>
        <v/>
      </c>
      <c r="J38" s="943" t="str">
        <f aca="false">IF(基本情報入力シート!K59="","",基本情報入力シート!K59)</f>
        <v/>
      </c>
      <c r="K38" s="944" t="str">
        <f aca="false">IF(基本情報入力シート!L59="","",基本情報入力シート!L59)</f>
        <v/>
      </c>
      <c r="L38" s="945" t="str">
        <f aca="false">IF(基本情報入力シート!M59="","",基本情報入力シート!M59)</f>
        <v/>
      </c>
      <c r="M38" s="945" t="str">
        <f aca="false">IF(基本情報入力シート!R59="","",基本情報入力シート!R59)</f>
        <v/>
      </c>
      <c r="N38" s="945" t="str">
        <f aca="false">IF(基本情報入力シート!W59="","",基本情報入力シート!W59)</f>
        <v/>
      </c>
      <c r="O38" s="945" t="str">
        <f aca="false">IF(基本情報入力シート!X59="","",基本情報入力シート!X59)</f>
        <v/>
      </c>
      <c r="P38" s="946" t="str">
        <f aca="false">IF(基本情報入力シート!Y59="","",基本情報入力シート!Y59)</f>
        <v/>
      </c>
      <c r="Q38" s="947"/>
      <c r="R38" s="841" t="str">
        <f aca="false">IF(基本情報入力シート!Z59="","",基本情報入力シート!Z59)</f>
        <v/>
      </c>
      <c r="S38" s="842" t="str">
        <f aca="false">IF(基本情報入力シート!AA59="","",基本情報入力シート!AA59)</f>
        <v/>
      </c>
      <c r="T38" s="948"/>
      <c r="U38" s="949" t="e">
        <f aca="false">IF(P38="","",VLOOKUP(P38,【参考】数式用2!$A$3:$C$36,3,FALSE))))</f>
        <v>#N/A</v>
      </c>
      <c r="V38" s="950" t="s">
        <v>101</v>
      </c>
      <c r="W38" s="951"/>
      <c r="X38" s="952" t="s">
        <v>132</v>
      </c>
      <c r="Y38" s="951"/>
      <c r="Z38" s="950" t="s">
        <v>354</v>
      </c>
      <c r="AA38" s="951"/>
      <c r="AB38" s="950" t="s">
        <v>132</v>
      </c>
      <c r="AC38" s="951"/>
      <c r="AD38" s="950" t="s">
        <v>133</v>
      </c>
      <c r="AE38" s="953" t="s">
        <v>169</v>
      </c>
      <c r="AF38" s="954" t="str">
        <f aca="false">IF(W38&gt;=1,(AA38*12+AC38)-(W38*12+Y38)+1,"")</f>
        <v/>
      </c>
      <c r="AG38" s="955" t="s">
        <v>355</v>
      </c>
      <c r="AH38" s="956" t="str">
        <f aca="false">IFERROR(ROUNDDOWN(ROUND(R38*S38,0)*U38,0)*AF38,"")</f>
        <v/>
      </c>
      <c r="AI38" s="957"/>
      <c r="AJ38" s="958"/>
      <c r="AK38" s="957"/>
      <c r="AL38" s="960"/>
    </row>
    <row r="39" customFormat="false" ht="36.75" hidden="false" customHeight="true" outlineLevel="0" collapsed="false">
      <c r="A39" s="941" t="n">
        <f aca="false">A38+1</f>
        <v>28</v>
      </c>
      <c r="B39" s="942" t="str">
        <f aca="false">IF(基本情報入力シート!C60="","",基本情報入力シート!C60)</f>
        <v/>
      </c>
      <c r="C39" s="943" t="str">
        <f aca="false">IF(基本情報入力シート!D60="","",基本情報入力シート!D60)</f>
        <v/>
      </c>
      <c r="D39" s="943" t="str">
        <f aca="false">IF(基本情報入力シート!E60="","",基本情報入力シート!E60)</f>
        <v/>
      </c>
      <c r="E39" s="943" t="str">
        <f aca="false">IF(基本情報入力シート!F60="","",基本情報入力シート!F60)</f>
        <v/>
      </c>
      <c r="F39" s="943" t="str">
        <f aca="false">IF(基本情報入力シート!G60="","",基本情報入力シート!G60)</f>
        <v/>
      </c>
      <c r="G39" s="943" t="str">
        <f aca="false">IF(基本情報入力シート!H60="","",基本情報入力シート!H60)</f>
        <v/>
      </c>
      <c r="H39" s="943" t="str">
        <f aca="false">IF(基本情報入力シート!I60="","",基本情報入力シート!I60)</f>
        <v/>
      </c>
      <c r="I39" s="943" t="str">
        <f aca="false">IF(基本情報入力シート!J60="","",基本情報入力シート!J60)</f>
        <v/>
      </c>
      <c r="J39" s="943" t="str">
        <f aca="false">IF(基本情報入力シート!K60="","",基本情報入力シート!K60)</f>
        <v/>
      </c>
      <c r="K39" s="944" t="str">
        <f aca="false">IF(基本情報入力シート!L60="","",基本情報入力シート!L60)</f>
        <v/>
      </c>
      <c r="L39" s="945" t="str">
        <f aca="false">IF(基本情報入力シート!M60="","",基本情報入力シート!M60)</f>
        <v/>
      </c>
      <c r="M39" s="945" t="str">
        <f aca="false">IF(基本情報入力シート!R60="","",基本情報入力シート!R60)</f>
        <v/>
      </c>
      <c r="N39" s="945" t="str">
        <f aca="false">IF(基本情報入力シート!W60="","",基本情報入力シート!W60)</f>
        <v/>
      </c>
      <c r="O39" s="945" t="str">
        <f aca="false">IF(基本情報入力シート!X60="","",基本情報入力シート!X60)</f>
        <v/>
      </c>
      <c r="P39" s="946" t="str">
        <f aca="false">IF(基本情報入力シート!Y60="","",基本情報入力シート!Y60)</f>
        <v/>
      </c>
      <c r="Q39" s="947"/>
      <c r="R39" s="841" t="str">
        <f aca="false">IF(基本情報入力シート!Z60="","",基本情報入力シート!Z60)</f>
        <v/>
      </c>
      <c r="S39" s="842" t="str">
        <f aca="false">IF(基本情報入力シート!AA60="","",基本情報入力シート!AA60)</f>
        <v/>
      </c>
      <c r="T39" s="948"/>
      <c r="U39" s="949" t="e">
        <f aca="false">IF(P39="","",VLOOKUP(P39,【参考】数式用2!$A$3:$C$36,3,FALSE))))</f>
        <v>#N/A</v>
      </c>
      <c r="V39" s="950" t="s">
        <v>101</v>
      </c>
      <c r="W39" s="951"/>
      <c r="X39" s="952" t="s">
        <v>132</v>
      </c>
      <c r="Y39" s="951"/>
      <c r="Z39" s="950" t="s">
        <v>354</v>
      </c>
      <c r="AA39" s="951"/>
      <c r="AB39" s="950" t="s">
        <v>132</v>
      </c>
      <c r="AC39" s="951"/>
      <c r="AD39" s="950" t="s">
        <v>133</v>
      </c>
      <c r="AE39" s="953" t="s">
        <v>169</v>
      </c>
      <c r="AF39" s="954" t="str">
        <f aca="false">IF(W39&gt;=1,(AA39*12+AC39)-(W39*12+Y39)+1,"")</f>
        <v/>
      </c>
      <c r="AG39" s="955" t="s">
        <v>355</v>
      </c>
      <c r="AH39" s="956" t="str">
        <f aca="false">IFERROR(ROUNDDOWN(ROUND(R39*S39,0)*U39,0)*AF39,"")</f>
        <v/>
      </c>
      <c r="AI39" s="957"/>
      <c r="AJ39" s="958"/>
      <c r="AK39" s="957"/>
      <c r="AL39" s="960"/>
    </row>
    <row r="40" customFormat="false" ht="36.75" hidden="false" customHeight="true" outlineLevel="0" collapsed="false">
      <c r="A40" s="941" t="n">
        <f aca="false">A39+1</f>
        <v>29</v>
      </c>
      <c r="B40" s="942" t="str">
        <f aca="false">IF(基本情報入力シート!C61="","",基本情報入力シート!C61)</f>
        <v/>
      </c>
      <c r="C40" s="943" t="str">
        <f aca="false">IF(基本情報入力シート!D61="","",基本情報入力シート!D61)</f>
        <v/>
      </c>
      <c r="D40" s="943" t="str">
        <f aca="false">IF(基本情報入力シート!E61="","",基本情報入力シート!E61)</f>
        <v/>
      </c>
      <c r="E40" s="943" t="str">
        <f aca="false">IF(基本情報入力シート!F61="","",基本情報入力シート!F61)</f>
        <v/>
      </c>
      <c r="F40" s="943" t="str">
        <f aca="false">IF(基本情報入力シート!G61="","",基本情報入力シート!G61)</f>
        <v/>
      </c>
      <c r="G40" s="943" t="str">
        <f aca="false">IF(基本情報入力シート!H61="","",基本情報入力シート!H61)</f>
        <v/>
      </c>
      <c r="H40" s="943" t="str">
        <f aca="false">IF(基本情報入力シート!I61="","",基本情報入力シート!I61)</f>
        <v/>
      </c>
      <c r="I40" s="943" t="str">
        <f aca="false">IF(基本情報入力シート!J61="","",基本情報入力シート!J61)</f>
        <v/>
      </c>
      <c r="J40" s="943" t="str">
        <f aca="false">IF(基本情報入力シート!K61="","",基本情報入力シート!K61)</f>
        <v/>
      </c>
      <c r="K40" s="944" t="str">
        <f aca="false">IF(基本情報入力シート!L61="","",基本情報入力シート!L61)</f>
        <v/>
      </c>
      <c r="L40" s="945" t="str">
        <f aca="false">IF(基本情報入力シート!M61="","",基本情報入力シート!M61)</f>
        <v/>
      </c>
      <c r="M40" s="945" t="str">
        <f aca="false">IF(基本情報入力シート!R61="","",基本情報入力シート!R61)</f>
        <v/>
      </c>
      <c r="N40" s="945" t="str">
        <f aca="false">IF(基本情報入力シート!W61="","",基本情報入力シート!W61)</f>
        <v/>
      </c>
      <c r="O40" s="945" t="str">
        <f aca="false">IF(基本情報入力シート!X61="","",基本情報入力シート!X61)</f>
        <v/>
      </c>
      <c r="P40" s="946" t="str">
        <f aca="false">IF(基本情報入力シート!Y61="","",基本情報入力シート!Y61)</f>
        <v/>
      </c>
      <c r="Q40" s="947"/>
      <c r="R40" s="841" t="str">
        <f aca="false">IF(基本情報入力シート!Z61="","",基本情報入力シート!Z61)</f>
        <v/>
      </c>
      <c r="S40" s="842" t="str">
        <f aca="false">IF(基本情報入力シート!AA61="","",基本情報入力シート!AA61)</f>
        <v/>
      </c>
      <c r="T40" s="948"/>
      <c r="U40" s="949" t="e">
        <f aca="false">IF(P40="","",VLOOKUP(P40,【参考】数式用2!$A$3:$C$36,3,FALSE))))</f>
        <v>#N/A</v>
      </c>
      <c r="V40" s="950" t="s">
        <v>101</v>
      </c>
      <c r="W40" s="951"/>
      <c r="X40" s="952" t="s">
        <v>132</v>
      </c>
      <c r="Y40" s="951"/>
      <c r="Z40" s="950" t="s">
        <v>354</v>
      </c>
      <c r="AA40" s="951"/>
      <c r="AB40" s="950" t="s">
        <v>132</v>
      </c>
      <c r="AC40" s="951"/>
      <c r="AD40" s="950" t="s">
        <v>133</v>
      </c>
      <c r="AE40" s="953" t="s">
        <v>169</v>
      </c>
      <c r="AF40" s="954" t="str">
        <f aca="false">IF(W40&gt;=1,(AA40*12+AC40)-(W40*12+Y40)+1,"")</f>
        <v/>
      </c>
      <c r="AG40" s="955" t="s">
        <v>355</v>
      </c>
      <c r="AH40" s="956" t="str">
        <f aca="false">IFERROR(ROUNDDOWN(ROUND(R40*S40,0)*U40,0)*AF40,"")</f>
        <v/>
      </c>
      <c r="AI40" s="957"/>
      <c r="AJ40" s="958"/>
      <c r="AK40" s="957"/>
      <c r="AL40" s="960"/>
    </row>
    <row r="41" customFormat="false" ht="36.75" hidden="false" customHeight="true" outlineLevel="0" collapsed="false">
      <c r="A41" s="941" t="n">
        <f aca="false">A40+1</f>
        <v>30</v>
      </c>
      <c r="B41" s="942" t="str">
        <f aca="false">IF(基本情報入力シート!C62="","",基本情報入力シート!C62)</f>
        <v/>
      </c>
      <c r="C41" s="943" t="str">
        <f aca="false">IF(基本情報入力シート!D62="","",基本情報入力シート!D62)</f>
        <v/>
      </c>
      <c r="D41" s="943" t="str">
        <f aca="false">IF(基本情報入力シート!E62="","",基本情報入力シート!E62)</f>
        <v/>
      </c>
      <c r="E41" s="943" t="str">
        <f aca="false">IF(基本情報入力シート!F62="","",基本情報入力シート!F62)</f>
        <v/>
      </c>
      <c r="F41" s="943" t="str">
        <f aca="false">IF(基本情報入力シート!G62="","",基本情報入力シート!G62)</f>
        <v/>
      </c>
      <c r="G41" s="943" t="str">
        <f aca="false">IF(基本情報入力シート!H62="","",基本情報入力シート!H62)</f>
        <v/>
      </c>
      <c r="H41" s="943" t="str">
        <f aca="false">IF(基本情報入力シート!I62="","",基本情報入力シート!I62)</f>
        <v/>
      </c>
      <c r="I41" s="943" t="str">
        <f aca="false">IF(基本情報入力シート!J62="","",基本情報入力シート!J62)</f>
        <v/>
      </c>
      <c r="J41" s="943" t="str">
        <f aca="false">IF(基本情報入力シート!K62="","",基本情報入力シート!K62)</f>
        <v/>
      </c>
      <c r="K41" s="944" t="str">
        <f aca="false">IF(基本情報入力シート!L62="","",基本情報入力シート!L62)</f>
        <v/>
      </c>
      <c r="L41" s="945" t="str">
        <f aca="false">IF(基本情報入力シート!M62="","",基本情報入力シート!M62)</f>
        <v/>
      </c>
      <c r="M41" s="945" t="str">
        <f aca="false">IF(基本情報入力シート!R62="","",基本情報入力シート!R62)</f>
        <v/>
      </c>
      <c r="N41" s="945" t="str">
        <f aca="false">IF(基本情報入力シート!W62="","",基本情報入力シート!W62)</f>
        <v/>
      </c>
      <c r="O41" s="945" t="str">
        <f aca="false">IF(基本情報入力シート!X62="","",基本情報入力シート!X62)</f>
        <v/>
      </c>
      <c r="P41" s="946" t="str">
        <f aca="false">IF(基本情報入力シート!Y62="","",基本情報入力シート!Y62)</f>
        <v/>
      </c>
      <c r="Q41" s="947"/>
      <c r="R41" s="841" t="str">
        <f aca="false">IF(基本情報入力シート!Z62="","",基本情報入力シート!Z62)</f>
        <v/>
      </c>
      <c r="S41" s="842" t="str">
        <f aca="false">IF(基本情報入力シート!AA62="","",基本情報入力シート!AA62)</f>
        <v/>
      </c>
      <c r="T41" s="948"/>
      <c r="U41" s="949" t="e">
        <f aca="false">IF(P41="","",VLOOKUP(P41,【参考】数式用2!$A$3:$C$36,3,FALSE))))</f>
        <v>#N/A</v>
      </c>
      <c r="V41" s="950" t="s">
        <v>101</v>
      </c>
      <c r="W41" s="951"/>
      <c r="X41" s="952" t="s">
        <v>132</v>
      </c>
      <c r="Y41" s="951"/>
      <c r="Z41" s="950" t="s">
        <v>354</v>
      </c>
      <c r="AA41" s="951"/>
      <c r="AB41" s="950" t="s">
        <v>132</v>
      </c>
      <c r="AC41" s="951"/>
      <c r="AD41" s="950" t="s">
        <v>133</v>
      </c>
      <c r="AE41" s="953" t="s">
        <v>169</v>
      </c>
      <c r="AF41" s="954" t="str">
        <f aca="false">IF(W41&gt;=1,(AA41*12+AC41)-(W41*12+Y41)+1,"")</f>
        <v/>
      </c>
      <c r="AG41" s="955" t="s">
        <v>355</v>
      </c>
      <c r="AH41" s="956" t="str">
        <f aca="false">IFERROR(ROUNDDOWN(ROUND(R41*S41,0)*U41,0)*AF41,"")</f>
        <v/>
      </c>
      <c r="AI41" s="957"/>
      <c r="AJ41" s="958"/>
      <c r="AK41" s="957"/>
      <c r="AL41" s="960"/>
    </row>
    <row r="42" customFormat="false" ht="36.75" hidden="false" customHeight="true" outlineLevel="0" collapsed="false">
      <c r="A42" s="941" t="n">
        <f aca="false">A41+1</f>
        <v>31</v>
      </c>
      <c r="B42" s="942" t="str">
        <f aca="false">IF(基本情報入力シート!C63="","",基本情報入力シート!C63)</f>
        <v/>
      </c>
      <c r="C42" s="943" t="str">
        <f aca="false">IF(基本情報入力シート!D63="","",基本情報入力シート!D63)</f>
        <v/>
      </c>
      <c r="D42" s="943" t="str">
        <f aca="false">IF(基本情報入力シート!E63="","",基本情報入力シート!E63)</f>
        <v/>
      </c>
      <c r="E42" s="943" t="str">
        <f aca="false">IF(基本情報入力シート!F63="","",基本情報入力シート!F63)</f>
        <v/>
      </c>
      <c r="F42" s="943" t="str">
        <f aca="false">IF(基本情報入力シート!G63="","",基本情報入力シート!G63)</f>
        <v/>
      </c>
      <c r="G42" s="943" t="str">
        <f aca="false">IF(基本情報入力シート!H63="","",基本情報入力シート!H63)</f>
        <v/>
      </c>
      <c r="H42" s="943" t="str">
        <f aca="false">IF(基本情報入力シート!I63="","",基本情報入力シート!I63)</f>
        <v/>
      </c>
      <c r="I42" s="943" t="str">
        <f aca="false">IF(基本情報入力シート!J63="","",基本情報入力シート!J63)</f>
        <v/>
      </c>
      <c r="J42" s="943" t="str">
        <f aca="false">IF(基本情報入力シート!K63="","",基本情報入力シート!K63)</f>
        <v/>
      </c>
      <c r="K42" s="944" t="str">
        <f aca="false">IF(基本情報入力シート!L63="","",基本情報入力シート!L63)</f>
        <v/>
      </c>
      <c r="L42" s="945" t="str">
        <f aca="false">IF(基本情報入力シート!M63="","",基本情報入力シート!M63)</f>
        <v/>
      </c>
      <c r="M42" s="945" t="str">
        <f aca="false">IF(基本情報入力シート!R63="","",基本情報入力シート!R63)</f>
        <v/>
      </c>
      <c r="N42" s="945" t="str">
        <f aca="false">IF(基本情報入力シート!W63="","",基本情報入力シート!W63)</f>
        <v/>
      </c>
      <c r="O42" s="945" t="str">
        <f aca="false">IF(基本情報入力シート!X63="","",基本情報入力シート!X63)</f>
        <v/>
      </c>
      <c r="P42" s="946" t="str">
        <f aca="false">IF(基本情報入力シート!Y63="","",基本情報入力シート!Y63)</f>
        <v/>
      </c>
      <c r="Q42" s="947"/>
      <c r="R42" s="841" t="str">
        <f aca="false">IF(基本情報入力シート!Z63="","",基本情報入力シート!Z63)</f>
        <v/>
      </c>
      <c r="S42" s="842" t="str">
        <f aca="false">IF(基本情報入力シート!AA63="","",基本情報入力シート!AA63)</f>
        <v/>
      </c>
      <c r="T42" s="948"/>
      <c r="U42" s="949" t="e">
        <f aca="false">IF(P42="","",VLOOKUP(P42,【参考】数式用2!$A$3:$C$36,3,FALSE))))</f>
        <v>#N/A</v>
      </c>
      <c r="V42" s="950" t="s">
        <v>101</v>
      </c>
      <c r="W42" s="951"/>
      <c r="X42" s="952" t="s">
        <v>132</v>
      </c>
      <c r="Y42" s="951"/>
      <c r="Z42" s="950" t="s">
        <v>354</v>
      </c>
      <c r="AA42" s="951"/>
      <c r="AB42" s="950" t="s">
        <v>132</v>
      </c>
      <c r="AC42" s="951"/>
      <c r="AD42" s="950" t="s">
        <v>133</v>
      </c>
      <c r="AE42" s="953" t="s">
        <v>169</v>
      </c>
      <c r="AF42" s="954" t="str">
        <f aca="false">IF(W42&gt;=1,(AA42*12+AC42)-(W42*12+Y42)+1,"")</f>
        <v/>
      </c>
      <c r="AG42" s="955" t="s">
        <v>355</v>
      </c>
      <c r="AH42" s="956" t="str">
        <f aca="false">IFERROR(ROUNDDOWN(ROUND(R42*S42,0)*U42,0)*AF42,"")</f>
        <v/>
      </c>
      <c r="AI42" s="957"/>
      <c r="AJ42" s="958"/>
      <c r="AK42" s="957"/>
      <c r="AL42" s="960"/>
    </row>
    <row r="43" customFormat="false" ht="36.75" hidden="false" customHeight="true" outlineLevel="0" collapsed="false">
      <c r="A43" s="941" t="n">
        <f aca="false">A42+1</f>
        <v>32</v>
      </c>
      <c r="B43" s="942" t="str">
        <f aca="false">IF(基本情報入力シート!C64="","",基本情報入力シート!C64)</f>
        <v/>
      </c>
      <c r="C43" s="943" t="str">
        <f aca="false">IF(基本情報入力シート!D64="","",基本情報入力シート!D64)</f>
        <v/>
      </c>
      <c r="D43" s="943" t="str">
        <f aca="false">IF(基本情報入力シート!E64="","",基本情報入力シート!E64)</f>
        <v/>
      </c>
      <c r="E43" s="943" t="str">
        <f aca="false">IF(基本情報入力シート!F64="","",基本情報入力シート!F64)</f>
        <v/>
      </c>
      <c r="F43" s="943" t="str">
        <f aca="false">IF(基本情報入力シート!G64="","",基本情報入力シート!G64)</f>
        <v/>
      </c>
      <c r="G43" s="943" t="str">
        <f aca="false">IF(基本情報入力シート!H64="","",基本情報入力シート!H64)</f>
        <v/>
      </c>
      <c r="H43" s="943" t="str">
        <f aca="false">IF(基本情報入力シート!I64="","",基本情報入力シート!I64)</f>
        <v/>
      </c>
      <c r="I43" s="943" t="str">
        <f aca="false">IF(基本情報入力シート!J64="","",基本情報入力シート!J64)</f>
        <v/>
      </c>
      <c r="J43" s="943" t="str">
        <f aca="false">IF(基本情報入力シート!K64="","",基本情報入力シート!K64)</f>
        <v/>
      </c>
      <c r="K43" s="944" t="str">
        <f aca="false">IF(基本情報入力シート!L64="","",基本情報入力シート!L64)</f>
        <v/>
      </c>
      <c r="L43" s="945" t="str">
        <f aca="false">IF(基本情報入力シート!M64="","",基本情報入力シート!M64)</f>
        <v/>
      </c>
      <c r="M43" s="945" t="str">
        <f aca="false">IF(基本情報入力シート!R64="","",基本情報入力シート!R64)</f>
        <v/>
      </c>
      <c r="N43" s="945" t="str">
        <f aca="false">IF(基本情報入力シート!W64="","",基本情報入力シート!W64)</f>
        <v/>
      </c>
      <c r="O43" s="945" t="str">
        <f aca="false">IF(基本情報入力シート!X64="","",基本情報入力シート!X64)</f>
        <v/>
      </c>
      <c r="P43" s="946" t="str">
        <f aca="false">IF(基本情報入力シート!Y64="","",基本情報入力シート!Y64)</f>
        <v/>
      </c>
      <c r="Q43" s="947"/>
      <c r="R43" s="841" t="str">
        <f aca="false">IF(基本情報入力シート!Z64="","",基本情報入力シート!Z64)</f>
        <v/>
      </c>
      <c r="S43" s="842" t="str">
        <f aca="false">IF(基本情報入力シート!AA64="","",基本情報入力シート!AA64)</f>
        <v/>
      </c>
      <c r="T43" s="948"/>
      <c r="U43" s="949" t="e">
        <f aca="false">IF(P43="","",VLOOKUP(P43,【参考】数式用2!$A$3:$C$36,3,FALSE))))</f>
        <v>#N/A</v>
      </c>
      <c r="V43" s="950" t="s">
        <v>101</v>
      </c>
      <c r="W43" s="951"/>
      <c r="X43" s="952" t="s">
        <v>132</v>
      </c>
      <c r="Y43" s="951"/>
      <c r="Z43" s="950" t="s">
        <v>354</v>
      </c>
      <c r="AA43" s="951"/>
      <c r="AB43" s="950" t="s">
        <v>132</v>
      </c>
      <c r="AC43" s="951"/>
      <c r="AD43" s="950" t="s">
        <v>133</v>
      </c>
      <c r="AE43" s="953" t="s">
        <v>169</v>
      </c>
      <c r="AF43" s="954" t="str">
        <f aca="false">IF(W43&gt;=1,(AA43*12+AC43)-(W43*12+Y43)+1,"")</f>
        <v/>
      </c>
      <c r="AG43" s="955" t="s">
        <v>355</v>
      </c>
      <c r="AH43" s="956" t="str">
        <f aca="false">IFERROR(ROUNDDOWN(ROUND(R43*S43,0)*U43,0)*AF43,"")</f>
        <v/>
      </c>
      <c r="AI43" s="957"/>
      <c r="AJ43" s="958"/>
      <c r="AK43" s="957"/>
      <c r="AL43" s="960"/>
    </row>
    <row r="44" customFormat="false" ht="36.75" hidden="false" customHeight="true" outlineLevel="0" collapsed="false">
      <c r="A44" s="941" t="n">
        <f aca="false">A43+1</f>
        <v>33</v>
      </c>
      <c r="B44" s="942" t="str">
        <f aca="false">IF(基本情報入力シート!C65="","",基本情報入力シート!C65)</f>
        <v/>
      </c>
      <c r="C44" s="943" t="str">
        <f aca="false">IF(基本情報入力シート!D65="","",基本情報入力シート!D65)</f>
        <v/>
      </c>
      <c r="D44" s="943" t="str">
        <f aca="false">IF(基本情報入力シート!E65="","",基本情報入力シート!E65)</f>
        <v/>
      </c>
      <c r="E44" s="943" t="str">
        <f aca="false">IF(基本情報入力シート!F65="","",基本情報入力シート!F65)</f>
        <v/>
      </c>
      <c r="F44" s="943" t="str">
        <f aca="false">IF(基本情報入力シート!G65="","",基本情報入力シート!G65)</f>
        <v/>
      </c>
      <c r="G44" s="943" t="str">
        <f aca="false">IF(基本情報入力シート!H65="","",基本情報入力シート!H65)</f>
        <v/>
      </c>
      <c r="H44" s="943" t="str">
        <f aca="false">IF(基本情報入力シート!I65="","",基本情報入力シート!I65)</f>
        <v/>
      </c>
      <c r="I44" s="943" t="str">
        <f aca="false">IF(基本情報入力シート!J65="","",基本情報入力シート!J65)</f>
        <v/>
      </c>
      <c r="J44" s="943" t="str">
        <f aca="false">IF(基本情報入力シート!K65="","",基本情報入力シート!K65)</f>
        <v/>
      </c>
      <c r="K44" s="944" t="str">
        <f aca="false">IF(基本情報入力シート!L65="","",基本情報入力シート!L65)</f>
        <v/>
      </c>
      <c r="L44" s="945" t="str">
        <f aca="false">IF(基本情報入力シート!M65="","",基本情報入力シート!M65)</f>
        <v/>
      </c>
      <c r="M44" s="945" t="str">
        <f aca="false">IF(基本情報入力シート!R65="","",基本情報入力シート!R65)</f>
        <v/>
      </c>
      <c r="N44" s="945" t="str">
        <f aca="false">IF(基本情報入力シート!W65="","",基本情報入力シート!W65)</f>
        <v/>
      </c>
      <c r="O44" s="945" t="str">
        <f aca="false">IF(基本情報入力シート!X65="","",基本情報入力シート!X65)</f>
        <v/>
      </c>
      <c r="P44" s="946" t="str">
        <f aca="false">IF(基本情報入力シート!Y65="","",基本情報入力シート!Y65)</f>
        <v/>
      </c>
      <c r="Q44" s="947"/>
      <c r="R44" s="841" t="str">
        <f aca="false">IF(基本情報入力シート!Z65="","",基本情報入力シート!Z65)</f>
        <v/>
      </c>
      <c r="S44" s="842" t="str">
        <f aca="false">IF(基本情報入力シート!AA65="","",基本情報入力シート!AA65)</f>
        <v/>
      </c>
      <c r="T44" s="948"/>
      <c r="U44" s="949" t="e">
        <f aca="false">IF(P44="","",VLOOKUP(P44,【参考】数式用2!$A$3:$C$36,3,FALSE))))</f>
        <v>#N/A</v>
      </c>
      <c r="V44" s="950" t="s">
        <v>101</v>
      </c>
      <c r="W44" s="951"/>
      <c r="X44" s="952" t="s">
        <v>132</v>
      </c>
      <c r="Y44" s="951"/>
      <c r="Z44" s="950" t="s">
        <v>354</v>
      </c>
      <c r="AA44" s="951"/>
      <c r="AB44" s="950" t="s">
        <v>132</v>
      </c>
      <c r="AC44" s="951"/>
      <c r="AD44" s="950" t="s">
        <v>133</v>
      </c>
      <c r="AE44" s="953" t="s">
        <v>169</v>
      </c>
      <c r="AF44" s="954" t="str">
        <f aca="false">IF(W44&gt;=1,(AA44*12+AC44)-(W44*12+Y44)+1,"")</f>
        <v/>
      </c>
      <c r="AG44" s="955" t="s">
        <v>355</v>
      </c>
      <c r="AH44" s="956" t="str">
        <f aca="false">IFERROR(ROUNDDOWN(ROUND(R44*S44,0)*U44,0)*AF44,"")</f>
        <v/>
      </c>
      <c r="AI44" s="957"/>
      <c r="AJ44" s="958"/>
      <c r="AK44" s="957"/>
      <c r="AL44" s="960"/>
    </row>
    <row r="45" customFormat="false" ht="36.75" hidden="false" customHeight="true" outlineLevel="0" collapsed="false">
      <c r="A45" s="941" t="n">
        <f aca="false">A44+1</f>
        <v>34</v>
      </c>
      <c r="B45" s="942" t="str">
        <f aca="false">IF(基本情報入力シート!C66="","",基本情報入力シート!C66)</f>
        <v/>
      </c>
      <c r="C45" s="943" t="str">
        <f aca="false">IF(基本情報入力シート!D66="","",基本情報入力シート!D66)</f>
        <v/>
      </c>
      <c r="D45" s="943" t="str">
        <f aca="false">IF(基本情報入力シート!E66="","",基本情報入力シート!E66)</f>
        <v/>
      </c>
      <c r="E45" s="943" t="str">
        <f aca="false">IF(基本情報入力シート!F66="","",基本情報入力シート!F66)</f>
        <v/>
      </c>
      <c r="F45" s="943" t="str">
        <f aca="false">IF(基本情報入力シート!G66="","",基本情報入力シート!G66)</f>
        <v/>
      </c>
      <c r="G45" s="943" t="str">
        <f aca="false">IF(基本情報入力シート!H66="","",基本情報入力シート!H66)</f>
        <v/>
      </c>
      <c r="H45" s="943" t="str">
        <f aca="false">IF(基本情報入力シート!I66="","",基本情報入力シート!I66)</f>
        <v/>
      </c>
      <c r="I45" s="943" t="str">
        <f aca="false">IF(基本情報入力シート!J66="","",基本情報入力シート!J66)</f>
        <v/>
      </c>
      <c r="J45" s="943" t="str">
        <f aca="false">IF(基本情報入力シート!K66="","",基本情報入力シート!K66)</f>
        <v/>
      </c>
      <c r="K45" s="944" t="str">
        <f aca="false">IF(基本情報入力シート!L66="","",基本情報入力シート!L66)</f>
        <v/>
      </c>
      <c r="L45" s="945" t="str">
        <f aca="false">IF(基本情報入力シート!M66="","",基本情報入力シート!M66)</f>
        <v/>
      </c>
      <c r="M45" s="945" t="str">
        <f aca="false">IF(基本情報入力シート!R66="","",基本情報入力シート!R66)</f>
        <v/>
      </c>
      <c r="N45" s="945" t="str">
        <f aca="false">IF(基本情報入力シート!W66="","",基本情報入力シート!W66)</f>
        <v/>
      </c>
      <c r="O45" s="945" t="str">
        <f aca="false">IF(基本情報入力シート!X66="","",基本情報入力シート!X66)</f>
        <v/>
      </c>
      <c r="P45" s="946" t="str">
        <f aca="false">IF(基本情報入力シート!Y66="","",基本情報入力シート!Y66)</f>
        <v/>
      </c>
      <c r="Q45" s="947"/>
      <c r="R45" s="841" t="str">
        <f aca="false">IF(基本情報入力シート!Z66="","",基本情報入力シート!Z66)</f>
        <v/>
      </c>
      <c r="S45" s="842" t="str">
        <f aca="false">IF(基本情報入力シート!AA66="","",基本情報入力シート!AA66)</f>
        <v/>
      </c>
      <c r="T45" s="948"/>
      <c r="U45" s="949" t="e">
        <f aca="false">IF(P45="","",VLOOKUP(P45,【参考】数式用2!$A$3:$C$36,3,FALSE))))</f>
        <v>#N/A</v>
      </c>
      <c r="V45" s="950" t="s">
        <v>101</v>
      </c>
      <c r="W45" s="951"/>
      <c r="X45" s="952" t="s">
        <v>132</v>
      </c>
      <c r="Y45" s="951"/>
      <c r="Z45" s="950" t="s">
        <v>354</v>
      </c>
      <c r="AA45" s="951"/>
      <c r="AB45" s="950" t="s">
        <v>132</v>
      </c>
      <c r="AC45" s="951"/>
      <c r="AD45" s="950" t="s">
        <v>133</v>
      </c>
      <c r="AE45" s="953" t="s">
        <v>169</v>
      </c>
      <c r="AF45" s="954" t="str">
        <f aca="false">IF(W45&gt;=1,(AA45*12+AC45)-(W45*12+Y45)+1,"")</f>
        <v/>
      </c>
      <c r="AG45" s="955" t="s">
        <v>355</v>
      </c>
      <c r="AH45" s="956" t="str">
        <f aca="false">IFERROR(ROUNDDOWN(ROUND(R45*S45,0)*U45,0)*AF45,"")</f>
        <v/>
      </c>
      <c r="AI45" s="957"/>
      <c r="AJ45" s="958"/>
      <c r="AK45" s="957"/>
      <c r="AL45" s="960"/>
    </row>
    <row r="46" customFormat="false" ht="36.75" hidden="false" customHeight="true" outlineLevel="0" collapsed="false">
      <c r="A46" s="941" t="n">
        <f aca="false">A45+1</f>
        <v>35</v>
      </c>
      <c r="B46" s="942" t="str">
        <f aca="false">IF(基本情報入力シート!C67="","",基本情報入力シート!C67)</f>
        <v/>
      </c>
      <c r="C46" s="943" t="str">
        <f aca="false">IF(基本情報入力シート!D67="","",基本情報入力シート!D67)</f>
        <v/>
      </c>
      <c r="D46" s="943" t="str">
        <f aca="false">IF(基本情報入力シート!E67="","",基本情報入力シート!E67)</f>
        <v/>
      </c>
      <c r="E46" s="943" t="str">
        <f aca="false">IF(基本情報入力シート!F67="","",基本情報入力シート!F67)</f>
        <v/>
      </c>
      <c r="F46" s="943" t="str">
        <f aca="false">IF(基本情報入力シート!G67="","",基本情報入力シート!G67)</f>
        <v/>
      </c>
      <c r="G46" s="943" t="str">
        <f aca="false">IF(基本情報入力シート!H67="","",基本情報入力シート!H67)</f>
        <v/>
      </c>
      <c r="H46" s="943" t="str">
        <f aca="false">IF(基本情報入力シート!I67="","",基本情報入力シート!I67)</f>
        <v/>
      </c>
      <c r="I46" s="943" t="str">
        <f aca="false">IF(基本情報入力シート!J67="","",基本情報入力シート!J67)</f>
        <v/>
      </c>
      <c r="J46" s="943" t="str">
        <f aca="false">IF(基本情報入力シート!K67="","",基本情報入力シート!K67)</f>
        <v/>
      </c>
      <c r="K46" s="944" t="str">
        <f aca="false">IF(基本情報入力シート!L67="","",基本情報入力シート!L67)</f>
        <v/>
      </c>
      <c r="L46" s="945" t="str">
        <f aca="false">IF(基本情報入力シート!M67="","",基本情報入力シート!M67)</f>
        <v/>
      </c>
      <c r="M46" s="945" t="str">
        <f aca="false">IF(基本情報入力シート!R67="","",基本情報入力シート!R67)</f>
        <v/>
      </c>
      <c r="N46" s="945" t="str">
        <f aca="false">IF(基本情報入力シート!W67="","",基本情報入力シート!W67)</f>
        <v/>
      </c>
      <c r="O46" s="945" t="str">
        <f aca="false">IF(基本情報入力シート!X67="","",基本情報入力シート!X67)</f>
        <v/>
      </c>
      <c r="P46" s="946" t="str">
        <f aca="false">IF(基本情報入力シート!Y67="","",基本情報入力シート!Y67)</f>
        <v/>
      </c>
      <c r="Q46" s="947"/>
      <c r="R46" s="841" t="str">
        <f aca="false">IF(基本情報入力シート!Z67="","",基本情報入力シート!Z67)</f>
        <v/>
      </c>
      <c r="S46" s="842" t="str">
        <f aca="false">IF(基本情報入力シート!AA67="","",基本情報入力シート!AA67)</f>
        <v/>
      </c>
      <c r="T46" s="948"/>
      <c r="U46" s="949" t="e">
        <f aca="false">IF(P46="","",VLOOKUP(P46,【参考】数式用2!$A$3:$C$36,3,FALSE))))</f>
        <v>#N/A</v>
      </c>
      <c r="V46" s="950" t="s">
        <v>101</v>
      </c>
      <c r="W46" s="951"/>
      <c r="X46" s="952" t="s">
        <v>132</v>
      </c>
      <c r="Y46" s="951"/>
      <c r="Z46" s="950" t="s">
        <v>354</v>
      </c>
      <c r="AA46" s="951"/>
      <c r="AB46" s="950" t="s">
        <v>132</v>
      </c>
      <c r="AC46" s="951"/>
      <c r="AD46" s="950" t="s">
        <v>133</v>
      </c>
      <c r="AE46" s="953" t="s">
        <v>169</v>
      </c>
      <c r="AF46" s="954" t="str">
        <f aca="false">IF(W46&gt;=1,(AA46*12+AC46)-(W46*12+Y46)+1,"")</f>
        <v/>
      </c>
      <c r="AG46" s="955" t="s">
        <v>355</v>
      </c>
      <c r="AH46" s="956" t="str">
        <f aca="false">IFERROR(ROUNDDOWN(ROUND(R46*S46,0)*U46,0)*AF46,"")</f>
        <v/>
      </c>
      <c r="AI46" s="957"/>
      <c r="AJ46" s="958"/>
      <c r="AK46" s="957"/>
      <c r="AL46" s="960"/>
    </row>
    <row r="47" customFormat="false" ht="36.75" hidden="false" customHeight="true" outlineLevel="0" collapsed="false">
      <c r="A47" s="941" t="n">
        <f aca="false">A46+1</f>
        <v>36</v>
      </c>
      <c r="B47" s="942" t="str">
        <f aca="false">IF(基本情報入力シート!C68="","",基本情報入力シート!C68)</f>
        <v/>
      </c>
      <c r="C47" s="943" t="str">
        <f aca="false">IF(基本情報入力シート!D68="","",基本情報入力シート!D68)</f>
        <v/>
      </c>
      <c r="D47" s="943" t="str">
        <f aca="false">IF(基本情報入力シート!E68="","",基本情報入力シート!E68)</f>
        <v/>
      </c>
      <c r="E47" s="943" t="str">
        <f aca="false">IF(基本情報入力シート!F68="","",基本情報入力シート!F68)</f>
        <v/>
      </c>
      <c r="F47" s="943" t="str">
        <f aca="false">IF(基本情報入力シート!G68="","",基本情報入力シート!G68)</f>
        <v/>
      </c>
      <c r="G47" s="943" t="str">
        <f aca="false">IF(基本情報入力シート!H68="","",基本情報入力シート!H68)</f>
        <v/>
      </c>
      <c r="H47" s="943" t="str">
        <f aca="false">IF(基本情報入力シート!I68="","",基本情報入力シート!I68)</f>
        <v/>
      </c>
      <c r="I47" s="943" t="str">
        <f aca="false">IF(基本情報入力シート!J68="","",基本情報入力シート!J68)</f>
        <v/>
      </c>
      <c r="J47" s="943" t="str">
        <f aca="false">IF(基本情報入力シート!K68="","",基本情報入力シート!K68)</f>
        <v/>
      </c>
      <c r="K47" s="944" t="str">
        <f aca="false">IF(基本情報入力シート!L68="","",基本情報入力シート!L68)</f>
        <v/>
      </c>
      <c r="L47" s="945" t="str">
        <f aca="false">IF(基本情報入力シート!M68="","",基本情報入力シート!M68)</f>
        <v/>
      </c>
      <c r="M47" s="945" t="str">
        <f aca="false">IF(基本情報入力シート!R68="","",基本情報入力シート!R68)</f>
        <v/>
      </c>
      <c r="N47" s="945" t="str">
        <f aca="false">IF(基本情報入力シート!W68="","",基本情報入力シート!W68)</f>
        <v/>
      </c>
      <c r="O47" s="945" t="str">
        <f aca="false">IF(基本情報入力シート!X68="","",基本情報入力シート!X68)</f>
        <v/>
      </c>
      <c r="P47" s="946" t="str">
        <f aca="false">IF(基本情報入力シート!Y68="","",基本情報入力シート!Y68)</f>
        <v/>
      </c>
      <c r="Q47" s="947"/>
      <c r="R47" s="841" t="str">
        <f aca="false">IF(基本情報入力シート!Z68="","",基本情報入力シート!Z68)</f>
        <v/>
      </c>
      <c r="S47" s="842" t="str">
        <f aca="false">IF(基本情報入力シート!AA68="","",基本情報入力シート!AA68)</f>
        <v/>
      </c>
      <c r="T47" s="948"/>
      <c r="U47" s="949" t="e">
        <f aca="false">IF(P47="","",VLOOKUP(P47,【参考】数式用2!$A$3:$C$36,3,FALSE))))</f>
        <v>#N/A</v>
      </c>
      <c r="V47" s="950" t="s">
        <v>101</v>
      </c>
      <c r="W47" s="951"/>
      <c r="X47" s="952" t="s">
        <v>132</v>
      </c>
      <c r="Y47" s="951"/>
      <c r="Z47" s="950" t="s">
        <v>354</v>
      </c>
      <c r="AA47" s="951"/>
      <c r="AB47" s="950" t="s">
        <v>132</v>
      </c>
      <c r="AC47" s="951"/>
      <c r="AD47" s="950" t="s">
        <v>133</v>
      </c>
      <c r="AE47" s="953" t="s">
        <v>169</v>
      </c>
      <c r="AF47" s="954" t="str">
        <f aca="false">IF(W47&gt;=1,(AA47*12+AC47)-(W47*12+Y47)+1,"")</f>
        <v/>
      </c>
      <c r="AG47" s="955" t="s">
        <v>355</v>
      </c>
      <c r="AH47" s="956" t="str">
        <f aca="false">IFERROR(ROUNDDOWN(ROUND(R47*S47,0)*U47,0)*AF47,"")</f>
        <v/>
      </c>
      <c r="AI47" s="957"/>
      <c r="AJ47" s="958"/>
      <c r="AK47" s="957"/>
      <c r="AL47" s="960"/>
    </row>
    <row r="48" customFormat="false" ht="36.75" hidden="false" customHeight="true" outlineLevel="0" collapsed="false">
      <c r="A48" s="941" t="n">
        <f aca="false">A47+1</f>
        <v>37</v>
      </c>
      <c r="B48" s="942" t="str">
        <f aca="false">IF(基本情報入力シート!C69="","",基本情報入力シート!C69)</f>
        <v/>
      </c>
      <c r="C48" s="943" t="str">
        <f aca="false">IF(基本情報入力シート!D69="","",基本情報入力シート!D69)</f>
        <v/>
      </c>
      <c r="D48" s="943" t="str">
        <f aca="false">IF(基本情報入力シート!E69="","",基本情報入力シート!E69)</f>
        <v/>
      </c>
      <c r="E48" s="943" t="str">
        <f aca="false">IF(基本情報入力シート!F69="","",基本情報入力シート!F69)</f>
        <v/>
      </c>
      <c r="F48" s="943" t="str">
        <f aca="false">IF(基本情報入力シート!G69="","",基本情報入力シート!G69)</f>
        <v/>
      </c>
      <c r="G48" s="943" t="str">
        <f aca="false">IF(基本情報入力シート!H69="","",基本情報入力シート!H69)</f>
        <v/>
      </c>
      <c r="H48" s="943" t="str">
        <f aca="false">IF(基本情報入力シート!I69="","",基本情報入力シート!I69)</f>
        <v/>
      </c>
      <c r="I48" s="943" t="str">
        <f aca="false">IF(基本情報入力シート!J69="","",基本情報入力シート!J69)</f>
        <v/>
      </c>
      <c r="J48" s="943" t="str">
        <f aca="false">IF(基本情報入力シート!K69="","",基本情報入力シート!K69)</f>
        <v/>
      </c>
      <c r="K48" s="944" t="str">
        <f aca="false">IF(基本情報入力シート!L69="","",基本情報入力シート!L69)</f>
        <v/>
      </c>
      <c r="L48" s="945" t="str">
        <f aca="false">IF(基本情報入力シート!M69="","",基本情報入力シート!M69)</f>
        <v/>
      </c>
      <c r="M48" s="945" t="str">
        <f aca="false">IF(基本情報入力シート!R69="","",基本情報入力シート!R69)</f>
        <v/>
      </c>
      <c r="N48" s="945" t="str">
        <f aca="false">IF(基本情報入力シート!W69="","",基本情報入力シート!W69)</f>
        <v/>
      </c>
      <c r="O48" s="945" t="str">
        <f aca="false">IF(基本情報入力シート!X69="","",基本情報入力シート!X69)</f>
        <v/>
      </c>
      <c r="P48" s="946" t="str">
        <f aca="false">IF(基本情報入力シート!Y69="","",基本情報入力シート!Y69)</f>
        <v/>
      </c>
      <c r="Q48" s="947"/>
      <c r="R48" s="841" t="str">
        <f aca="false">IF(基本情報入力シート!Z69="","",基本情報入力シート!Z69)</f>
        <v/>
      </c>
      <c r="S48" s="842" t="str">
        <f aca="false">IF(基本情報入力シート!AA69="","",基本情報入力シート!AA69)</f>
        <v/>
      </c>
      <c r="T48" s="948"/>
      <c r="U48" s="949" t="e">
        <f aca="false">IF(P48="","",VLOOKUP(P48,【参考】数式用2!$A$3:$C$36,3,FALSE))))</f>
        <v>#N/A</v>
      </c>
      <c r="V48" s="950" t="s">
        <v>101</v>
      </c>
      <c r="W48" s="951"/>
      <c r="X48" s="952" t="s">
        <v>132</v>
      </c>
      <c r="Y48" s="951"/>
      <c r="Z48" s="950" t="s">
        <v>354</v>
      </c>
      <c r="AA48" s="951"/>
      <c r="AB48" s="950" t="s">
        <v>132</v>
      </c>
      <c r="AC48" s="951"/>
      <c r="AD48" s="950" t="s">
        <v>133</v>
      </c>
      <c r="AE48" s="953" t="s">
        <v>169</v>
      </c>
      <c r="AF48" s="954" t="str">
        <f aca="false">IF(W48&gt;=1,(AA48*12+AC48)-(W48*12+Y48)+1,"")</f>
        <v/>
      </c>
      <c r="AG48" s="955" t="s">
        <v>355</v>
      </c>
      <c r="AH48" s="956" t="str">
        <f aca="false">IFERROR(ROUNDDOWN(ROUND(R48*S48,0)*U48,0)*AF48,"")</f>
        <v/>
      </c>
      <c r="AI48" s="957"/>
      <c r="AJ48" s="958"/>
      <c r="AK48" s="957"/>
      <c r="AL48" s="960"/>
    </row>
    <row r="49" customFormat="false" ht="36.75" hidden="false" customHeight="true" outlineLevel="0" collapsed="false">
      <c r="A49" s="941" t="n">
        <f aca="false">A48+1</f>
        <v>38</v>
      </c>
      <c r="B49" s="942" t="str">
        <f aca="false">IF(基本情報入力シート!C70="","",基本情報入力シート!C70)</f>
        <v/>
      </c>
      <c r="C49" s="943" t="str">
        <f aca="false">IF(基本情報入力シート!D70="","",基本情報入力シート!D70)</f>
        <v/>
      </c>
      <c r="D49" s="943" t="str">
        <f aca="false">IF(基本情報入力シート!E70="","",基本情報入力シート!E70)</f>
        <v/>
      </c>
      <c r="E49" s="943" t="str">
        <f aca="false">IF(基本情報入力シート!F70="","",基本情報入力シート!F70)</f>
        <v/>
      </c>
      <c r="F49" s="943" t="str">
        <f aca="false">IF(基本情報入力シート!G70="","",基本情報入力シート!G70)</f>
        <v/>
      </c>
      <c r="G49" s="943" t="str">
        <f aca="false">IF(基本情報入力シート!H70="","",基本情報入力シート!H70)</f>
        <v/>
      </c>
      <c r="H49" s="943" t="str">
        <f aca="false">IF(基本情報入力シート!I70="","",基本情報入力シート!I70)</f>
        <v/>
      </c>
      <c r="I49" s="943" t="str">
        <f aca="false">IF(基本情報入力シート!J70="","",基本情報入力シート!J70)</f>
        <v/>
      </c>
      <c r="J49" s="943" t="str">
        <f aca="false">IF(基本情報入力シート!K70="","",基本情報入力シート!K70)</f>
        <v/>
      </c>
      <c r="K49" s="944" t="str">
        <f aca="false">IF(基本情報入力シート!L70="","",基本情報入力シート!L70)</f>
        <v/>
      </c>
      <c r="L49" s="945" t="str">
        <f aca="false">IF(基本情報入力シート!M70="","",基本情報入力シート!M70)</f>
        <v/>
      </c>
      <c r="M49" s="945" t="str">
        <f aca="false">IF(基本情報入力シート!R70="","",基本情報入力シート!R70)</f>
        <v/>
      </c>
      <c r="N49" s="945" t="str">
        <f aca="false">IF(基本情報入力シート!W70="","",基本情報入力シート!W70)</f>
        <v/>
      </c>
      <c r="O49" s="945" t="str">
        <f aca="false">IF(基本情報入力シート!X70="","",基本情報入力シート!X70)</f>
        <v/>
      </c>
      <c r="P49" s="946" t="str">
        <f aca="false">IF(基本情報入力シート!Y70="","",基本情報入力シート!Y70)</f>
        <v/>
      </c>
      <c r="Q49" s="947"/>
      <c r="R49" s="841" t="str">
        <f aca="false">IF(基本情報入力シート!Z70="","",基本情報入力シート!Z70)</f>
        <v/>
      </c>
      <c r="S49" s="842" t="str">
        <f aca="false">IF(基本情報入力シート!AA70="","",基本情報入力シート!AA70)</f>
        <v/>
      </c>
      <c r="T49" s="948"/>
      <c r="U49" s="949" t="e">
        <f aca="false">IF(P49="","",VLOOKUP(P49,【参考】数式用2!$A$3:$C$36,3,FALSE))))</f>
        <v>#N/A</v>
      </c>
      <c r="V49" s="950" t="s">
        <v>101</v>
      </c>
      <c r="W49" s="951"/>
      <c r="X49" s="952" t="s">
        <v>132</v>
      </c>
      <c r="Y49" s="951"/>
      <c r="Z49" s="950" t="s">
        <v>354</v>
      </c>
      <c r="AA49" s="951"/>
      <c r="AB49" s="950" t="s">
        <v>132</v>
      </c>
      <c r="AC49" s="951"/>
      <c r="AD49" s="950" t="s">
        <v>133</v>
      </c>
      <c r="AE49" s="953" t="s">
        <v>169</v>
      </c>
      <c r="AF49" s="954" t="str">
        <f aca="false">IF(W49&gt;=1,(AA49*12+AC49)-(W49*12+Y49)+1,"")</f>
        <v/>
      </c>
      <c r="AG49" s="955" t="s">
        <v>355</v>
      </c>
      <c r="AH49" s="956" t="str">
        <f aca="false">IFERROR(ROUNDDOWN(ROUND(R49*S49,0)*U49,0)*AF49,"")</f>
        <v/>
      </c>
      <c r="AI49" s="957"/>
      <c r="AJ49" s="958"/>
      <c r="AK49" s="957"/>
      <c r="AL49" s="960"/>
    </row>
    <row r="50" customFormat="false" ht="36.75" hidden="false" customHeight="true" outlineLevel="0" collapsed="false">
      <c r="A50" s="941" t="n">
        <f aca="false">A49+1</f>
        <v>39</v>
      </c>
      <c r="B50" s="942" t="str">
        <f aca="false">IF(基本情報入力シート!C71="","",基本情報入力シート!C71)</f>
        <v/>
      </c>
      <c r="C50" s="943" t="str">
        <f aca="false">IF(基本情報入力シート!D71="","",基本情報入力シート!D71)</f>
        <v/>
      </c>
      <c r="D50" s="943" t="str">
        <f aca="false">IF(基本情報入力シート!E71="","",基本情報入力シート!E71)</f>
        <v/>
      </c>
      <c r="E50" s="943" t="str">
        <f aca="false">IF(基本情報入力シート!F71="","",基本情報入力シート!F71)</f>
        <v/>
      </c>
      <c r="F50" s="943" t="str">
        <f aca="false">IF(基本情報入力シート!G71="","",基本情報入力シート!G71)</f>
        <v/>
      </c>
      <c r="G50" s="943" t="str">
        <f aca="false">IF(基本情報入力シート!H71="","",基本情報入力シート!H71)</f>
        <v/>
      </c>
      <c r="H50" s="943" t="str">
        <f aca="false">IF(基本情報入力シート!I71="","",基本情報入力シート!I71)</f>
        <v/>
      </c>
      <c r="I50" s="943" t="str">
        <f aca="false">IF(基本情報入力シート!J71="","",基本情報入力シート!J71)</f>
        <v/>
      </c>
      <c r="J50" s="943" t="str">
        <f aca="false">IF(基本情報入力シート!K71="","",基本情報入力シート!K71)</f>
        <v/>
      </c>
      <c r="K50" s="944" t="str">
        <f aca="false">IF(基本情報入力シート!L71="","",基本情報入力シート!L71)</f>
        <v/>
      </c>
      <c r="L50" s="945" t="str">
        <f aca="false">IF(基本情報入力シート!M71="","",基本情報入力シート!M71)</f>
        <v/>
      </c>
      <c r="M50" s="945" t="str">
        <f aca="false">IF(基本情報入力シート!R71="","",基本情報入力シート!R71)</f>
        <v/>
      </c>
      <c r="N50" s="945" t="str">
        <f aca="false">IF(基本情報入力シート!W71="","",基本情報入力シート!W71)</f>
        <v/>
      </c>
      <c r="O50" s="945" t="str">
        <f aca="false">IF(基本情報入力シート!X71="","",基本情報入力シート!X71)</f>
        <v/>
      </c>
      <c r="P50" s="946" t="str">
        <f aca="false">IF(基本情報入力シート!Y71="","",基本情報入力シート!Y71)</f>
        <v/>
      </c>
      <c r="Q50" s="947"/>
      <c r="R50" s="841" t="str">
        <f aca="false">IF(基本情報入力シート!Z71="","",基本情報入力シート!Z71)</f>
        <v/>
      </c>
      <c r="S50" s="842" t="str">
        <f aca="false">IF(基本情報入力シート!AA71="","",基本情報入力シート!AA71)</f>
        <v/>
      </c>
      <c r="T50" s="948"/>
      <c r="U50" s="949" t="e">
        <f aca="false">IF(P50="","",VLOOKUP(P50,【参考】数式用2!$A$3:$C$36,3,FALSE))))</f>
        <v>#N/A</v>
      </c>
      <c r="V50" s="950" t="s">
        <v>101</v>
      </c>
      <c r="W50" s="951"/>
      <c r="X50" s="952" t="s">
        <v>132</v>
      </c>
      <c r="Y50" s="951"/>
      <c r="Z50" s="950" t="s">
        <v>354</v>
      </c>
      <c r="AA50" s="951"/>
      <c r="AB50" s="950" t="s">
        <v>132</v>
      </c>
      <c r="AC50" s="951"/>
      <c r="AD50" s="950" t="s">
        <v>133</v>
      </c>
      <c r="AE50" s="953" t="s">
        <v>169</v>
      </c>
      <c r="AF50" s="954" t="str">
        <f aca="false">IF(W50&gt;=1,(AA50*12+AC50)-(W50*12+Y50)+1,"")</f>
        <v/>
      </c>
      <c r="AG50" s="955" t="s">
        <v>355</v>
      </c>
      <c r="AH50" s="956" t="str">
        <f aca="false">IFERROR(ROUNDDOWN(ROUND(R50*S50,0)*U50,0)*AF50,"")</f>
        <v/>
      </c>
      <c r="AI50" s="957"/>
      <c r="AJ50" s="958"/>
      <c r="AK50" s="957"/>
      <c r="AL50" s="960"/>
    </row>
    <row r="51" customFormat="false" ht="36.75" hidden="false" customHeight="true" outlineLevel="0" collapsed="false">
      <c r="A51" s="941" t="n">
        <f aca="false">A50+1</f>
        <v>40</v>
      </c>
      <c r="B51" s="942" t="str">
        <f aca="false">IF(基本情報入力シート!C72="","",基本情報入力シート!C72)</f>
        <v/>
      </c>
      <c r="C51" s="943" t="str">
        <f aca="false">IF(基本情報入力シート!D72="","",基本情報入力シート!D72)</f>
        <v/>
      </c>
      <c r="D51" s="943" t="str">
        <f aca="false">IF(基本情報入力シート!E72="","",基本情報入力シート!E72)</f>
        <v/>
      </c>
      <c r="E51" s="943" t="str">
        <f aca="false">IF(基本情報入力シート!F72="","",基本情報入力シート!F72)</f>
        <v/>
      </c>
      <c r="F51" s="943" t="str">
        <f aca="false">IF(基本情報入力シート!G72="","",基本情報入力シート!G72)</f>
        <v/>
      </c>
      <c r="G51" s="943" t="str">
        <f aca="false">IF(基本情報入力シート!H72="","",基本情報入力シート!H72)</f>
        <v/>
      </c>
      <c r="H51" s="943" t="str">
        <f aca="false">IF(基本情報入力シート!I72="","",基本情報入力シート!I72)</f>
        <v/>
      </c>
      <c r="I51" s="943" t="str">
        <f aca="false">IF(基本情報入力シート!J72="","",基本情報入力シート!J72)</f>
        <v/>
      </c>
      <c r="J51" s="943" t="str">
        <f aca="false">IF(基本情報入力シート!K72="","",基本情報入力シート!K72)</f>
        <v/>
      </c>
      <c r="K51" s="944" t="str">
        <f aca="false">IF(基本情報入力シート!L72="","",基本情報入力シート!L72)</f>
        <v/>
      </c>
      <c r="L51" s="945" t="str">
        <f aca="false">IF(基本情報入力シート!M72="","",基本情報入力シート!M72)</f>
        <v/>
      </c>
      <c r="M51" s="945" t="str">
        <f aca="false">IF(基本情報入力シート!R72="","",基本情報入力シート!R72)</f>
        <v/>
      </c>
      <c r="N51" s="945" t="str">
        <f aca="false">IF(基本情報入力シート!W72="","",基本情報入力シート!W72)</f>
        <v/>
      </c>
      <c r="O51" s="945" t="str">
        <f aca="false">IF(基本情報入力シート!X72="","",基本情報入力シート!X72)</f>
        <v/>
      </c>
      <c r="P51" s="946" t="str">
        <f aca="false">IF(基本情報入力シート!Y72="","",基本情報入力シート!Y72)</f>
        <v/>
      </c>
      <c r="Q51" s="947"/>
      <c r="R51" s="841" t="str">
        <f aca="false">IF(基本情報入力シート!Z72="","",基本情報入力シート!Z72)</f>
        <v/>
      </c>
      <c r="S51" s="842" t="str">
        <f aca="false">IF(基本情報入力シート!AA72="","",基本情報入力シート!AA72)</f>
        <v/>
      </c>
      <c r="T51" s="948"/>
      <c r="U51" s="949" t="e">
        <f aca="false">IF(P51="","",VLOOKUP(P51,【参考】数式用2!$A$3:$C$36,3,FALSE))))</f>
        <v>#N/A</v>
      </c>
      <c r="V51" s="950" t="s">
        <v>101</v>
      </c>
      <c r="W51" s="951"/>
      <c r="X51" s="952" t="s">
        <v>132</v>
      </c>
      <c r="Y51" s="951"/>
      <c r="Z51" s="950" t="s">
        <v>354</v>
      </c>
      <c r="AA51" s="951"/>
      <c r="AB51" s="950" t="s">
        <v>132</v>
      </c>
      <c r="AC51" s="951"/>
      <c r="AD51" s="950" t="s">
        <v>133</v>
      </c>
      <c r="AE51" s="953" t="s">
        <v>169</v>
      </c>
      <c r="AF51" s="954" t="str">
        <f aca="false">IF(W51&gt;=1,(AA51*12+AC51)-(W51*12+Y51)+1,"")</f>
        <v/>
      </c>
      <c r="AG51" s="955" t="s">
        <v>355</v>
      </c>
      <c r="AH51" s="956" t="str">
        <f aca="false">IFERROR(ROUNDDOWN(ROUND(R51*S51,0)*U51,0)*AF51,"")</f>
        <v/>
      </c>
      <c r="AI51" s="957"/>
      <c r="AJ51" s="958"/>
      <c r="AK51" s="957"/>
      <c r="AL51" s="960"/>
    </row>
    <row r="52" customFormat="false" ht="36.75" hidden="false" customHeight="true" outlineLevel="0" collapsed="false">
      <c r="A52" s="941" t="n">
        <f aca="false">A51+1</f>
        <v>41</v>
      </c>
      <c r="B52" s="942" t="str">
        <f aca="false">IF(基本情報入力シート!C73="","",基本情報入力シート!C73)</f>
        <v/>
      </c>
      <c r="C52" s="943" t="str">
        <f aca="false">IF(基本情報入力シート!D73="","",基本情報入力シート!D73)</f>
        <v/>
      </c>
      <c r="D52" s="943" t="str">
        <f aca="false">IF(基本情報入力シート!E73="","",基本情報入力シート!E73)</f>
        <v/>
      </c>
      <c r="E52" s="943" t="str">
        <f aca="false">IF(基本情報入力シート!F73="","",基本情報入力シート!F73)</f>
        <v/>
      </c>
      <c r="F52" s="943" t="str">
        <f aca="false">IF(基本情報入力シート!G73="","",基本情報入力シート!G73)</f>
        <v/>
      </c>
      <c r="G52" s="943" t="str">
        <f aca="false">IF(基本情報入力シート!H73="","",基本情報入力シート!H73)</f>
        <v/>
      </c>
      <c r="H52" s="943" t="str">
        <f aca="false">IF(基本情報入力シート!I73="","",基本情報入力シート!I73)</f>
        <v/>
      </c>
      <c r="I52" s="943" t="str">
        <f aca="false">IF(基本情報入力シート!J73="","",基本情報入力シート!J73)</f>
        <v/>
      </c>
      <c r="J52" s="943" t="str">
        <f aca="false">IF(基本情報入力シート!K73="","",基本情報入力シート!K73)</f>
        <v/>
      </c>
      <c r="K52" s="944" t="str">
        <f aca="false">IF(基本情報入力シート!L73="","",基本情報入力シート!L73)</f>
        <v/>
      </c>
      <c r="L52" s="945" t="str">
        <f aca="false">IF(基本情報入力シート!M73="","",基本情報入力シート!M73)</f>
        <v/>
      </c>
      <c r="M52" s="945" t="str">
        <f aca="false">IF(基本情報入力シート!R73="","",基本情報入力シート!R73)</f>
        <v/>
      </c>
      <c r="N52" s="945" t="str">
        <f aca="false">IF(基本情報入力シート!W73="","",基本情報入力シート!W73)</f>
        <v/>
      </c>
      <c r="O52" s="945" t="str">
        <f aca="false">IF(基本情報入力シート!X73="","",基本情報入力シート!X73)</f>
        <v/>
      </c>
      <c r="P52" s="946" t="str">
        <f aca="false">IF(基本情報入力シート!Y73="","",基本情報入力シート!Y73)</f>
        <v/>
      </c>
      <c r="Q52" s="947"/>
      <c r="R52" s="841" t="str">
        <f aca="false">IF(基本情報入力シート!Z73="","",基本情報入力シート!Z73)</f>
        <v/>
      </c>
      <c r="S52" s="842" t="str">
        <f aca="false">IF(基本情報入力シート!AA73="","",基本情報入力シート!AA73)</f>
        <v/>
      </c>
      <c r="T52" s="948"/>
      <c r="U52" s="949" t="e">
        <f aca="false">IF(P52="","",VLOOKUP(P52,【参考】数式用2!$A$3:$C$36,3,FALSE))))</f>
        <v>#N/A</v>
      </c>
      <c r="V52" s="950" t="s">
        <v>101</v>
      </c>
      <c r="W52" s="951"/>
      <c r="X52" s="952" t="s">
        <v>132</v>
      </c>
      <c r="Y52" s="951"/>
      <c r="Z52" s="950" t="s">
        <v>354</v>
      </c>
      <c r="AA52" s="951"/>
      <c r="AB52" s="950" t="s">
        <v>132</v>
      </c>
      <c r="AC52" s="951"/>
      <c r="AD52" s="950" t="s">
        <v>133</v>
      </c>
      <c r="AE52" s="953" t="s">
        <v>169</v>
      </c>
      <c r="AF52" s="954" t="str">
        <f aca="false">IF(W52&gt;=1,(AA52*12+AC52)-(W52*12+Y52)+1,"")</f>
        <v/>
      </c>
      <c r="AG52" s="955" t="s">
        <v>355</v>
      </c>
      <c r="AH52" s="956" t="str">
        <f aca="false">IFERROR(ROUNDDOWN(ROUND(R52*S52,0)*U52,0)*AF52,"")</f>
        <v/>
      </c>
      <c r="AI52" s="957"/>
      <c r="AJ52" s="958"/>
      <c r="AK52" s="957"/>
      <c r="AL52" s="960"/>
    </row>
    <row r="53" customFormat="false" ht="36.75" hidden="false" customHeight="true" outlineLevel="0" collapsed="false">
      <c r="A53" s="941" t="n">
        <f aca="false">A52+1</f>
        <v>42</v>
      </c>
      <c r="B53" s="942" t="str">
        <f aca="false">IF(基本情報入力シート!C74="","",基本情報入力シート!C74)</f>
        <v/>
      </c>
      <c r="C53" s="943" t="str">
        <f aca="false">IF(基本情報入力シート!D74="","",基本情報入力シート!D74)</f>
        <v/>
      </c>
      <c r="D53" s="943" t="str">
        <f aca="false">IF(基本情報入力シート!E74="","",基本情報入力シート!E74)</f>
        <v/>
      </c>
      <c r="E53" s="943" t="str">
        <f aca="false">IF(基本情報入力シート!F74="","",基本情報入力シート!F74)</f>
        <v/>
      </c>
      <c r="F53" s="943" t="str">
        <f aca="false">IF(基本情報入力シート!G74="","",基本情報入力シート!G74)</f>
        <v/>
      </c>
      <c r="G53" s="943" t="str">
        <f aca="false">IF(基本情報入力シート!H74="","",基本情報入力シート!H74)</f>
        <v/>
      </c>
      <c r="H53" s="943" t="str">
        <f aca="false">IF(基本情報入力シート!I74="","",基本情報入力シート!I74)</f>
        <v/>
      </c>
      <c r="I53" s="943" t="str">
        <f aca="false">IF(基本情報入力シート!J74="","",基本情報入力シート!J74)</f>
        <v/>
      </c>
      <c r="J53" s="943" t="str">
        <f aca="false">IF(基本情報入力シート!K74="","",基本情報入力シート!K74)</f>
        <v/>
      </c>
      <c r="K53" s="944" t="str">
        <f aca="false">IF(基本情報入力シート!L74="","",基本情報入力シート!L74)</f>
        <v/>
      </c>
      <c r="L53" s="945" t="str">
        <f aca="false">IF(基本情報入力シート!M74="","",基本情報入力シート!M74)</f>
        <v/>
      </c>
      <c r="M53" s="945" t="str">
        <f aca="false">IF(基本情報入力シート!R74="","",基本情報入力シート!R74)</f>
        <v/>
      </c>
      <c r="N53" s="945" t="str">
        <f aca="false">IF(基本情報入力シート!W74="","",基本情報入力シート!W74)</f>
        <v/>
      </c>
      <c r="O53" s="945" t="str">
        <f aca="false">IF(基本情報入力シート!X74="","",基本情報入力シート!X74)</f>
        <v/>
      </c>
      <c r="P53" s="946" t="str">
        <f aca="false">IF(基本情報入力シート!Y74="","",基本情報入力シート!Y74)</f>
        <v/>
      </c>
      <c r="Q53" s="947"/>
      <c r="R53" s="841" t="str">
        <f aca="false">IF(基本情報入力シート!Z74="","",基本情報入力シート!Z74)</f>
        <v/>
      </c>
      <c r="S53" s="842" t="str">
        <f aca="false">IF(基本情報入力シート!AA74="","",基本情報入力シート!AA74)</f>
        <v/>
      </c>
      <c r="T53" s="948"/>
      <c r="U53" s="949" t="e">
        <f aca="false">IF(P53="","",VLOOKUP(P53,【参考】数式用2!$A$3:$C$36,3,FALSE))))</f>
        <v>#N/A</v>
      </c>
      <c r="V53" s="950" t="s">
        <v>101</v>
      </c>
      <c r="W53" s="951"/>
      <c r="X53" s="952" t="s">
        <v>132</v>
      </c>
      <c r="Y53" s="951"/>
      <c r="Z53" s="950" t="s">
        <v>354</v>
      </c>
      <c r="AA53" s="951"/>
      <c r="AB53" s="950" t="s">
        <v>132</v>
      </c>
      <c r="AC53" s="951"/>
      <c r="AD53" s="950" t="s">
        <v>133</v>
      </c>
      <c r="AE53" s="953" t="s">
        <v>169</v>
      </c>
      <c r="AF53" s="954" t="str">
        <f aca="false">IF(W53&gt;=1,(AA53*12+AC53)-(W53*12+Y53)+1,"")</f>
        <v/>
      </c>
      <c r="AG53" s="955" t="s">
        <v>355</v>
      </c>
      <c r="AH53" s="956" t="str">
        <f aca="false">IFERROR(ROUNDDOWN(ROUND(R53*S53,0)*U53,0)*AF53,"")</f>
        <v/>
      </c>
      <c r="AI53" s="957"/>
      <c r="AJ53" s="958"/>
      <c r="AK53" s="957"/>
      <c r="AL53" s="960"/>
    </row>
    <row r="54" customFormat="false" ht="36.75" hidden="false" customHeight="true" outlineLevel="0" collapsed="false">
      <c r="A54" s="941" t="n">
        <f aca="false">A53+1</f>
        <v>43</v>
      </c>
      <c r="B54" s="942" t="str">
        <f aca="false">IF(基本情報入力シート!C75="","",基本情報入力シート!C75)</f>
        <v/>
      </c>
      <c r="C54" s="943" t="str">
        <f aca="false">IF(基本情報入力シート!D75="","",基本情報入力シート!D75)</f>
        <v/>
      </c>
      <c r="D54" s="943" t="str">
        <f aca="false">IF(基本情報入力シート!E75="","",基本情報入力シート!E75)</f>
        <v/>
      </c>
      <c r="E54" s="943" t="str">
        <f aca="false">IF(基本情報入力シート!F75="","",基本情報入力シート!F75)</f>
        <v/>
      </c>
      <c r="F54" s="943" t="str">
        <f aca="false">IF(基本情報入力シート!G75="","",基本情報入力シート!G75)</f>
        <v/>
      </c>
      <c r="G54" s="943" t="str">
        <f aca="false">IF(基本情報入力シート!H75="","",基本情報入力シート!H75)</f>
        <v/>
      </c>
      <c r="H54" s="943" t="str">
        <f aca="false">IF(基本情報入力シート!I75="","",基本情報入力シート!I75)</f>
        <v/>
      </c>
      <c r="I54" s="943" t="str">
        <f aca="false">IF(基本情報入力シート!J75="","",基本情報入力シート!J75)</f>
        <v/>
      </c>
      <c r="J54" s="943" t="str">
        <f aca="false">IF(基本情報入力シート!K75="","",基本情報入力シート!K75)</f>
        <v/>
      </c>
      <c r="K54" s="944" t="str">
        <f aca="false">IF(基本情報入力シート!L75="","",基本情報入力シート!L75)</f>
        <v/>
      </c>
      <c r="L54" s="945" t="str">
        <f aca="false">IF(基本情報入力シート!M75="","",基本情報入力シート!M75)</f>
        <v/>
      </c>
      <c r="M54" s="945" t="str">
        <f aca="false">IF(基本情報入力シート!R75="","",基本情報入力シート!R75)</f>
        <v/>
      </c>
      <c r="N54" s="945" t="str">
        <f aca="false">IF(基本情報入力シート!W75="","",基本情報入力シート!W75)</f>
        <v/>
      </c>
      <c r="O54" s="945" t="str">
        <f aca="false">IF(基本情報入力シート!X75="","",基本情報入力シート!X75)</f>
        <v/>
      </c>
      <c r="P54" s="946" t="str">
        <f aca="false">IF(基本情報入力シート!Y75="","",基本情報入力シート!Y75)</f>
        <v/>
      </c>
      <c r="Q54" s="947"/>
      <c r="R54" s="841" t="str">
        <f aca="false">IF(基本情報入力シート!Z75="","",基本情報入力シート!Z75)</f>
        <v/>
      </c>
      <c r="S54" s="842" t="str">
        <f aca="false">IF(基本情報入力シート!AA75="","",基本情報入力シート!AA75)</f>
        <v/>
      </c>
      <c r="T54" s="948"/>
      <c r="U54" s="949" t="e">
        <f aca="false">IF(P54="","",VLOOKUP(P54,【参考】数式用2!$A$3:$C$36,3,FALSE))))</f>
        <v>#N/A</v>
      </c>
      <c r="V54" s="950" t="s">
        <v>101</v>
      </c>
      <c r="W54" s="951"/>
      <c r="X54" s="952" t="s">
        <v>132</v>
      </c>
      <c r="Y54" s="951"/>
      <c r="Z54" s="950" t="s">
        <v>354</v>
      </c>
      <c r="AA54" s="951"/>
      <c r="AB54" s="950" t="s">
        <v>132</v>
      </c>
      <c r="AC54" s="951"/>
      <c r="AD54" s="950" t="s">
        <v>133</v>
      </c>
      <c r="AE54" s="953" t="s">
        <v>169</v>
      </c>
      <c r="AF54" s="954" t="str">
        <f aca="false">IF(W54&gt;=1,(AA54*12+AC54)-(W54*12+Y54)+1,"")</f>
        <v/>
      </c>
      <c r="AG54" s="955" t="s">
        <v>355</v>
      </c>
      <c r="AH54" s="956" t="str">
        <f aca="false">IFERROR(ROUNDDOWN(ROUND(R54*S54,0)*U54,0)*AF54,"")</f>
        <v/>
      </c>
      <c r="AI54" s="957"/>
      <c r="AJ54" s="958"/>
      <c r="AK54" s="957"/>
      <c r="AL54" s="960"/>
    </row>
    <row r="55" customFormat="false" ht="36.75" hidden="false" customHeight="true" outlineLevel="0" collapsed="false">
      <c r="A55" s="941" t="n">
        <f aca="false">A54+1</f>
        <v>44</v>
      </c>
      <c r="B55" s="942" t="str">
        <f aca="false">IF(基本情報入力シート!C76="","",基本情報入力シート!C76)</f>
        <v/>
      </c>
      <c r="C55" s="943" t="str">
        <f aca="false">IF(基本情報入力シート!D76="","",基本情報入力シート!D76)</f>
        <v/>
      </c>
      <c r="D55" s="943" t="str">
        <f aca="false">IF(基本情報入力シート!E76="","",基本情報入力シート!E76)</f>
        <v/>
      </c>
      <c r="E55" s="943" t="str">
        <f aca="false">IF(基本情報入力シート!F76="","",基本情報入力シート!F76)</f>
        <v/>
      </c>
      <c r="F55" s="943" t="str">
        <f aca="false">IF(基本情報入力シート!G76="","",基本情報入力シート!G76)</f>
        <v/>
      </c>
      <c r="G55" s="943" t="str">
        <f aca="false">IF(基本情報入力シート!H76="","",基本情報入力シート!H76)</f>
        <v/>
      </c>
      <c r="H55" s="943" t="str">
        <f aca="false">IF(基本情報入力シート!I76="","",基本情報入力シート!I76)</f>
        <v/>
      </c>
      <c r="I55" s="943" t="str">
        <f aca="false">IF(基本情報入力シート!J76="","",基本情報入力シート!J76)</f>
        <v/>
      </c>
      <c r="J55" s="943" t="str">
        <f aca="false">IF(基本情報入力シート!K76="","",基本情報入力シート!K76)</f>
        <v/>
      </c>
      <c r="K55" s="944" t="str">
        <f aca="false">IF(基本情報入力シート!L76="","",基本情報入力シート!L76)</f>
        <v/>
      </c>
      <c r="L55" s="945" t="str">
        <f aca="false">IF(基本情報入力シート!M76="","",基本情報入力シート!M76)</f>
        <v/>
      </c>
      <c r="M55" s="945" t="str">
        <f aca="false">IF(基本情報入力シート!R76="","",基本情報入力シート!R76)</f>
        <v/>
      </c>
      <c r="N55" s="945" t="str">
        <f aca="false">IF(基本情報入力シート!W76="","",基本情報入力シート!W76)</f>
        <v/>
      </c>
      <c r="O55" s="945" t="str">
        <f aca="false">IF(基本情報入力シート!X76="","",基本情報入力シート!X76)</f>
        <v/>
      </c>
      <c r="P55" s="946" t="str">
        <f aca="false">IF(基本情報入力シート!Y76="","",基本情報入力シート!Y76)</f>
        <v/>
      </c>
      <c r="Q55" s="947"/>
      <c r="R55" s="841" t="str">
        <f aca="false">IF(基本情報入力シート!Z76="","",基本情報入力シート!Z76)</f>
        <v/>
      </c>
      <c r="S55" s="842" t="str">
        <f aca="false">IF(基本情報入力シート!AA76="","",基本情報入力シート!AA76)</f>
        <v/>
      </c>
      <c r="T55" s="948"/>
      <c r="U55" s="949" t="e">
        <f aca="false">IF(P55="","",VLOOKUP(P55,【参考】数式用2!$A$3:$C$36,3,FALSE))))</f>
        <v>#N/A</v>
      </c>
      <c r="V55" s="950" t="s">
        <v>101</v>
      </c>
      <c r="W55" s="951"/>
      <c r="X55" s="952" t="s">
        <v>132</v>
      </c>
      <c r="Y55" s="951"/>
      <c r="Z55" s="950" t="s">
        <v>354</v>
      </c>
      <c r="AA55" s="951"/>
      <c r="AB55" s="950" t="s">
        <v>132</v>
      </c>
      <c r="AC55" s="951"/>
      <c r="AD55" s="950" t="s">
        <v>133</v>
      </c>
      <c r="AE55" s="953" t="s">
        <v>169</v>
      </c>
      <c r="AF55" s="954" t="str">
        <f aca="false">IF(W55&gt;=1,(AA55*12+AC55)-(W55*12+Y55)+1,"")</f>
        <v/>
      </c>
      <c r="AG55" s="955" t="s">
        <v>355</v>
      </c>
      <c r="AH55" s="956" t="str">
        <f aca="false">IFERROR(ROUNDDOWN(ROUND(R55*S55,0)*U55,0)*AF55,"")</f>
        <v/>
      </c>
      <c r="AI55" s="957"/>
      <c r="AJ55" s="958"/>
      <c r="AK55" s="957"/>
      <c r="AL55" s="960"/>
    </row>
    <row r="56" customFormat="false" ht="36.75" hidden="false" customHeight="true" outlineLevel="0" collapsed="false">
      <c r="A56" s="941" t="n">
        <f aca="false">A55+1</f>
        <v>45</v>
      </c>
      <c r="B56" s="942" t="str">
        <f aca="false">IF(基本情報入力シート!C77="","",基本情報入力シート!C77)</f>
        <v/>
      </c>
      <c r="C56" s="943" t="str">
        <f aca="false">IF(基本情報入力シート!D77="","",基本情報入力シート!D77)</f>
        <v/>
      </c>
      <c r="D56" s="943" t="str">
        <f aca="false">IF(基本情報入力シート!E77="","",基本情報入力シート!E77)</f>
        <v/>
      </c>
      <c r="E56" s="943" t="str">
        <f aca="false">IF(基本情報入力シート!F77="","",基本情報入力シート!F77)</f>
        <v/>
      </c>
      <c r="F56" s="943" t="str">
        <f aca="false">IF(基本情報入力シート!G77="","",基本情報入力シート!G77)</f>
        <v/>
      </c>
      <c r="G56" s="943" t="str">
        <f aca="false">IF(基本情報入力シート!H77="","",基本情報入力シート!H77)</f>
        <v/>
      </c>
      <c r="H56" s="943" t="str">
        <f aca="false">IF(基本情報入力シート!I77="","",基本情報入力シート!I77)</f>
        <v/>
      </c>
      <c r="I56" s="943" t="str">
        <f aca="false">IF(基本情報入力シート!J77="","",基本情報入力シート!J77)</f>
        <v/>
      </c>
      <c r="J56" s="943" t="str">
        <f aca="false">IF(基本情報入力シート!K77="","",基本情報入力シート!K77)</f>
        <v/>
      </c>
      <c r="K56" s="944" t="str">
        <f aca="false">IF(基本情報入力シート!L77="","",基本情報入力シート!L77)</f>
        <v/>
      </c>
      <c r="L56" s="945" t="str">
        <f aca="false">IF(基本情報入力シート!M77="","",基本情報入力シート!M77)</f>
        <v/>
      </c>
      <c r="M56" s="945" t="str">
        <f aca="false">IF(基本情報入力シート!R77="","",基本情報入力シート!R77)</f>
        <v/>
      </c>
      <c r="N56" s="945" t="str">
        <f aca="false">IF(基本情報入力シート!W77="","",基本情報入力シート!W77)</f>
        <v/>
      </c>
      <c r="O56" s="945" t="str">
        <f aca="false">IF(基本情報入力シート!X77="","",基本情報入力シート!X77)</f>
        <v/>
      </c>
      <c r="P56" s="946" t="str">
        <f aca="false">IF(基本情報入力シート!Y77="","",基本情報入力シート!Y77)</f>
        <v/>
      </c>
      <c r="Q56" s="947"/>
      <c r="R56" s="841" t="str">
        <f aca="false">IF(基本情報入力シート!Z77="","",基本情報入力シート!Z77)</f>
        <v/>
      </c>
      <c r="S56" s="842" t="str">
        <f aca="false">IF(基本情報入力シート!AA77="","",基本情報入力シート!AA77)</f>
        <v/>
      </c>
      <c r="T56" s="948"/>
      <c r="U56" s="949" t="e">
        <f aca="false">IF(P56="","",VLOOKUP(P56,【参考】数式用2!$A$3:$C$36,3,FALSE))))</f>
        <v>#N/A</v>
      </c>
      <c r="V56" s="950" t="s">
        <v>101</v>
      </c>
      <c r="W56" s="951"/>
      <c r="X56" s="952" t="s">
        <v>132</v>
      </c>
      <c r="Y56" s="951"/>
      <c r="Z56" s="950" t="s">
        <v>354</v>
      </c>
      <c r="AA56" s="951"/>
      <c r="AB56" s="950" t="s">
        <v>132</v>
      </c>
      <c r="AC56" s="951"/>
      <c r="AD56" s="950" t="s">
        <v>133</v>
      </c>
      <c r="AE56" s="953" t="s">
        <v>169</v>
      </c>
      <c r="AF56" s="954" t="str">
        <f aca="false">IF(W56&gt;=1,(AA56*12+AC56)-(W56*12+Y56)+1,"")</f>
        <v/>
      </c>
      <c r="AG56" s="955" t="s">
        <v>355</v>
      </c>
      <c r="AH56" s="956" t="str">
        <f aca="false">IFERROR(ROUNDDOWN(ROUND(R56*S56,0)*U56,0)*AF56,"")</f>
        <v/>
      </c>
      <c r="AI56" s="957"/>
      <c r="AJ56" s="958"/>
      <c r="AK56" s="957"/>
      <c r="AL56" s="960"/>
    </row>
    <row r="57" customFormat="false" ht="36.75" hidden="false" customHeight="true" outlineLevel="0" collapsed="false">
      <c r="A57" s="941" t="n">
        <f aca="false">A56+1</f>
        <v>46</v>
      </c>
      <c r="B57" s="942" t="str">
        <f aca="false">IF(基本情報入力シート!C78="","",基本情報入力シート!C78)</f>
        <v/>
      </c>
      <c r="C57" s="943" t="str">
        <f aca="false">IF(基本情報入力シート!D78="","",基本情報入力シート!D78)</f>
        <v/>
      </c>
      <c r="D57" s="943" t="str">
        <f aca="false">IF(基本情報入力シート!E78="","",基本情報入力シート!E78)</f>
        <v/>
      </c>
      <c r="E57" s="943" t="str">
        <f aca="false">IF(基本情報入力シート!F78="","",基本情報入力シート!F78)</f>
        <v/>
      </c>
      <c r="F57" s="943" t="str">
        <f aca="false">IF(基本情報入力シート!G78="","",基本情報入力シート!G78)</f>
        <v/>
      </c>
      <c r="G57" s="943" t="str">
        <f aca="false">IF(基本情報入力シート!H78="","",基本情報入力シート!H78)</f>
        <v/>
      </c>
      <c r="H57" s="943" t="str">
        <f aca="false">IF(基本情報入力シート!I78="","",基本情報入力シート!I78)</f>
        <v/>
      </c>
      <c r="I57" s="943" t="str">
        <f aca="false">IF(基本情報入力シート!J78="","",基本情報入力シート!J78)</f>
        <v/>
      </c>
      <c r="J57" s="943" t="str">
        <f aca="false">IF(基本情報入力シート!K78="","",基本情報入力シート!K78)</f>
        <v/>
      </c>
      <c r="K57" s="944" t="str">
        <f aca="false">IF(基本情報入力シート!L78="","",基本情報入力シート!L78)</f>
        <v/>
      </c>
      <c r="L57" s="945" t="str">
        <f aca="false">IF(基本情報入力シート!M78="","",基本情報入力シート!M78)</f>
        <v/>
      </c>
      <c r="M57" s="945" t="str">
        <f aca="false">IF(基本情報入力シート!R78="","",基本情報入力シート!R78)</f>
        <v/>
      </c>
      <c r="N57" s="945" t="str">
        <f aca="false">IF(基本情報入力シート!W78="","",基本情報入力シート!W78)</f>
        <v/>
      </c>
      <c r="O57" s="945" t="str">
        <f aca="false">IF(基本情報入力シート!X78="","",基本情報入力シート!X78)</f>
        <v/>
      </c>
      <c r="P57" s="946" t="str">
        <f aca="false">IF(基本情報入力シート!Y78="","",基本情報入力シート!Y78)</f>
        <v/>
      </c>
      <c r="Q57" s="947"/>
      <c r="R57" s="841" t="str">
        <f aca="false">IF(基本情報入力シート!Z78="","",基本情報入力シート!Z78)</f>
        <v/>
      </c>
      <c r="S57" s="842" t="str">
        <f aca="false">IF(基本情報入力シート!AA78="","",基本情報入力シート!AA78)</f>
        <v/>
      </c>
      <c r="T57" s="948"/>
      <c r="U57" s="949" t="e">
        <f aca="false">IF(P57="","",VLOOKUP(P57,【参考】数式用2!$A$3:$C$36,3,FALSE))))</f>
        <v>#N/A</v>
      </c>
      <c r="V57" s="950" t="s">
        <v>101</v>
      </c>
      <c r="W57" s="951"/>
      <c r="X57" s="952" t="s">
        <v>132</v>
      </c>
      <c r="Y57" s="951"/>
      <c r="Z57" s="950" t="s">
        <v>354</v>
      </c>
      <c r="AA57" s="951"/>
      <c r="AB57" s="950" t="s">
        <v>132</v>
      </c>
      <c r="AC57" s="951"/>
      <c r="AD57" s="950" t="s">
        <v>133</v>
      </c>
      <c r="AE57" s="953" t="s">
        <v>169</v>
      </c>
      <c r="AF57" s="954" t="str">
        <f aca="false">IF(W57&gt;=1,(AA57*12+AC57)-(W57*12+Y57)+1,"")</f>
        <v/>
      </c>
      <c r="AG57" s="955" t="s">
        <v>355</v>
      </c>
      <c r="AH57" s="956" t="str">
        <f aca="false">IFERROR(ROUNDDOWN(ROUND(R57*S57,0)*U57,0)*AF57,"")</f>
        <v/>
      </c>
      <c r="AI57" s="957"/>
      <c r="AJ57" s="958"/>
      <c r="AK57" s="957"/>
      <c r="AL57" s="960"/>
    </row>
    <row r="58" customFormat="false" ht="36.75" hidden="false" customHeight="true" outlineLevel="0" collapsed="false">
      <c r="A58" s="941" t="n">
        <f aca="false">A57+1</f>
        <v>47</v>
      </c>
      <c r="B58" s="942" t="str">
        <f aca="false">IF(基本情報入力シート!C79="","",基本情報入力シート!C79)</f>
        <v/>
      </c>
      <c r="C58" s="943" t="str">
        <f aca="false">IF(基本情報入力シート!D79="","",基本情報入力シート!D79)</f>
        <v/>
      </c>
      <c r="D58" s="943" t="str">
        <f aca="false">IF(基本情報入力シート!E79="","",基本情報入力シート!E79)</f>
        <v/>
      </c>
      <c r="E58" s="943" t="str">
        <f aca="false">IF(基本情報入力シート!F79="","",基本情報入力シート!F79)</f>
        <v/>
      </c>
      <c r="F58" s="943" t="str">
        <f aca="false">IF(基本情報入力シート!G79="","",基本情報入力シート!G79)</f>
        <v/>
      </c>
      <c r="G58" s="943" t="str">
        <f aca="false">IF(基本情報入力シート!H79="","",基本情報入力シート!H79)</f>
        <v/>
      </c>
      <c r="H58" s="943" t="str">
        <f aca="false">IF(基本情報入力シート!I79="","",基本情報入力シート!I79)</f>
        <v/>
      </c>
      <c r="I58" s="943" t="str">
        <f aca="false">IF(基本情報入力シート!J79="","",基本情報入力シート!J79)</f>
        <v/>
      </c>
      <c r="J58" s="943" t="str">
        <f aca="false">IF(基本情報入力シート!K79="","",基本情報入力シート!K79)</f>
        <v/>
      </c>
      <c r="K58" s="944" t="str">
        <f aca="false">IF(基本情報入力シート!L79="","",基本情報入力シート!L79)</f>
        <v/>
      </c>
      <c r="L58" s="945" t="str">
        <f aca="false">IF(基本情報入力シート!M79="","",基本情報入力シート!M79)</f>
        <v/>
      </c>
      <c r="M58" s="945" t="str">
        <f aca="false">IF(基本情報入力シート!R79="","",基本情報入力シート!R79)</f>
        <v/>
      </c>
      <c r="N58" s="945" t="str">
        <f aca="false">IF(基本情報入力シート!W79="","",基本情報入力シート!W79)</f>
        <v/>
      </c>
      <c r="O58" s="945" t="str">
        <f aca="false">IF(基本情報入力シート!X79="","",基本情報入力シート!X79)</f>
        <v/>
      </c>
      <c r="P58" s="946" t="str">
        <f aca="false">IF(基本情報入力シート!Y79="","",基本情報入力シート!Y79)</f>
        <v/>
      </c>
      <c r="Q58" s="947"/>
      <c r="R58" s="841" t="str">
        <f aca="false">IF(基本情報入力シート!Z79="","",基本情報入力シート!Z79)</f>
        <v/>
      </c>
      <c r="S58" s="842" t="str">
        <f aca="false">IF(基本情報入力シート!AA79="","",基本情報入力シート!AA79)</f>
        <v/>
      </c>
      <c r="T58" s="948"/>
      <c r="U58" s="949" t="e">
        <f aca="false">IF(P58="","",VLOOKUP(P58,【参考】数式用2!$A$3:$C$36,3,FALSE))))</f>
        <v>#N/A</v>
      </c>
      <c r="V58" s="950" t="s">
        <v>101</v>
      </c>
      <c r="W58" s="951"/>
      <c r="X58" s="952" t="s">
        <v>132</v>
      </c>
      <c r="Y58" s="951"/>
      <c r="Z58" s="950" t="s">
        <v>354</v>
      </c>
      <c r="AA58" s="951"/>
      <c r="AB58" s="950" t="s">
        <v>132</v>
      </c>
      <c r="AC58" s="951"/>
      <c r="AD58" s="950" t="s">
        <v>133</v>
      </c>
      <c r="AE58" s="953" t="s">
        <v>169</v>
      </c>
      <c r="AF58" s="954" t="str">
        <f aca="false">IF(W58&gt;=1,(AA58*12+AC58)-(W58*12+Y58)+1,"")</f>
        <v/>
      </c>
      <c r="AG58" s="955" t="s">
        <v>355</v>
      </c>
      <c r="AH58" s="956" t="str">
        <f aca="false">IFERROR(ROUNDDOWN(ROUND(R58*S58,0)*U58,0)*AF58,"")</f>
        <v/>
      </c>
      <c r="AI58" s="957"/>
      <c r="AJ58" s="958"/>
      <c r="AK58" s="957"/>
      <c r="AL58" s="960"/>
    </row>
    <row r="59" customFormat="false" ht="36.75" hidden="false" customHeight="true" outlineLevel="0" collapsed="false">
      <c r="A59" s="941" t="n">
        <f aca="false">A58+1</f>
        <v>48</v>
      </c>
      <c r="B59" s="942" t="str">
        <f aca="false">IF(基本情報入力シート!C80="","",基本情報入力シート!C80)</f>
        <v/>
      </c>
      <c r="C59" s="943" t="str">
        <f aca="false">IF(基本情報入力シート!D80="","",基本情報入力シート!D80)</f>
        <v/>
      </c>
      <c r="D59" s="943" t="str">
        <f aca="false">IF(基本情報入力シート!E80="","",基本情報入力シート!E80)</f>
        <v/>
      </c>
      <c r="E59" s="943" t="str">
        <f aca="false">IF(基本情報入力シート!F80="","",基本情報入力シート!F80)</f>
        <v/>
      </c>
      <c r="F59" s="943" t="str">
        <f aca="false">IF(基本情報入力シート!G80="","",基本情報入力シート!G80)</f>
        <v/>
      </c>
      <c r="G59" s="943" t="str">
        <f aca="false">IF(基本情報入力シート!H80="","",基本情報入力シート!H80)</f>
        <v/>
      </c>
      <c r="H59" s="943" t="str">
        <f aca="false">IF(基本情報入力シート!I80="","",基本情報入力シート!I80)</f>
        <v/>
      </c>
      <c r="I59" s="943" t="str">
        <f aca="false">IF(基本情報入力シート!J80="","",基本情報入力シート!J80)</f>
        <v/>
      </c>
      <c r="J59" s="943" t="str">
        <f aca="false">IF(基本情報入力シート!K80="","",基本情報入力シート!K80)</f>
        <v/>
      </c>
      <c r="K59" s="944" t="str">
        <f aca="false">IF(基本情報入力シート!L80="","",基本情報入力シート!L80)</f>
        <v/>
      </c>
      <c r="L59" s="945" t="str">
        <f aca="false">IF(基本情報入力シート!M80="","",基本情報入力シート!M80)</f>
        <v/>
      </c>
      <c r="M59" s="945" t="str">
        <f aca="false">IF(基本情報入力シート!R80="","",基本情報入力シート!R80)</f>
        <v/>
      </c>
      <c r="N59" s="945" t="str">
        <f aca="false">IF(基本情報入力シート!W80="","",基本情報入力シート!W80)</f>
        <v/>
      </c>
      <c r="O59" s="945" t="str">
        <f aca="false">IF(基本情報入力シート!X80="","",基本情報入力シート!X80)</f>
        <v/>
      </c>
      <c r="P59" s="946" t="str">
        <f aca="false">IF(基本情報入力シート!Y80="","",基本情報入力シート!Y80)</f>
        <v/>
      </c>
      <c r="Q59" s="947"/>
      <c r="R59" s="841" t="str">
        <f aca="false">IF(基本情報入力シート!Z80="","",基本情報入力シート!Z80)</f>
        <v/>
      </c>
      <c r="S59" s="842" t="str">
        <f aca="false">IF(基本情報入力シート!AA80="","",基本情報入力シート!AA80)</f>
        <v/>
      </c>
      <c r="T59" s="948"/>
      <c r="U59" s="949" t="e">
        <f aca="false">IF(P59="","",VLOOKUP(P59,【参考】数式用2!$A$3:$C$36,3,FALSE))))</f>
        <v>#N/A</v>
      </c>
      <c r="V59" s="950" t="s">
        <v>101</v>
      </c>
      <c r="W59" s="951"/>
      <c r="X59" s="952" t="s">
        <v>132</v>
      </c>
      <c r="Y59" s="951"/>
      <c r="Z59" s="950" t="s">
        <v>354</v>
      </c>
      <c r="AA59" s="951"/>
      <c r="AB59" s="950" t="s">
        <v>132</v>
      </c>
      <c r="AC59" s="951"/>
      <c r="AD59" s="950" t="s">
        <v>133</v>
      </c>
      <c r="AE59" s="953" t="s">
        <v>169</v>
      </c>
      <c r="AF59" s="954" t="str">
        <f aca="false">IF(W59&gt;=1,(AA59*12+AC59)-(W59*12+Y59)+1,"")</f>
        <v/>
      </c>
      <c r="AG59" s="955" t="s">
        <v>355</v>
      </c>
      <c r="AH59" s="956" t="str">
        <f aca="false">IFERROR(ROUNDDOWN(ROUND(R59*S59,0)*U59,0)*AF59,"")</f>
        <v/>
      </c>
      <c r="AI59" s="957"/>
      <c r="AJ59" s="958"/>
      <c r="AK59" s="957"/>
      <c r="AL59" s="960"/>
    </row>
    <row r="60" customFormat="false" ht="36.75" hidden="false" customHeight="true" outlineLevel="0" collapsed="false">
      <c r="A60" s="941" t="n">
        <f aca="false">A59+1</f>
        <v>49</v>
      </c>
      <c r="B60" s="942" t="str">
        <f aca="false">IF(基本情報入力シート!C81="","",基本情報入力シート!C81)</f>
        <v/>
      </c>
      <c r="C60" s="943" t="str">
        <f aca="false">IF(基本情報入力シート!D81="","",基本情報入力シート!D81)</f>
        <v/>
      </c>
      <c r="D60" s="943" t="str">
        <f aca="false">IF(基本情報入力シート!E81="","",基本情報入力シート!E81)</f>
        <v/>
      </c>
      <c r="E60" s="943" t="str">
        <f aca="false">IF(基本情報入力シート!F81="","",基本情報入力シート!F81)</f>
        <v/>
      </c>
      <c r="F60" s="943" t="str">
        <f aca="false">IF(基本情報入力シート!G81="","",基本情報入力シート!G81)</f>
        <v/>
      </c>
      <c r="G60" s="943" t="str">
        <f aca="false">IF(基本情報入力シート!H81="","",基本情報入力シート!H81)</f>
        <v/>
      </c>
      <c r="H60" s="943" t="str">
        <f aca="false">IF(基本情報入力シート!I81="","",基本情報入力シート!I81)</f>
        <v/>
      </c>
      <c r="I60" s="943" t="str">
        <f aca="false">IF(基本情報入力シート!J81="","",基本情報入力シート!J81)</f>
        <v/>
      </c>
      <c r="J60" s="943" t="str">
        <f aca="false">IF(基本情報入力シート!K81="","",基本情報入力シート!K81)</f>
        <v/>
      </c>
      <c r="K60" s="944" t="str">
        <f aca="false">IF(基本情報入力シート!L81="","",基本情報入力シート!L81)</f>
        <v/>
      </c>
      <c r="L60" s="945" t="str">
        <f aca="false">IF(基本情報入力シート!M81="","",基本情報入力シート!M81)</f>
        <v/>
      </c>
      <c r="M60" s="945" t="str">
        <f aca="false">IF(基本情報入力シート!R81="","",基本情報入力シート!R81)</f>
        <v/>
      </c>
      <c r="N60" s="945" t="str">
        <f aca="false">IF(基本情報入力シート!W81="","",基本情報入力シート!W81)</f>
        <v/>
      </c>
      <c r="O60" s="945" t="str">
        <f aca="false">IF(基本情報入力シート!X81="","",基本情報入力シート!X81)</f>
        <v/>
      </c>
      <c r="P60" s="946" t="str">
        <f aca="false">IF(基本情報入力シート!Y81="","",基本情報入力シート!Y81)</f>
        <v/>
      </c>
      <c r="Q60" s="947"/>
      <c r="R60" s="841" t="str">
        <f aca="false">IF(基本情報入力シート!Z81="","",基本情報入力シート!Z81)</f>
        <v/>
      </c>
      <c r="S60" s="842" t="str">
        <f aca="false">IF(基本情報入力シート!AA81="","",基本情報入力シート!AA81)</f>
        <v/>
      </c>
      <c r="T60" s="948"/>
      <c r="U60" s="949" t="e">
        <f aca="false">IF(P60="","",VLOOKUP(P60,【参考】数式用2!$A$3:$C$36,3,FALSE))))</f>
        <v>#N/A</v>
      </c>
      <c r="V60" s="950" t="s">
        <v>101</v>
      </c>
      <c r="W60" s="951"/>
      <c r="X60" s="952" t="s">
        <v>132</v>
      </c>
      <c r="Y60" s="951"/>
      <c r="Z60" s="950" t="s">
        <v>354</v>
      </c>
      <c r="AA60" s="951"/>
      <c r="AB60" s="950" t="s">
        <v>132</v>
      </c>
      <c r="AC60" s="951"/>
      <c r="AD60" s="950" t="s">
        <v>133</v>
      </c>
      <c r="AE60" s="953" t="s">
        <v>169</v>
      </c>
      <c r="AF60" s="954" t="str">
        <f aca="false">IF(W60&gt;=1,(AA60*12+AC60)-(W60*12+Y60)+1,"")</f>
        <v/>
      </c>
      <c r="AG60" s="955" t="s">
        <v>355</v>
      </c>
      <c r="AH60" s="956" t="str">
        <f aca="false">IFERROR(ROUNDDOWN(ROUND(R60*S60,0)*U60,0)*AF60,"")</f>
        <v/>
      </c>
      <c r="AI60" s="957"/>
      <c r="AJ60" s="958"/>
      <c r="AK60" s="957"/>
      <c r="AL60" s="960"/>
    </row>
    <row r="61" customFormat="false" ht="36.75" hidden="false" customHeight="true" outlineLevel="0" collapsed="false">
      <c r="A61" s="941" t="n">
        <f aca="false">A60+1</f>
        <v>50</v>
      </c>
      <c r="B61" s="942" t="str">
        <f aca="false">IF(基本情報入力シート!C82="","",基本情報入力シート!C82)</f>
        <v/>
      </c>
      <c r="C61" s="943" t="str">
        <f aca="false">IF(基本情報入力シート!D82="","",基本情報入力シート!D82)</f>
        <v/>
      </c>
      <c r="D61" s="943" t="str">
        <f aca="false">IF(基本情報入力シート!E82="","",基本情報入力シート!E82)</f>
        <v/>
      </c>
      <c r="E61" s="943" t="str">
        <f aca="false">IF(基本情報入力シート!F82="","",基本情報入力シート!F82)</f>
        <v/>
      </c>
      <c r="F61" s="943" t="str">
        <f aca="false">IF(基本情報入力シート!G82="","",基本情報入力シート!G82)</f>
        <v/>
      </c>
      <c r="G61" s="943" t="str">
        <f aca="false">IF(基本情報入力シート!H82="","",基本情報入力シート!H82)</f>
        <v/>
      </c>
      <c r="H61" s="943" t="str">
        <f aca="false">IF(基本情報入力シート!I82="","",基本情報入力シート!I82)</f>
        <v/>
      </c>
      <c r="I61" s="943" t="str">
        <f aca="false">IF(基本情報入力シート!J82="","",基本情報入力シート!J82)</f>
        <v/>
      </c>
      <c r="J61" s="943" t="str">
        <f aca="false">IF(基本情報入力シート!K82="","",基本情報入力シート!K82)</f>
        <v/>
      </c>
      <c r="K61" s="944" t="str">
        <f aca="false">IF(基本情報入力シート!L82="","",基本情報入力シート!L82)</f>
        <v/>
      </c>
      <c r="L61" s="945" t="str">
        <f aca="false">IF(基本情報入力シート!M82="","",基本情報入力シート!M82)</f>
        <v/>
      </c>
      <c r="M61" s="945" t="str">
        <f aca="false">IF(基本情報入力シート!R82="","",基本情報入力シート!R82)</f>
        <v/>
      </c>
      <c r="N61" s="945" t="str">
        <f aca="false">IF(基本情報入力シート!W82="","",基本情報入力シート!W82)</f>
        <v/>
      </c>
      <c r="O61" s="945" t="str">
        <f aca="false">IF(基本情報入力シート!X82="","",基本情報入力シート!X82)</f>
        <v/>
      </c>
      <c r="P61" s="946" t="str">
        <f aca="false">IF(基本情報入力シート!Y82="","",基本情報入力シート!Y82)</f>
        <v/>
      </c>
      <c r="Q61" s="947"/>
      <c r="R61" s="841" t="str">
        <f aca="false">IF(基本情報入力シート!Z82="","",基本情報入力シート!Z82)</f>
        <v/>
      </c>
      <c r="S61" s="842" t="str">
        <f aca="false">IF(基本情報入力シート!AA82="","",基本情報入力シート!AA82)</f>
        <v/>
      </c>
      <c r="T61" s="948"/>
      <c r="U61" s="949" t="e">
        <f aca="false">IF(P61="","",VLOOKUP(P61,【参考】数式用2!$A$3:$C$36,3,FALSE))))</f>
        <v>#N/A</v>
      </c>
      <c r="V61" s="950" t="s">
        <v>101</v>
      </c>
      <c r="W61" s="951"/>
      <c r="X61" s="952" t="s">
        <v>132</v>
      </c>
      <c r="Y61" s="951"/>
      <c r="Z61" s="950" t="s">
        <v>354</v>
      </c>
      <c r="AA61" s="951"/>
      <c r="AB61" s="950" t="s">
        <v>132</v>
      </c>
      <c r="AC61" s="951"/>
      <c r="AD61" s="950" t="s">
        <v>133</v>
      </c>
      <c r="AE61" s="953" t="s">
        <v>169</v>
      </c>
      <c r="AF61" s="954" t="str">
        <f aca="false">IF(W61&gt;=1,(AA61*12+AC61)-(W61*12+Y61)+1,"")</f>
        <v/>
      </c>
      <c r="AG61" s="955" t="s">
        <v>355</v>
      </c>
      <c r="AH61" s="956" t="str">
        <f aca="false">IFERROR(ROUNDDOWN(ROUND(R61*S61,0)*U61,0)*AF61,"")</f>
        <v/>
      </c>
      <c r="AI61" s="957"/>
      <c r="AJ61" s="958"/>
      <c r="AK61" s="957"/>
      <c r="AL61" s="960"/>
    </row>
    <row r="62" customFormat="false" ht="36.75" hidden="false" customHeight="true" outlineLevel="0" collapsed="false">
      <c r="A62" s="941" t="n">
        <f aca="false">A61+1</f>
        <v>51</v>
      </c>
      <c r="B62" s="942" t="str">
        <f aca="false">IF(基本情報入力シート!C83="","",基本情報入力シート!C83)</f>
        <v/>
      </c>
      <c r="C62" s="943" t="str">
        <f aca="false">IF(基本情報入力シート!D83="","",基本情報入力シート!D83)</f>
        <v/>
      </c>
      <c r="D62" s="943" t="str">
        <f aca="false">IF(基本情報入力シート!E83="","",基本情報入力シート!E83)</f>
        <v/>
      </c>
      <c r="E62" s="943" t="str">
        <f aca="false">IF(基本情報入力シート!F83="","",基本情報入力シート!F83)</f>
        <v/>
      </c>
      <c r="F62" s="943" t="str">
        <f aca="false">IF(基本情報入力シート!G83="","",基本情報入力シート!G83)</f>
        <v/>
      </c>
      <c r="G62" s="943" t="str">
        <f aca="false">IF(基本情報入力シート!H83="","",基本情報入力シート!H83)</f>
        <v/>
      </c>
      <c r="H62" s="943" t="str">
        <f aca="false">IF(基本情報入力シート!I83="","",基本情報入力シート!I83)</f>
        <v/>
      </c>
      <c r="I62" s="943" t="str">
        <f aca="false">IF(基本情報入力シート!J83="","",基本情報入力シート!J83)</f>
        <v/>
      </c>
      <c r="J62" s="943" t="str">
        <f aca="false">IF(基本情報入力シート!K83="","",基本情報入力シート!K83)</f>
        <v/>
      </c>
      <c r="K62" s="944" t="str">
        <f aca="false">IF(基本情報入力シート!L83="","",基本情報入力シート!L83)</f>
        <v/>
      </c>
      <c r="L62" s="945" t="str">
        <f aca="false">IF(基本情報入力シート!M83="","",基本情報入力シート!M83)</f>
        <v/>
      </c>
      <c r="M62" s="945" t="str">
        <f aca="false">IF(基本情報入力シート!R83="","",基本情報入力シート!R83)</f>
        <v/>
      </c>
      <c r="N62" s="945" t="str">
        <f aca="false">IF(基本情報入力シート!W83="","",基本情報入力シート!W83)</f>
        <v/>
      </c>
      <c r="O62" s="945" t="str">
        <f aca="false">IF(基本情報入力シート!X83="","",基本情報入力シート!X83)</f>
        <v/>
      </c>
      <c r="P62" s="946" t="str">
        <f aca="false">IF(基本情報入力シート!Y83="","",基本情報入力シート!Y83)</f>
        <v/>
      </c>
      <c r="Q62" s="947"/>
      <c r="R62" s="841" t="str">
        <f aca="false">IF(基本情報入力シート!Z83="","",基本情報入力シート!Z83)</f>
        <v/>
      </c>
      <c r="S62" s="842" t="str">
        <f aca="false">IF(基本情報入力シート!AA83="","",基本情報入力シート!AA83)</f>
        <v/>
      </c>
      <c r="T62" s="948"/>
      <c r="U62" s="949" t="e">
        <f aca="false">IF(P62="","",VLOOKUP(P62,【参考】数式用2!$A$3:$C$36,3,FALSE))))</f>
        <v>#N/A</v>
      </c>
      <c r="V62" s="950" t="s">
        <v>101</v>
      </c>
      <c r="W62" s="951"/>
      <c r="X62" s="952" t="s">
        <v>132</v>
      </c>
      <c r="Y62" s="951"/>
      <c r="Z62" s="950" t="s">
        <v>354</v>
      </c>
      <c r="AA62" s="951"/>
      <c r="AB62" s="950" t="s">
        <v>132</v>
      </c>
      <c r="AC62" s="951"/>
      <c r="AD62" s="950" t="s">
        <v>133</v>
      </c>
      <c r="AE62" s="953" t="s">
        <v>169</v>
      </c>
      <c r="AF62" s="954" t="str">
        <f aca="false">IF(W62&gt;=1,(AA62*12+AC62)-(W62*12+Y62)+1,"")</f>
        <v/>
      </c>
      <c r="AG62" s="955" t="s">
        <v>355</v>
      </c>
      <c r="AH62" s="956" t="str">
        <f aca="false">IFERROR(ROUNDDOWN(ROUND(R62*S62,0)*U62,0)*AF62,"")</f>
        <v/>
      </c>
      <c r="AI62" s="957"/>
      <c r="AJ62" s="958"/>
      <c r="AK62" s="957"/>
      <c r="AL62" s="960"/>
    </row>
    <row r="63" customFormat="false" ht="36.75" hidden="false" customHeight="true" outlineLevel="0" collapsed="false">
      <c r="A63" s="941" t="n">
        <f aca="false">A62+1</f>
        <v>52</v>
      </c>
      <c r="B63" s="942" t="str">
        <f aca="false">IF(基本情報入力シート!C84="","",基本情報入力シート!C84)</f>
        <v/>
      </c>
      <c r="C63" s="943" t="str">
        <f aca="false">IF(基本情報入力シート!D84="","",基本情報入力シート!D84)</f>
        <v/>
      </c>
      <c r="D63" s="943" t="str">
        <f aca="false">IF(基本情報入力シート!E84="","",基本情報入力シート!E84)</f>
        <v/>
      </c>
      <c r="E63" s="943" t="str">
        <f aca="false">IF(基本情報入力シート!F84="","",基本情報入力シート!F84)</f>
        <v/>
      </c>
      <c r="F63" s="943" t="str">
        <f aca="false">IF(基本情報入力シート!G84="","",基本情報入力シート!G84)</f>
        <v/>
      </c>
      <c r="G63" s="943" t="str">
        <f aca="false">IF(基本情報入力シート!H84="","",基本情報入力シート!H84)</f>
        <v/>
      </c>
      <c r="H63" s="943" t="str">
        <f aca="false">IF(基本情報入力シート!I84="","",基本情報入力シート!I84)</f>
        <v/>
      </c>
      <c r="I63" s="943" t="str">
        <f aca="false">IF(基本情報入力シート!J84="","",基本情報入力シート!J84)</f>
        <v/>
      </c>
      <c r="J63" s="943" t="str">
        <f aca="false">IF(基本情報入力シート!K84="","",基本情報入力シート!K84)</f>
        <v/>
      </c>
      <c r="K63" s="944" t="str">
        <f aca="false">IF(基本情報入力シート!L84="","",基本情報入力シート!L84)</f>
        <v/>
      </c>
      <c r="L63" s="945" t="str">
        <f aca="false">IF(基本情報入力シート!M84="","",基本情報入力シート!M84)</f>
        <v/>
      </c>
      <c r="M63" s="945" t="str">
        <f aca="false">IF(基本情報入力シート!R84="","",基本情報入力シート!R84)</f>
        <v/>
      </c>
      <c r="N63" s="945" t="str">
        <f aca="false">IF(基本情報入力シート!W84="","",基本情報入力シート!W84)</f>
        <v/>
      </c>
      <c r="O63" s="945" t="str">
        <f aca="false">IF(基本情報入力シート!X84="","",基本情報入力シート!X84)</f>
        <v/>
      </c>
      <c r="P63" s="946" t="str">
        <f aca="false">IF(基本情報入力シート!Y84="","",基本情報入力シート!Y84)</f>
        <v/>
      </c>
      <c r="Q63" s="947"/>
      <c r="R63" s="841" t="str">
        <f aca="false">IF(基本情報入力シート!Z84="","",基本情報入力シート!Z84)</f>
        <v/>
      </c>
      <c r="S63" s="842" t="str">
        <f aca="false">IF(基本情報入力シート!AA84="","",基本情報入力シート!AA84)</f>
        <v/>
      </c>
      <c r="T63" s="948"/>
      <c r="U63" s="949" t="e">
        <f aca="false">IF(P63="","",VLOOKUP(P63,【参考】数式用2!$A$3:$C$36,3,FALSE))))</f>
        <v>#N/A</v>
      </c>
      <c r="V63" s="950" t="s">
        <v>101</v>
      </c>
      <c r="W63" s="951"/>
      <c r="X63" s="952" t="s">
        <v>132</v>
      </c>
      <c r="Y63" s="951"/>
      <c r="Z63" s="950" t="s">
        <v>354</v>
      </c>
      <c r="AA63" s="951"/>
      <c r="AB63" s="950" t="s">
        <v>132</v>
      </c>
      <c r="AC63" s="951"/>
      <c r="AD63" s="950" t="s">
        <v>133</v>
      </c>
      <c r="AE63" s="953" t="s">
        <v>169</v>
      </c>
      <c r="AF63" s="954" t="str">
        <f aca="false">IF(W63&gt;=1,(AA63*12+AC63)-(W63*12+Y63)+1,"")</f>
        <v/>
      </c>
      <c r="AG63" s="955" t="s">
        <v>355</v>
      </c>
      <c r="AH63" s="956" t="str">
        <f aca="false">IFERROR(ROUNDDOWN(ROUND(R63*S63,0)*U63,0)*AF63,"")</f>
        <v/>
      </c>
      <c r="AI63" s="957"/>
      <c r="AJ63" s="958"/>
      <c r="AK63" s="957"/>
      <c r="AL63" s="960"/>
    </row>
    <row r="64" customFormat="false" ht="36.75" hidden="false" customHeight="true" outlineLevel="0" collapsed="false">
      <c r="A64" s="941" t="n">
        <f aca="false">A63+1</f>
        <v>53</v>
      </c>
      <c r="B64" s="942" t="str">
        <f aca="false">IF(基本情報入力シート!C85="","",基本情報入力シート!C85)</f>
        <v/>
      </c>
      <c r="C64" s="943" t="str">
        <f aca="false">IF(基本情報入力シート!D85="","",基本情報入力シート!D85)</f>
        <v/>
      </c>
      <c r="D64" s="943" t="str">
        <f aca="false">IF(基本情報入力シート!E85="","",基本情報入力シート!E85)</f>
        <v/>
      </c>
      <c r="E64" s="943" t="str">
        <f aca="false">IF(基本情報入力シート!F85="","",基本情報入力シート!F85)</f>
        <v/>
      </c>
      <c r="F64" s="943" t="str">
        <f aca="false">IF(基本情報入力シート!G85="","",基本情報入力シート!G85)</f>
        <v/>
      </c>
      <c r="G64" s="943" t="str">
        <f aca="false">IF(基本情報入力シート!H85="","",基本情報入力シート!H85)</f>
        <v/>
      </c>
      <c r="H64" s="943" t="str">
        <f aca="false">IF(基本情報入力シート!I85="","",基本情報入力シート!I85)</f>
        <v/>
      </c>
      <c r="I64" s="943" t="str">
        <f aca="false">IF(基本情報入力シート!J85="","",基本情報入力シート!J85)</f>
        <v/>
      </c>
      <c r="J64" s="943" t="str">
        <f aca="false">IF(基本情報入力シート!K85="","",基本情報入力シート!K85)</f>
        <v/>
      </c>
      <c r="K64" s="944" t="str">
        <f aca="false">IF(基本情報入力シート!L85="","",基本情報入力シート!L85)</f>
        <v/>
      </c>
      <c r="L64" s="945" t="str">
        <f aca="false">IF(基本情報入力シート!M85="","",基本情報入力シート!M85)</f>
        <v/>
      </c>
      <c r="M64" s="945" t="str">
        <f aca="false">IF(基本情報入力シート!R85="","",基本情報入力シート!R85)</f>
        <v/>
      </c>
      <c r="N64" s="945" t="str">
        <f aca="false">IF(基本情報入力シート!W85="","",基本情報入力シート!W85)</f>
        <v/>
      </c>
      <c r="O64" s="945" t="str">
        <f aca="false">IF(基本情報入力シート!X85="","",基本情報入力シート!X85)</f>
        <v/>
      </c>
      <c r="P64" s="946" t="str">
        <f aca="false">IF(基本情報入力シート!Y85="","",基本情報入力シート!Y85)</f>
        <v/>
      </c>
      <c r="Q64" s="947"/>
      <c r="R64" s="841" t="str">
        <f aca="false">IF(基本情報入力シート!Z85="","",基本情報入力シート!Z85)</f>
        <v/>
      </c>
      <c r="S64" s="842" t="str">
        <f aca="false">IF(基本情報入力シート!AA85="","",基本情報入力シート!AA85)</f>
        <v/>
      </c>
      <c r="T64" s="948"/>
      <c r="U64" s="949" t="e">
        <f aca="false">IF(P64="","",VLOOKUP(P64,【参考】数式用2!$A$3:$C$36,3,FALSE))))</f>
        <v>#N/A</v>
      </c>
      <c r="V64" s="950" t="s">
        <v>101</v>
      </c>
      <c r="W64" s="951"/>
      <c r="X64" s="952" t="s">
        <v>132</v>
      </c>
      <c r="Y64" s="951"/>
      <c r="Z64" s="950" t="s">
        <v>354</v>
      </c>
      <c r="AA64" s="951"/>
      <c r="AB64" s="950" t="s">
        <v>132</v>
      </c>
      <c r="AC64" s="951"/>
      <c r="AD64" s="950" t="s">
        <v>133</v>
      </c>
      <c r="AE64" s="953" t="s">
        <v>169</v>
      </c>
      <c r="AF64" s="954" t="str">
        <f aca="false">IF(W64&gt;=1,(AA64*12+AC64)-(W64*12+Y64)+1,"")</f>
        <v/>
      </c>
      <c r="AG64" s="955" t="s">
        <v>355</v>
      </c>
      <c r="AH64" s="956" t="str">
        <f aca="false">IFERROR(ROUNDDOWN(ROUND(R64*S64,0)*U64,0)*AF64,"")</f>
        <v/>
      </c>
      <c r="AI64" s="957"/>
      <c r="AJ64" s="958"/>
      <c r="AK64" s="957"/>
      <c r="AL64" s="960"/>
    </row>
    <row r="65" customFormat="false" ht="36.75" hidden="false" customHeight="true" outlineLevel="0" collapsed="false">
      <c r="A65" s="941" t="n">
        <f aca="false">A64+1</f>
        <v>54</v>
      </c>
      <c r="B65" s="942" t="str">
        <f aca="false">IF(基本情報入力シート!C86="","",基本情報入力シート!C86)</f>
        <v/>
      </c>
      <c r="C65" s="943" t="str">
        <f aca="false">IF(基本情報入力シート!D86="","",基本情報入力シート!D86)</f>
        <v/>
      </c>
      <c r="D65" s="943" t="str">
        <f aca="false">IF(基本情報入力シート!E86="","",基本情報入力シート!E86)</f>
        <v/>
      </c>
      <c r="E65" s="943" t="str">
        <f aca="false">IF(基本情報入力シート!F86="","",基本情報入力シート!F86)</f>
        <v/>
      </c>
      <c r="F65" s="943" t="str">
        <f aca="false">IF(基本情報入力シート!G86="","",基本情報入力シート!G86)</f>
        <v/>
      </c>
      <c r="G65" s="943" t="str">
        <f aca="false">IF(基本情報入力シート!H86="","",基本情報入力シート!H86)</f>
        <v/>
      </c>
      <c r="H65" s="943" t="str">
        <f aca="false">IF(基本情報入力シート!I86="","",基本情報入力シート!I86)</f>
        <v/>
      </c>
      <c r="I65" s="943" t="str">
        <f aca="false">IF(基本情報入力シート!J86="","",基本情報入力シート!J86)</f>
        <v/>
      </c>
      <c r="J65" s="943" t="str">
        <f aca="false">IF(基本情報入力シート!K86="","",基本情報入力シート!K86)</f>
        <v/>
      </c>
      <c r="K65" s="944" t="str">
        <f aca="false">IF(基本情報入力シート!L86="","",基本情報入力シート!L86)</f>
        <v/>
      </c>
      <c r="L65" s="945" t="str">
        <f aca="false">IF(基本情報入力シート!M86="","",基本情報入力シート!M86)</f>
        <v/>
      </c>
      <c r="M65" s="945" t="str">
        <f aca="false">IF(基本情報入力シート!R86="","",基本情報入力シート!R86)</f>
        <v/>
      </c>
      <c r="N65" s="945" t="str">
        <f aca="false">IF(基本情報入力シート!W86="","",基本情報入力シート!W86)</f>
        <v/>
      </c>
      <c r="O65" s="945" t="str">
        <f aca="false">IF(基本情報入力シート!X86="","",基本情報入力シート!X86)</f>
        <v/>
      </c>
      <c r="P65" s="946" t="str">
        <f aca="false">IF(基本情報入力シート!Y86="","",基本情報入力シート!Y86)</f>
        <v/>
      </c>
      <c r="Q65" s="947"/>
      <c r="R65" s="841" t="str">
        <f aca="false">IF(基本情報入力シート!Z86="","",基本情報入力シート!Z86)</f>
        <v/>
      </c>
      <c r="S65" s="842" t="str">
        <f aca="false">IF(基本情報入力シート!AA86="","",基本情報入力シート!AA86)</f>
        <v/>
      </c>
      <c r="T65" s="948"/>
      <c r="U65" s="949" t="e">
        <f aca="false">IF(P65="","",VLOOKUP(P65,【参考】数式用2!$A$3:$C$36,3,FALSE))))</f>
        <v>#N/A</v>
      </c>
      <c r="V65" s="950" t="s">
        <v>101</v>
      </c>
      <c r="W65" s="951"/>
      <c r="X65" s="952" t="s">
        <v>132</v>
      </c>
      <c r="Y65" s="951"/>
      <c r="Z65" s="950" t="s">
        <v>354</v>
      </c>
      <c r="AA65" s="951"/>
      <c r="AB65" s="950" t="s">
        <v>132</v>
      </c>
      <c r="AC65" s="951"/>
      <c r="AD65" s="950" t="s">
        <v>133</v>
      </c>
      <c r="AE65" s="953" t="s">
        <v>169</v>
      </c>
      <c r="AF65" s="954" t="str">
        <f aca="false">IF(W65&gt;=1,(AA65*12+AC65)-(W65*12+Y65)+1,"")</f>
        <v/>
      </c>
      <c r="AG65" s="955" t="s">
        <v>355</v>
      </c>
      <c r="AH65" s="956" t="str">
        <f aca="false">IFERROR(ROUNDDOWN(ROUND(R65*S65,0)*U65,0)*AF65,"")</f>
        <v/>
      </c>
      <c r="AI65" s="957"/>
      <c r="AJ65" s="958"/>
      <c r="AK65" s="957"/>
      <c r="AL65" s="960"/>
    </row>
    <row r="66" customFormat="false" ht="36.75" hidden="false" customHeight="true" outlineLevel="0" collapsed="false">
      <c r="A66" s="941" t="n">
        <f aca="false">A65+1</f>
        <v>55</v>
      </c>
      <c r="B66" s="942" t="str">
        <f aca="false">IF(基本情報入力シート!C87="","",基本情報入力シート!C87)</f>
        <v/>
      </c>
      <c r="C66" s="943" t="str">
        <f aca="false">IF(基本情報入力シート!D87="","",基本情報入力シート!D87)</f>
        <v/>
      </c>
      <c r="D66" s="943" t="str">
        <f aca="false">IF(基本情報入力シート!E87="","",基本情報入力シート!E87)</f>
        <v/>
      </c>
      <c r="E66" s="943" t="str">
        <f aca="false">IF(基本情報入力シート!F87="","",基本情報入力シート!F87)</f>
        <v/>
      </c>
      <c r="F66" s="943" t="str">
        <f aca="false">IF(基本情報入力シート!G87="","",基本情報入力シート!G87)</f>
        <v/>
      </c>
      <c r="G66" s="943" t="str">
        <f aca="false">IF(基本情報入力シート!H87="","",基本情報入力シート!H87)</f>
        <v/>
      </c>
      <c r="H66" s="943" t="str">
        <f aca="false">IF(基本情報入力シート!I87="","",基本情報入力シート!I87)</f>
        <v/>
      </c>
      <c r="I66" s="943" t="str">
        <f aca="false">IF(基本情報入力シート!J87="","",基本情報入力シート!J87)</f>
        <v/>
      </c>
      <c r="J66" s="943" t="str">
        <f aca="false">IF(基本情報入力シート!K87="","",基本情報入力シート!K87)</f>
        <v/>
      </c>
      <c r="K66" s="944" t="str">
        <f aca="false">IF(基本情報入力シート!L87="","",基本情報入力シート!L87)</f>
        <v/>
      </c>
      <c r="L66" s="945" t="str">
        <f aca="false">IF(基本情報入力シート!M87="","",基本情報入力シート!M87)</f>
        <v/>
      </c>
      <c r="M66" s="945" t="str">
        <f aca="false">IF(基本情報入力シート!R87="","",基本情報入力シート!R87)</f>
        <v/>
      </c>
      <c r="N66" s="945" t="str">
        <f aca="false">IF(基本情報入力シート!W87="","",基本情報入力シート!W87)</f>
        <v/>
      </c>
      <c r="O66" s="945" t="str">
        <f aca="false">IF(基本情報入力シート!X87="","",基本情報入力シート!X87)</f>
        <v/>
      </c>
      <c r="P66" s="946" t="str">
        <f aca="false">IF(基本情報入力シート!Y87="","",基本情報入力シート!Y87)</f>
        <v/>
      </c>
      <c r="Q66" s="947"/>
      <c r="R66" s="841" t="str">
        <f aca="false">IF(基本情報入力シート!Z87="","",基本情報入力シート!Z87)</f>
        <v/>
      </c>
      <c r="S66" s="842" t="str">
        <f aca="false">IF(基本情報入力シート!AA87="","",基本情報入力シート!AA87)</f>
        <v/>
      </c>
      <c r="T66" s="948"/>
      <c r="U66" s="949" t="e">
        <f aca="false">IF(P66="","",VLOOKUP(P66,【参考】数式用2!$A$3:$C$36,3,FALSE))))</f>
        <v>#N/A</v>
      </c>
      <c r="V66" s="950" t="s">
        <v>101</v>
      </c>
      <c r="W66" s="951"/>
      <c r="X66" s="952" t="s">
        <v>132</v>
      </c>
      <c r="Y66" s="951"/>
      <c r="Z66" s="950" t="s">
        <v>354</v>
      </c>
      <c r="AA66" s="951"/>
      <c r="AB66" s="950" t="s">
        <v>132</v>
      </c>
      <c r="AC66" s="951"/>
      <c r="AD66" s="950" t="s">
        <v>133</v>
      </c>
      <c r="AE66" s="953" t="s">
        <v>169</v>
      </c>
      <c r="AF66" s="954" t="str">
        <f aca="false">IF(W66&gt;=1,(AA66*12+AC66)-(W66*12+Y66)+1,"")</f>
        <v/>
      </c>
      <c r="AG66" s="955" t="s">
        <v>355</v>
      </c>
      <c r="AH66" s="956" t="str">
        <f aca="false">IFERROR(ROUNDDOWN(ROUND(R66*S66,0)*U66,0)*AF66,"")</f>
        <v/>
      </c>
      <c r="AI66" s="957"/>
      <c r="AJ66" s="958"/>
      <c r="AK66" s="957"/>
      <c r="AL66" s="960"/>
    </row>
    <row r="67" customFormat="false" ht="36.75" hidden="false" customHeight="true" outlineLevel="0" collapsed="false">
      <c r="A67" s="941" t="n">
        <f aca="false">A66+1</f>
        <v>56</v>
      </c>
      <c r="B67" s="942" t="str">
        <f aca="false">IF(基本情報入力シート!C88="","",基本情報入力シート!C88)</f>
        <v/>
      </c>
      <c r="C67" s="943" t="str">
        <f aca="false">IF(基本情報入力シート!D88="","",基本情報入力シート!D88)</f>
        <v/>
      </c>
      <c r="D67" s="943" t="str">
        <f aca="false">IF(基本情報入力シート!E88="","",基本情報入力シート!E88)</f>
        <v/>
      </c>
      <c r="E67" s="943" t="str">
        <f aca="false">IF(基本情報入力シート!F88="","",基本情報入力シート!F88)</f>
        <v/>
      </c>
      <c r="F67" s="943" t="str">
        <f aca="false">IF(基本情報入力シート!G88="","",基本情報入力シート!G88)</f>
        <v/>
      </c>
      <c r="G67" s="943" t="str">
        <f aca="false">IF(基本情報入力シート!H88="","",基本情報入力シート!H88)</f>
        <v/>
      </c>
      <c r="H67" s="943" t="str">
        <f aca="false">IF(基本情報入力シート!I88="","",基本情報入力シート!I88)</f>
        <v/>
      </c>
      <c r="I67" s="943" t="str">
        <f aca="false">IF(基本情報入力シート!J88="","",基本情報入力シート!J88)</f>
        <v/>
      </c>
      <c r="J67" s="943" t="str">
        <f aca="false">IF(基本情報入力シート!K88="","",基本情報入力シート!K88)</f>
        <v/>
      </c>
      <c r="K67" s="944" t="str">
        <f aca="false">IF(基本情報入力シート!L88="","",基本情報入力シート!L88)</f>
        <v/>
      </c>
      <c r="L67" s="945" t="str">
        <f aca="false">IF(基本情報入力シート!M88="","",基本情報入力シート!M88)</f>
        <v/>
      </c>
      <c r="M67" s="945" t="str">
        <f aca="false">IF(基本情報入力シート!R88="","",基本情報入力シート!R88)</f>
        <v/>
      </c>
      <c r="N67" s="945" t="str">
        <f aca="false">IF(基本情報入力シート!W88="","",基本情報入力シート!W88)</f>
        <v/>
      </c>
      <c r="O67" s="945" t="str">
        <f aca="false">IF(基本情報入力シート!X88="","",基本情報入力シート!X88)</f>
        <v/>
      </c>
      <c r="P67" s="946" t="str">
        <f aca="false">IF(基本情報入力シート!Y88="","",基本情報入力シート!Y88)</f>
        <v/>
      </c>
      <c r="Q67" s="947"/>
      <c r="R67" s="841" t="str">
        <f aca="false">IF(基本情報入力シート!Z88="","",基本情報入力シート!Z88)</f>
        <v/>
      </c>
      <c r="S67" s="842" t="str">
        <f aca="false">IF(基本情報入力シート!AA88="","",基本情報入力シート!AA88)</f>
        <v/>
      </c>
      <c r="T67" s="948"/>
      <c r="U67" s="949" t="e">
        <f aca="false">IF(P67="","",VLOOKUP(P67,【参考】数式用2!$A$3:$C$36,3,FALSE))))</f>
        <v>#N/A</v>
      </c>
      <c r="V67" s="950" t="s">
        <v>101</v>
      </c>
      <c r="W67" s="951"/>
      <c r="X67" s="952" t="s">
        <v>132</v>
      </c>
      <c r="Y67" s="951"/>
      <c r="Z67" s="950" t="s">
        <v>354</v>
      </c>
      <c r="AA67" s="951"/>
      <c r="AB67" s="950" t="s">
        <v>132</v>
      </c>
      <c r="AC67" s="951"/>
      <c r="AD67" s="950" t="s">
        <v>133</v>
      </c>
      <c r="AE67" s="953" t="s">
        <v>169</v>
      </c>
      <c r="AF67" s="954" t="str">
        <f aca="false">IF(W67&gt;=1,(AA67*12+AC67)-(W67*12+Y67)+1,"")</f>
        <v/>
      </c>
      <c r="AG67" s="955" t="s">
        <v>355</v>
      </c>
      <c r="AH67" s="956" t="str">
        <f aca="false">IFERROR(ROUNDDOWN(ROUND(R67*S67,0)*U67,0)*AF67,"")</f>
        <v/>
      </c>
      <c r="AI67" s="957"/>
      <c r="AJ67" s="958"/>
      <c r="AK67" s="957"/>
      <c r="AL67" s="960"/>
    </row>
    <row r="68" customFormat="false" ht="36.75" hidden="false" customHeight="true" outlineLevel="0" collapsed="false">
      <c r="A68" s="941" t="n">
        <f aca="false">A67+1</f>
        <v>57</v>
      </c>
      <c r="B68" s="942" t="str">
        <f aca="false">IF(基本情報入力シート!C89="","",基本情報入力シート!C89)</f>
        <v/>
      </c>
      <c r="C68" s="943" t="str">
        <f aca="false">IF(基本情報入力シート!D89="","",基本情報入力シート!D89)</f>
        <v/>
      </c>
      <c r="D68" s="943" t="str">
        <f aca="false">IF(基本情報入力シート!E89="","",基本情報入力シート!E89)</f>
        <v/>
      </c>
      <c r="E68" s="943" t="str">
        <f aca="false">IF(基本情報入力シート!F89="","",基本情報入力シート!F89)</f>
        <v/>
      </c>
      <c r="F68" s="943" t="str">
        <f aca="false">IF(基本情報入力シート!G89="","",基本情報入力シート!G89)</f>
        <v/>
      </c>
      <c r="G68" s="943" t="str">
        <f aca="false">IF(基本情報入力シート!H89="","",基本情報入力シート!H89)</f>
        <v/>
      </c>
      <c r="H68" s="943" t="str">
        <f aca="false">IF(基本情報入力シート!I89="","",基本情報入力シート!I89)</f>
        <v/>
      </c>
      <c r="I68" s="943" t="str">
        <f aca="false">IF(基本情報入力シート!J89="","",基本情報入力シート!J89)</f>
        <v/>
      </c>
      <c r="J68" s="943" t="str">
        <f aca="false">IF(基本情報入力シート!K89="","",基本情報入力シート!K89)</f>
        <v/>
      </c>
      <c r="K68" s="944" t="str">
        <f aca="false">IF(基本情報入力シート!L89="","",基本情報入力シート!L89)</f>
        <v/>
      </c>
      <c r="L68" s="945" t="str">
        <f aca="false">IF(基本情報入力シート!M89="","",基本情報入力シート!M89)</f>
        <v/>
      </c>
      <c r="M68" s="945" t="str">
        <f aca="false">IF(基本情報入力シート!R89="","",基本情報入力シート!R89)</f>
        <v/>
      </c>
      <c r="N68" s="945" t="str">
        <f aca="false">IF(基本情報入力シート!W89="","",基本情報入力シート!W89)</f>
        <v/>
      </c>
      <c r="O68" s="945" t="str">
        <f aca="false">IF(基本情報入力シート!X89="","",基本情報入力シート!X89)</f>
        <v/>
      </c>
      <c r="P68" s="946" t="str">
        <f aca="false">IF(基本情報入力シート!Y89="","",基本情報入力シート!Y89)</f>
        <v/>
      </c>
      <c r="Q68" s="947"/>
      <c r="R68" s="841" t="str">
        <f aca="false">IF(基本情報入力シート!Z89="","",基本情報入力シート!Z89)</f>
        <v/>
      </c>
      <c r="S68" s="842" t="str">
        <f aca="false">IF(基本情報入力シート!AA89="","",基本情報入力シート!AA89)</f>
        <v/>
      </c>
      <c r="T68" s="948"/>
      <c r="U68" s="949" t="e">
        <f aca="false">IF(P68="","",VLOOKUP(P68,【参考】数式用2!$A$3:$C$36,3,FALSE))))</f>
        <v>#N/A</v>
      </c>
      <c r="V68" s="950" t="s">
        <v>101</v>
      </c>
      <c r="W68" s="951"/>
      <c r="X68" s="952" t="s">
        <v>132</v>
      </c>
      <c r="Y68" s="951"/>
      <c r="Z68" s="950" t="s">
        <v>354</v>
      </c>
      <c r="AA68" s="951"/>
      <c r="AB68" s="950" t="s">
        <v>132</v>
      </c>
      <c r="AC68" s="951"/>
      <c r="AD68" s="950" t="s">
        <v>133</v>
      </c>
      <c r="AE68" s="953" t="s">
        <v>169</v>
      </c>
      <c r="AF68" s="954" t="str">
        <f aca="false">IF(W68&gt;=1,(AA68*12+AC68)-(W68*12+Y68)+1,"")</f>
        <v/>
      </c>
      <c r="AG68" s="955" t="s">
        <v>355</v>
      </c>
      <c r="AH68" s="956" t="str">
        <f aca="false">IFERROR(ROUNDDOWN(ROUND(R68*S68,0)*U68,0)*AF68,"")</f>
        <v/>
      </c>
      <c r="AI68" s="957"/>
      <c r="AJ68" s="958"/>
      <c r="AK68" s="957"/>
      <c r="AL68" s="960"/>
    </row>
    <row r="69" customFormat="false" ht="36.75" hidden="false" customHeight="true" outlineLevel="0" collapsed="false">
      <c r="A69" s="941" t="n">
        <f aca="false">A68+1</f>
        <v>58</v>
      </c>
      <c r="B69" s="942" t="str">
        <f aca="false">IF(基本情報入力シート!C90="","",基本情報入力シート!C90)</f>
        <v/>
      </c>
      <c r="C69" s="943" t="str">
        <f aca="false">IF(基本情報入力シート!D90="","",基本情報入力シート!D90)</f>
        <v/>
      </c>
      <c r="D69" s="943" t="str">
        <f aca="false">IF(基本情報入力シート!E90="","",基本情報入力シート!E90)</f>
        <v/>
      </c>
      <c r="E69" s="943" t="str">
        <f aca="false">IF(基本情報入力シート!F90="","",基本情報入力シート!F90)</f>
        <v/>
      </c>
      <c r="F69" s="943" t="str">
        <f aca="false">IF(基本情報入力シート!G90="","",基本情報入力シート!G90)</f>
        <v/>
      </c>
      <c r="G69" s="943" t="str">
        <f aca="false">IF(基本情報入力シート!H90="","",基本情報入力シート!H90)</f>
        <v/>
      </c>
      <c r="H69" s="943" t="str">
        <f aca="false">IF(基本情報入力シート!I90="","",基本情報入力シート!I90)</f>
        <v/>
      </c>
      <c r="I69" s="943" t="str">
        <f aca="false">IF(基本情報入力シート!J90="","",基本情報入力シート!J90)</f>
        <v/>
      </c>
      <c r="J69" s="943" t="str">
        <f aca="false">IF(基本情報入力シート!K90="","",基本情報入力シート!K90)</f>
        <v/>
      </c>
      <c r="K69" s="944" t="str">
        <f aca="false">IF(基本情報入力シート!L90="","",基本情報入力シート!L90)</f>
        <v/>
      </c>
      <c r="L69" s="945" t="str">
        <f aca="false">IF(基本情報入力シート!M90="","",基本情報入力シート!M90)</f>
        <v/>
      </c>
      <c r="M69" s="945" t="str">
        <f aca="false">IF(基本情報入力シート!R90="","",基本情報入力シート!R90)</f>
        <v/>
      </c>
      <c r="N69" s="945" t="str">
        <f aca="false">IF(基本情報入力シート!W90="","",基本情報入力シート!W90)</f>
        <v/>
      </c>
      <c r="O69" s="945" t="str">
        <f aca="false">IF(基本情報入力シート!X90="","",基本情報入力シート!X90)</f>
        <v/>
      </c>
      <c r="P69" s="946" t="str">
        <f aca="false">IF(基本情報入力シート!Y90="","",基本情報入力シート!Y90)</f>
        <v/>
      </c>
      <c r="Q69" s="947"/>
      <c r="R69" s="841" t="str">
        <f aca="false">IF(基本情報入力シート!Z90="","",基本情報入力シート!Z90)</f>
        <v/>
      </c>
      <c r="S69" s="842" t="str">
        <f aca="false">IF(基本情報入力シート!AA90="","",基本情報入力シート!AA90)</f>
        <v/>
      </c>
      <c r="T69" s="948"/>
      <c r="U69" s="949" t="e">
        <f aca="false">IF(P69="","",VLOOKUP(P69,【参考】数式用2!$A$3:$C$36,3,FALSE))))</f>
        <v>#N/A</v>
      </c>
      <c r="V69" s="950" t="s">
        <v>101</v>
      </c>
      <c r="W69" s="951"/>
      <c r="X69" s="952" t="s">
        <v>132</v>
      </c>
      <c r="Y69" s="951"/>
      <c r="Z69" s="950" t="s">
        <v>354</v>
      </c>
      <c r="AA69" s="951"/>
      <c r="AB69" s="950" t="s">
        <v>132</v>
      </c>
      <c r="AC69" s="951"/>
      <c r="AD69" s="950" t="s">
        <v>133</v>
      </c>
      <c r="AE69" s="953" t="s">
        <v>169</v>
      </c>
      <c r="AF69" s="954" t="str">
        <f aca="false">IF(W69&gt;=1,(AA69*12+AC69)-(W69*12+Y69)+1,"")</f>
        <v/>
      </c>
      <c r="AG69" s="955" t="s">
        <v>355</v>
      </c>
      <c r="AH69" s="956" t="str">
        <f aca="false">IFERROR(ROUNDDOWN(ROUND(R69*S69,0)*U69,0)*AF69,"")</f>
        <v/>
      </c>
      <c r="AI69" s="957"/>
      <c r="AJ69" s="958"/>
      <c r="AK69" s="957"/>
      <c r="AL69" s="960"/>
    </row>
    <row r="70" customFormat="false" ht="36.75" hidden="false" customHeight="true" outlineLevel="0" collapsed="false">
      <c r="A70" s="941" t="n">
        <f aca="false">A69+1</f>
        <v>59</v>
      </c>
      <c r="B70" s="942" t="str">
        <f aca="false">IF(基本情報入力シート!C91="","",基本情報入力シート!C91)</f>
        <v/>
      </c>
      <c r="C70" s="943" t="str">
        <f aca="false">IF(基本情報入力シート!D91="","",基本情報入力シート!D91)</f>
        <v/>
      </c>
      <c r="D70" s="943" t="str">
        <f aca="false">IF(基本情報入力シート!E91="","",基本情報入力シート!E91)</f>
        <v/>
      </c>
      <c r="E70" s="943" t="str">
        <f aca="false">IF(基本情報入力シート!F91="","",基本情報入力シート!F91)</f>
        <v/>
      </c>
      <c r="F70" s="943" t="str">
        <f aca="false">IF(基本情報入力シート!G91="","",基本情報入力シート!G91)</f>
        <v/>
      </c>
      <c r="G70" s="943" t="str">
        <f aca="false">IF(基本情報入力シート!H91="","",基本情報入力シート!H91)</f>
        <v/>
      </c>
      <c r="H70" s="943" t="str">
        <f aca="false">IF(基本情報入力シート!I91="","",基本情報入力シート!I91)</f>
        <v/>
      </c>
      <c r="I70" s="943" t="str">
        <f aca="false">IF(基本情報入力シート!J91="","",基本情報入力シート!J91)</f>
        <v/>
      </c>
      <c r="J70" s="943" t="str">
        <f aca="false">IF(基本情報入力シート!K91="","",基本情報入力シート!K91)</f>
        <v/>
      </c>
      <c r="K70" s="944" t="str">
        <f aca="false">IF(基本情報入力シート!L91="","",基本情報入力シート!L91)</f>
        <v/>
      </c>
      <c r="L70" s="945" t="str">
        <f aca="false">IF(基本情報入力シート!M91="","",基本情報入力シート!M91)</f>
        <v/>
      </c>
      <c r="M70" s="945" t="str">
        <f aca="false">IF(基本情報入力シート!R91="","",基本情報入力シート!R91)</f>
        <v/>
      </c>
      <c r="N70" s="945" t="str">
        <f aca="false">IF(基本情報入力シート!W91="","",基本情報入力シート!W91)</f>
        <v/>
      </c>
      <c r="O70" s="945" t="str">
        <f aca="false">IF(基本情報入力シート!X91="","",基本情報入力シート!X91)</f>
        <v/>
      </c>
      <c r="P70" s="946" t="str">
        <f aca="false">IF(基本情報入力シート!Y91="","",基本情報入力シート!Y91)</f>
        <v/>
      </c>
      <c r="Q70" s="947"/>
      <c r="R70" s="841" t="str">
        <f aca="false">IF(基本情報入力シート!Z91="","",基本情報入力シート!Z91)</f>
        <v/>
      </c>
      <c r="S70" s="842" t="str">
        <f aca="false">IF(基本情報入力シート!AA91="","",基本情報入力シート!AA91)</f>
        <v/>
      </c>
      <c r="T70" s="948"/>
      <c r="U70" s="949" t="e">
        <f aca="false">IF(P70="","",VLOOKUP(P70,【参考】数式用2!$A$3:$C$36,3,FALSE))))</f>
        <v>#N/A</v>
      </c>
      <c r="V70" s="950" t="s">
        <v>101</v>
      </c>
      <c r="W70" s="951"/>
      <c r="X70" s="952" t="s">
        <v>132</v>
      </c>
      <c r="Y70" s="951"/>
      <c r="Z70" s="950" t="s">
        <v>354</v>
      </c>
      <c r="AA70" s="951"/>
      <c r="AB70" s="950" t="s">
        <v>132</v>
      </c>
      <c r="AC70" s="951"/>
      <c r="AD70" s="950" t="s">
        <v>133</v>
      </c>
      <c r="AE70" s="953" t="s">
        <v>169</v>
      </c>
      <c r="AF70" s="954" t="str">
        <f aca="false">IF(W70&gt;=1,(AA70*12+AC70)-(W70*12+Y70)+1,"")</f>
        <v/>
      </c>
      <c r="AG70" s="955" t="s">
        <v>355</v>
      </c>
      <c r="AH70" s="956" t="str">
        <f aca="false">IFERROR(ROUNDDOWN(ROUND(R70*S70,0)*U70,0)*AF70,"")</f>
        <v/>
      </c>
      <c r="AI70" s="957"/>
      <c r="AJ70" s="958"/>
      <c r="AK70" s="957"/>
      <c r="AL70" s="960"/>
    </row>
    <row r="71" customFormat="false" ht="36.75" hidden="false" customHeight="true" outlineLevel="0" collapsed="false">
      <c r="A71" s="941" t="n">
        <f aca="false">A70+1</f>
        <v>60</v>
      </c>
      <c r="B71" s="942" t="str">
        <f aca="false">IF(基本情報入力シート!C92="","",基本情報入力シート!C92)</f>
        <v/>
      </c>
      <c r="C71" s="943" t="str">
        <f aca="false">IF(基本情報入力シート!D92="","",基本情報入力シート!D92)</f>
        <v/>
      </c>
      <c r="D71" s="943" t="str">
        <f aca="false">IF(基本情報入力シート!E92="","",基本情報入力シート!E92)</f>
        <v/>
      </c>
      <c r="E71" s="943" t="str">
        <f aca="false">IF(基本情報入力シート!F92="","",基本情報入力シート!F92)</f>
        <v/>
      </c>
      <c r="F71" s="943" t="str">
        <f aca="false">IF(基本情報入力シート!G92="","",基本情報入力シート!G92)</f>
        <v/>
      </c>
      <c r="G71" s="943" t="str">
        <f aca="false">IF(基本情報入力シート!H92="","",基本情報入力シート!H92)</f>
        <v/>
      </c>
      <c r="H71" s="943" t="str">
        <f aca="false">IF(基本情報入力シート!I92="","",基本情報入力シート!I92)</f>
        <v/>
      </c>
      <c r="I71" s="943" t="str">
        <f aca="false">IF(基本情報入力シート!J92="","",基本情報入力シート!J92)</f>
        <v/>
      </c>
      <c r="J71" s="943" t="str">
        <f aca="false">IF(基本情報入力シート!K92="","",基本情報入力シート!K92)</f>
        <v/>
      </c>
      <c r="K71" s="944" t="str">
        <f aca="false">IF(基本情報入力シート!L92="","",基本情報入力シート!L92)</f>
        <v/>
      </c>
      <c r="L71" s="945" t="str">
        <f aca="false">IF(基本情報入力シート!M92="","",基本情報入力シート!M92)</f>
        <v/>
      </c>
      <c r="M71" s="945" t="str">
        <f aca="false">IF(基本情報入力シート!R92="","",基本情報入力シート!R92)</f>
        <v/>
      </c>
      <c r="N71" s="945" t="str">
        <f aca="false">IF(基本情報入力シート!W92="","",基本情報入力シート!W92)</f>
        <v/>
      </c>
      <c r="O71" s="945" t="str">
        <f aca="false">IF(基本情報入力シート!X92="","",基本情報入力シート!X92)</f>
        <v/>
      </c>
      <c r="P71" s="946" t="str">
        <f aca="false">IF(基本情報入力シート!Y92="","",基本情報入力シート!Y92)</f>
        <v/>
      </c>
      <c r="Q71" s="947"/>
      <c r="R71" s="841" t="str">
        <f aca="false">IF(基本情報入力シート!Z92="","",基本情報入力シート!Z92)</f>
        <v/>
      </c>
      <c r="S71" s="842" t="str">
        <f aca="false">IF(基本情報入力シート!AA92="","",基本情報入力シート!AA92)</f>
        <v/>
      </c>
      <c r="T71" s="948"/>
      <c r="U71" s="949" t="e">
        <f aca="false">IF(P71="","",VLOOKUP(P71,【参考】数式用2!$A$3:$C$36,3,FALSE))))</f>
        <v>#N/A</v>
      </c>
      <c r="V71" s="950" t="s">
        <v>101</v>
      </c>
      <c r="W71" s="951"/>
      <c r="X71" s="952" t="s">
        <v>132</v>
      </c>
      <c r="Y71" s="951"/>
      <c r="Z71" s="950" t="s">
        <v>354</v>
      </c>
      <c r="AA71" s="951"/>
      <c r="AB71" s="950" t="s">
        <v>132</v>
      </c>
      <c r="AC71" s="951"/>
      <c r="AD71" s="950" t="s">
        <v>133</v>
      </c>
      <c r="AE71" s="953" t="s">
        <v>169</v>
      </c>
      <c r="AF71" s="954" t="str">
        <f aca="false">IF(W71&gt;=1,(AA71*12+AC71)-(W71*12+Y71)+1,"")</f>
        <v/>
      </c>
      <c r="AG71" s="955" t="s">
        <v>355</v>
      </c>
      <c r="AH71" s="956" t="str">
        <f aca="false">IFERROR(ROUNDDOWN(ROUND(R71*S71,0)*U71,0)*AF71,"")</f>
        <v/>
      </c>
      <c r="AI71" s="957"/>
      <c r="AJ71" s="958"/>
      <c r="AK71" s="957"/>
      <c r="AL71" s="960"/>
    </row>
    <row r="72" customFormat="false" ht="36.75" hidden="false" customHeight="true" outlineLevel="0" collapsed="false">
      <c r="A72" s="941" t="n">
        <f aca="false">A71+1</f>
        <v>61</v>
      </c>
      <c r="B72" s="942" t="str">
        <f aca="false">IF(基本情報入力シート!C93="","",基本情報入力シート!C93)</f>
        <v/>
      </c>
      <c r="C72" s="943" t="str">
        <f aca="false">IF(基本情報入力シート!D93="","",基本情報入力シート!D93)</f>
        <v/>
      </c>
      <c r="D72" s="943" t="str">
        <f aca="false">IF(基本情報入力シート!E93="","",基本情報入力シート!E93)</f>
        <v/>
      </c>
      <c r="E72" s="943" t="str">
        <f aca="false">IF(基本情報入力シート!F93="","",基本情報入力シート!F93)</f>
        <v/>
      </c>
      <c r="F72" s="943" t="str">
        <f aca="false">IF(基本情報入力シート!G93="","",基本情報入力シート!G93)</f>
        <v/>
      </c>
      <c r="G72" s="943" t="str">
        <f aca="false">IF(基本情報入力シート!H93="","",基本情報入力シート!H93)</f>
        <v/>
      </c>
      <c r="H72" s="943" t="str">
        <f aca="false">IF(基本情報入力シート!I93="","",基本情報入力シート!I93)</f>
        <v/>
      </c>
      <c r="I72" s="943" t="str">
        <f aca="false">IF(基本情報入力シート!J93="","",基本情報入力シート!J93)</f>
        <v/>
      </c>
      <c r="J72" s="943" t="str">
        <f aca="false">IF(基本情報入力シート!K93="","",基本情報入力シート!K93)</f>
        <v/>
      </c>
      <c r="K72" s="944" t="str">
        <f aca="false">IF(基本情報入力シート!L93="","",基本情報入力シート!L93)</f>
        <v/>
      </c>
      <c r="L72" s="945" t="str">
        <f aca="false">IF(基本情報入力シート!M93="","",基本情報入力シート!M93)</f>
        <v/>
      </c>
      <c r="M72" s="945" t="str">
        <f aca="false">IF(基本情報入力シート!R93="","",基本情報入力シート!R93)</f>
        <v/>
      </c>
      <c r="N72" s="945" t="str">
        <f aca="false">IF(基本情報入力シート!W93="","",基本情報入力シート!W93)</f>
        <v/>
      </c>
      <c r="O72" s="945" t="str">
        <f aca="false">IF(基本情報入力シート!X93="","",基本情報入力シート!X93)</f>
        <v/>
      </c>
      <c r="P72" s="946" t="str">
        <f aca="false">IF(基本情報入力シート!Y93="","",基本情報入力シート!Y93)</f>
        <v/>
      </c>
      <c r="Q72" s="947"/>
      <c r="R72" s="841" t="str">
        <f aca="false">IF(基本情報入力シート!Z93="","",基本情報入力シート!Z93)</f>
        <v/>
      </c>
      <c r="S72" s="842" t="str">
        <f aca="false">IF(基本情報入力シート!AA93="","",基本情報入力シート!AA93)</f>
        <v/>
      </c>
      <c r="T72" s="948"/>
      <c r="U72" s="949" t="e">
        <f aca="false">IF(P72="","",VLOOKUP(P72,【参考】数式用2!$A$3:$C$36,3,FALSE))))</f>
        <v>#N/A</v>
      </c>
      <c r="V72" s="950" t="s">
        <v>101</v>
      </c>
      <c r="W72" s="951"/>
      <c r="X72" s="952" t="s">
        <v>132</v>
      </c>
      <c r="Y72" s="951"/>
      <c r="Z72" s="950" t="s">
        <v>354</v>
      </c>
      <c r="AA72" s="951"/>
      <c r="AB72" s="950" t="s">
        <v>132</v>
      </c>
      <c r="AC72" s="951"/>
      <c r="AD72" s="950" t="s">
        <v>133</v>
      </c>
      <c r="AE72" s="953" t="s">
        <v>169</v>
      </c>
      <c r="AF72" s="954" t="str">
        <f aca="false">IF(W72&gt;=1,(AA72*12+AC72)-(W72*12+Y72)+1,"")</f>
        <v/>
      </c>
      <c r="AG72" s="955" t="s">
        <v>355</v>
      </c>
      <c r="AH72" s="956" t="str">
        <f aca="false">IFERROR(ROUNDDOWN(ROUND(R72*S72,0)*U72,0)*AF72,"")</f>
        <v/>
      </c>
      <c r="AI72" s="957"/>
      <c r="AJ72" s="958"/>
      <c r="AK72" s="957"/>
      <c r="AL72" s="960"/>
    </row>
    <row r="73" customFormat="false" ht="36.75" hidden="false" customHeight="true" outlineLevel="0" collapsed="false">
      <c r="A73" s="941" t="n">
        <f aca="false">A72+1</f>
        <v>62</v>
      </c>
      <c r="B73" s="942" t="str">
        <f aca="false">IF(基本情報入力シート!C94="","",基本情報入力シート!C94)</f>
        <v/>
      </c>
      <c r="C73" s="943" t="str">
        <f aca="false">IF(基本情報入力シート!D94="","",基本情報入力シート!D94)</f>
        <v/>
      </c>
      <c r="D73" s="943" t="str">
        <f aca="false">IF(基本情報入力シート!E94="","",基本情報入力シート!E94)</f>
        <v/>
      </c>
      <c r="E73" s="943" t="str">
        <f aca="false">IF(基本情報入力シート!F94="","",基本情報入力シート!F94)</f>
        <v/>
      </c>
      <c r="F73" s="943" t="str">
        <f aca="false">IF(基本情報入力シート!G94="","",基本情報入力シート!G94)</f>
        <v/>
      </c>
      <c r="G73" s="943" t="str">
        <f aca="false">IF(基本情報入力シート!H94="","",基本情報入力シート!H94)</f>
        <v/>
      </c>
      <c r="H73" s="943" t="str">
        <f aca="false">IF(基本情報入力シート!I94="","",基本情報入力シート!I94)</f>
        <v/>
      </c>
      <c r="I73" s="943" t="str">
        <f aca="false">IF(基本情報入力シート!J94="","",基本情報入力シート!J94)</f>
        <v/>
      </c>
      <c r="J73" s="943" t="str">
        <f aca="false">IF(基本情報入力シート!K94="","",基本情報入力シート!K94)</f>
        <v/>
      </c>
      <c r="K73" s="944" t="str">
        <f aca="false">IF(基本情報入力シート!L94="","",基本情報入力シート!L94)</f>
        <v/>
      </c>
      <c r="L73" s="945" t="str">
        <f aca="false">IF(基本情報入力シート!M94="","",基本情報入力シート!M94)</f>
        <v/>
      </c>
      <c r="M73" s="945" t="str">
        <f aca="false">IF(基本情報入力シート!R94="","",基本情報入力シート!R94)</f>
        <v/>
      </c>
      <c r="N73" s="945" t="str">
        <f aca="false">IF(基本情報入力シート!W94="","",基本情報入力シート!W94)</f>
        <v/>
      </c>
      <c r="O73" s="945" t="str">
        <f aca="false">IF(基本情報入力シート!X94="","",基本情報入力シート!X94)</f>
        <v/>
      </c>
      <c r="P73" s="946" t="str">
        <f aca="false">IF(基本情報入力シート!Y94="","",基本情報入力シート!Y94)</f>
        <v/>
      </c>
      <c r="Q73" s="947"/>
      <c r="R73" s="841" t="str">
        <f aca="false">IF(基本情報入力シート!Z94="","",基本情報入力シート!Z94)</f>
        <v/>
      </c>
      <c r="S73" s="842" t="str">
        <f aca="false">IF(基本情報入力シート!AA94="","",基本情報入力シート!AA94)</f>
        <v/>
      </c>
      <c r="T73" s="948"/>
      <c r="U73" s="949" t="e">
        <f aca="false">IF(P73="","",VLOOKUP(P73,【参考】数式用2!$A$3:$C$36,3,FALSE))))</f>
        <v>#N/A</v>
      </c>
      <c r="V73" s="950" t="s">
        <v>101</v>
      </c>
      <c r="W73" s="951"/>
      <c r="X73" s="952" t="s">
        <v>132</v>
      </c>
      <c r="Y73" s="951"/>
      <c r="Z73" s="950" t="s">
        <v>354</v>
      </c>
      <c r="AA73" s="951"/>
      <c r="AB73" s="950" t="s">
        <v>132</v>
      </c>
      <c r="AC73" s="951"/>
      <c r="AD73" s="950" t="s">
        <v>133</v>
      </c>
      <c r="AE73" s="953" t="s">
        <v>169</v>
      </c>
      <c r="AF73" s="954" t="str">
        <f aca="false">IF(W73&gt;=1,(AA73*12+AC73)-(W73*12+Y73)+1,"")</f>
        <v/>
      </c>
      <c r="AG73" s="955" t="s">
        <v>355</v>
      </c>
      <c r="AH73" s="956" t="str">
        <f aca="false">IFERROR(ROUNDDOWN(ROUND(R73*S73,0)*U73,0)*AF73,"")</f>
        <v/>
      </c>
      <c r="AI73" s="957"/>
      <c r="AJ73" s="958"/>
      <c r="AK73" s="957"/>
      <c r="AL73" s="960"/>
    </row>
    <row r="74" customFormat="false" ht="36.75" hidden="false" customHeight="true" outlineLevel="0" collapsed="false">
      <c r="A74" s="941" t="n">
        <f aca="false">A73+1</f>
        <v>63</v>
      </c>
      <c r="B74" s="942" t="str">
        <f aca="false">IF(基本情報入力シート!C95="","",基本情報入力シート!C95)</f>
        <v/>
      </c>
      <c r="C74" s="943" t="str">
        <f aca="false">IF(基本情報入力シート!D95="","",基本情報入力シート!D95)</f>
        <v/>
      </c>
      <c r="D74" s="943" t="str">
        <f aca="false">IF(基本情報入力シート!E95="","",基本情報入力シート!E95)</f>
        <v/>
      </c>
      <c r="E74" s="943" t="str">
        <f aca="false">IF(基本情報入力シート!F95="","",基本情報入力シート!F95)</f>
        <v/>
      </c>
      <c r="F74" s="943" t="str">
        <f aca="false">IF(基本情報入力シート!G95="","",基本情報入力シート!G95)</f>
        <v/>
      </c>
      <c r="G74" s="943" t="str">
        <f aca="false">IF(基本情報入力シート!H95="","",基本情報入力シート!H95)</f>
        <v/>
      </c>
      <c r="H74" s="943" t="str">
        <f aca="false">IF(基本情報入力シート!I95="","",基本情報入力シート!I95)</f>
        <v/>
      </c>
      <c r="I74" s="943" t="str">
        <f aca="false">IF(基本情報入力シート!J95="","",基本情報入力シート!J95)</f>
        <v/>
      </c>
      <c r="J74" s="943" t="str">
        <f aca="false">IF(基本情報入力シート!K95="","",基本情報入力シート!K95)</f>
        <v/>
      </c>
      <c r="K74" s="944" t="str">
        <f aca="false">IF(基本情報入力シート!L95="","",基本情報入力シート!L95)</f>
        <v/>
      </c>
      <c r="L74" s="945" t="str">
        <f aca="false">IF(基本情報入力シート!M95="","",基本情報入力シート!M95)</f>
        <v/>
      </c>
      <c r="M74" s="945" t="str">
        <f aca="false">IF(基本情報入力シート!R95="","",基本情報入力シート!R95)</f>
        <v/>
      </c>
      <c r="N74" s="945" t="str">
        <f aca="false">IF(基本情報入力シート!W95="","",基本情報入力シート!W95)</f>
        <v/>
      </c>
      <c r="O74" s="945" t="str">
        <f aca="false">IF(基本情報入力シート!X95="","",基本情報入力シート!X95)</f>
        <v/>
      </c>
      <c r="P74" s="946" t="str">
        <f aca="false">IF(基本情報入力シート!Y95="","",基本情報入力シート!Y95)</f>
        <v/>
      </c>
      <c r="Q74" s="947"/>
      <c r="R74" s="841" t="str">
        <f aca="false">IF(基本情報入力シート!Z95="","",基本情報入力シート!Z95)</f>
        <v/>
      </c>
      <c r="S74" s="842" t="str">
        <f aca="false">IF(基本情報入力シート!AA95="","",基本情報入力シート!AA95)</f>
        <v/>
      </c>
      <c r="T74" s="948"/>
      <c r="U74" s="949" t="e">
        <f aca="false">IF(P74="","",VLOOKUP(P74,【参考】数式用2!$A$3:$C$36,3,FALSE))))</f>
        <v>#N/A</v>
      </c>
      <c r="V74" s="950" t="s">
        <v>101</v>
      </c>
      <c r="W74" s="951"/>
      <c r="X74" s="952" t="s">
        <v>132</v>
      </c>
      <c r="Y74" s="951"/>
      <c r="Z74" s="950" t="s">
        <v>354</v>
      </c>
      <c r="AA74" s="951"/>
      <c r="AB74" s="950" t="s">
        <v>132</v>
      </c>
      <c r="AC74" s="951"/>
      <c r="AD74" s="950" t="s">
        <v>133</v>
      </c>
      <c r="AE74" s="953" t="s">
        <v>169</v>
      </c>
      <c r="AF74" s="954" t="str">
        <f aca="false">IF(W74&gt;=1,(AA74*12+AC74)-(W74*12+Y74)+1,"")</f>
        <v/>
      </c>
      <c r="AG74" s="955" t="s">
        <v>355</v>
      </c>
      <c r="AH74" s="956" t="str">
        <f aca="false">IFERROR(ROUNDDOWN(ROUND(R74*S74,0)*U74,0)*AF74,"")</f>
        <v/>
      </c>
      <c r="AI74" s="957"/>
      <c r="AJ74" s="958"/>
      <c r="AK74" s="957"/>
      <c r="AL74" s="960"/>
    </row>
    <row r="75" customFormat="false" ht="36.75" hidden="false" customHeight="true" outlineLevel="0" collapsed="false">
      <c r="A75" s="941" t="n">
        <f aca="false">A74+1</f>
        <v>64</v>
      </c>
      <c r="B75" s="942" t="str">
        <f aca="false">IF(基本情報入力シート!C96="","",基本情報入力シート!C96)</f>
        <v/>
      </c>
      <c r="C75" s="943" t="str">
        <f aca="false">IF(基本情報入力シート!D96="","",基本情報入力シート!D96)</f>
        <v/>
      </c>
      <c r="D75" s="943" t="str">
        <f aca="false">IF(基本情報入力シート!E96="","",基本情報入力シート!E96)</f>
        <v/>
      </c>
      <c r="E75" s="943" t="str">
        <f aca="false">IF(基本情報入力シート!F96="","",基本情報入力シート!F96)</f>
        <v/>
      </c>
      <c r="F75" s="943" t="str">
        <f aca="false">IF(基本情報入力シート!G96="","",基本情報入力シート!G96)</f>
        <v/>
      </c>
      <c r="G75" s="943" t="str">
        <f aca="false">IF(基本情報入力シート!H96="","",基本情報入力シート!H96)</f>
        <v/>
      </c>
      <c r="H75" s="943" t="str">
        <f aca="false">IF(基本情報入力シート!I96="","",基本情報入力シート!I96)</f>
        <v/>
      </c>
      <c r="I75" s="943" t="str">
        <f aca="false">IF(基本情報入力シート!J96="","",基本情報入力シート!J96)</f>
        <v/>
      </c>
      <c r="J75" s="943" t="str">
        <f aca="false">IF(基本情報入力シート!K96="","",基本情報入力シート!K96)</f>
        <v/>
      </c>
      <c r="K75" s="944" t="str">
        <f aca="false">IF(基本情報入力シート!L96="","",基本情報入力シート!L96)</f>
        <v/>
      </c>
      <c r="L75" s="945" t="str">
        <f aca="false">IF(基本情報入力シート!M96="","",基本情報入力シート!M96)</f>
        <v/>
      </c>
      <c r="M75" s="945" t="str">
        <f aca="false">IF(基本情報入力シート!R96="","",基本情報入力シート!R96)</f>
        <v/>
      </c>
      <c r="N75" s="945" t="str">
        <f aca="false">IF(基本情報入力シート!W96="","",基本情報入力シート!W96)</f>
        <v/>
      </c>
      <c r="O75" s="945" t="str">
        <f aca="false">IF(基本情報入力シート!X96="","",基本情報入力シート!X96)</f>
        <v/>
      </c>
      <c r="P75" s="946" t="str">
        <f aca="false">IF(基本情報入力シート!Y96="","",基本情報入力シート!Y96)</f>
        <v/>
      </c>
      <c r="Q75" s="947"/>
      <c r="R75" s="841" t="str">
        <f aca="false">IF(基本情報入力シート!Z96="","",基本情報入力シート!Z96)</f>
        <v/>
      </c>
      <c r="S75" s="842" t="str">
        <f aca="false">IF(基本情報入力シート!AA96="","",基本情報入力シート!AA96)</f>
        <v/>
      </c>
      <c r="T75" s="948"/>
      <c r="U75" s="949" t="e">
        <f aca="false">IF(P75="","",VLOOKUP(P75,【参考】数式用2!$A$3:$C$36,3,FALSE))))</f>
        <v>#N/A</v>
      </c>
      <c r="V75" s="950" t="s">
        <v>101</v>
      </c>
      <c r="W75" s="951"/>
      <c r="X75" s="952" t="s">
        <v>132</v>
      </c>
      <c r="Y75" s="951"/>
      <c r="Z75" s="950" t="s">
        <v>354</v>
      </c>
      <c r="AA75" s="951"/>
      <c r="AB75" s="950" t="s">
        <v>132</v>
      </c>
      <c r="AC75" s="951"/>
      <c r="AD75" s="950" t="s">
        <v>133</v>
      </c>
      <c r="AE75" s="953" t="s">
        <v>169</v>
      </c>
      <c r="AF75" s="954" t="str">
        <f aca="false">IF(W75&gt;=1,(AA75*12+AC75)-(W75*12+Y75)+1,"")</f>
        <v/>
      </c>
      <c r="AG75" s="955" t="s">
        <v>355</v>
      </c>
      <c r="AH75" s="956" t="str">
        <f aca="false">IFERROR(ROUNDDOWN(ROUND(R75*S75,0)*U75,0)*AF75,"")</f>
        <v/>
      </c>
      <c r="AI75" s="957"/>
      <c r="AJ75" s="958"/>
      <c r="AK75" s="957"/>
      <c r="AL75" s="960"/>
    </row>
    <row r="76" customFormat="false" ht="36.75" hidden="false" customHeight="true" outlineLevel="0" collapsed="false">
      <c r="A76" s="941" t="n">
        <f aca="false">A75+1</f>
        <v>65</v>
      </c>
      <c r="B76" s="942" t="str">
        <f aca="false">IF(基本情報入力シート!C97="","",基本情報入力シート!C97)</f>
        <v/>
      </c>
      <c r="C76" s="943" t="str">
        <f aca="false">IF(基本情報入力シート!D97="","",基本情報入力シート!D97)</f>
        <v/>
      </c>
      <c r="D76" s="943" t="str">
        <f aca="false">IF(基本情報入力シート!E97="","",基本情報入力シート!E97)</f>
        <v/>
      </c>
      <c r="E76" s="943" t="str">
        <f aca="false">IF(基本情報入力シート!F97="","",基本情報入力シート!F97)</f>
        <v/>
      </c>
      <c r="F76" s="943" t="str">
        <f aca="false">IF(基本情報入力シート!G97="","",基本情報入力シート!G97)</f>
        <v/>
      </c>
      <c r="G76" s="943" t="str">
        <f aca="false">IF(基本情報入力シート!H97="","",基本情報入力シート!H97)</f>
        <v/>
      </c>
      <c r="H76" s="943" t="str">
        <f aca="false">IF(基本情報入力シート!I97="","",基本情報入力シート!I97)</f>
        <v/>
      </c>
      <c r="I76" s="943" t="str">
        <f aca="false">IF(基本情報入力シート!J97="","",基本情報入力シート!J97)</f>
        <v/>
      </c>
      <c r="J76" s="943" t="str">
        <f aca="false">IF(基本情報入力シート!K97="","",基本情報入力シート!K97)</f>
        <v/>
      </c>
      <c r="K76" s="944" t="str">
        <f aca="false">IF(基本情報入力シート!L97="","",基本情報入力シート!L97)</f>
        <v/>
      </c>
      <c r="L76" s="945" t="str">
        <f aca="false">IF(基本情報入力シート!M97="","",基本情報入力シート!M97)</f>
        <v/>
      </c>
      <c r="M76" s="945" t="str">
        <f aca="false">IF(基本情報入力シート!R97="","",基本情報入力シート!R97)</f>
        <v/>
      </c>
      <c r="N76" s="945" t="str">
        <f aca="false">IF(基本情報入力シート!W97="","",基本情報入力シート!W97)</f>
        <v/>
      </c>
      <c r="O76" s="945" t="str">
        <f aca="false">IF(基本情報入力シート!X97="","",基本情報入力シート!X97)</f>
        <v/>
      </c>
      <c r="P76" s="946" t="str">
        <f aca="false">IF(基本情報入力シート!Y97="","",基本情報入力シート!Y97)</f>
        <v/>
      </c>
      <c r="Q76" s="947"/>
      <c r="R76" s="841" t="str">
        <f aca="false">IF(基本情報入力シート!Z97="","",基本情報入力シート!Z97)</f>
        <v/>
      </c>
      <c r="S76" s="842" t="str">
        <f aca="false">IF(基本情報入力シート!AA97="","",基本情報入力シート!AA97)</f>
        <v/>
      </c>
      <c r="T76" s="948"/>
      <c r="U76" s="949" t="e">
        <f aca="false">IF(P76="","",VLOOKUP(P76,【参考】数式用2!$A$3:$C$36,3,FALSE))))</f>
        <v>#N/A</v>
      </c>
      <c r="V76" s="950" t="s">
        <v>101</v>
      </c>
      <c r="W76" s="951"/>
      <c r="X76" s="952" t="s">
        <v>132</v>
      </c>
      <c r="Y76" s="951"/>
      <c r="Z76" s="950" t="s">
        <v>354</v>
      </c>
      <c r="AA76" s="951"/>
      <c r="AB76" s="950" t="s">
        <v>132</v>
      </c>
      <c r="AC76" s="951"/>
      <c r="AD76" s="950" t="s">
        <v>133</v>
      </c>
      <c r="AE76" s="953" t="s">
        <v>169</v>
      </c>
      <c r="AF76" s="954" t="str">
        <f aca="false">IF(W76&gt;=1,(AA76*12+AC76)-(W76*12+Y76)+1,"")</f>
        <v/>
      </c>
      <c r="AG76" s="955" t="s">
        <v>355</v>
      </c>
      <c r="AH76" s="956" t="str">
        <f aca="false">IFERROR(ROUNDDOWN(ROUND(R76*S76,0)*U76,0)*AF76,"")</f>
        <v/>
      </c>
      <c r="AI76" s="957"/>
      <c r="AJ76" s="958"/>
      <c r="AK76" s="957"/>
      <c r="AL76" s="960"/>
    </row>
    <row r="77" customFormat="false" ht="36.75" hidden="false" customHeight="true" outlineLevel="0" collapsed="false">
      <c r="A77" s="941" t="n">
        <f aca="false">A76+1</f>
        <v>66</v>
      </c>
      <c r="B77" s="942" t="str">
        <f aca="false">IF(基本情報入力シート!C98="","",基本情報入力シート!C98)</f>
        <v/>
      </c>
      <c r="C77" s="943" t="str">
        <f aca="false">IF(基本情報入力シート!D98="","",基本情報入力シート!D98)</f>
        <v/>
      </c>
      <c r="D77" s="943" t="str">
        <f aca="false">IF(基本情報入力シート!E98="","",基本情報入力シート!E98)</f>
        <v/>
      </c>
      <c r="E77" s="943" t="str">
        <f aca="false">IF(基本情報入力シート!F98="","",基本情報入力シート!F98)</f>
        <v/>
      </c>
      <c r="F77" s="943" t="str">
        <f aca="false">IF(基本情報入力シート!G98="","",基本情報入力シート!G98)</f>
        <v/>
      </c>
      <c r="G77" s="943" t="str">
        <f aca="false">IF(基本情報入力シート!H98="","",基本情報入力シート!H98)</f>
        <v/>
      </c>
      <c r="H77" s="943" t="str">
        <f aca="false">IF(基本情報入力シート!I98="","",基本情報入力シート!I98)</f>
        <v/>
      </c>
      <c r="I77" s="943" t="str">
        <f aca="false">IF(基本情報入力シート!J98="","",基本情報入力シート!J98)</f>
        <v/>
      </c>
      <c r="J77" s="943" t="str">
        <f aca="false">IF(基本情報入力シート!K98="","",基本情報入力シート!K98)</f>
        <v/>
      </c>
      <c r="K77" s="944" t="str">
        <f aca="false">IF(基本情報入力シート!L98="","",基本情報入力シート!L98)</f>
        <v/>
      </c>
      <c r="L77" s="945" t="str">
        <f aca="false">IF(基本情報入力シート!M98="","",基本情報入力シート!M98)</f>
        <v/>
      </c>
      <c r="M77" s="945" t="str">
        <f aca="false">IF(基本情報入力シート!R98="","",基本情報入力シート!R98)</f>
        <v/>
      </c>
      <c r="N77" s="945" t="str">
        <f aca="false">IF(基本情報入力シート!W98="","",基本情報入力シート!W98)</f>
        <v/>
      </c>
      <c r="O77" s="945" t="str">
        <f aca="false">IF(基本情報入力シート!X98="","",基本情報入力シート!X98)</f>
        <v/>
      </c>
      <c r="P77" s="946" t="str">
        <f aca="false">IF(基本情報入力シート!Y98="","",基本情報入力シート!Y98)</f>
        <v/>
      </c>
      <c r="Q77" s="947"/>
      <c r="R77" s="841" t="str">
        <f aca="false">IF(基本情報入力シート!Z98="","",基本情報入力シート!Z98)</f>
        <v/>
      </c>
      <c r="S77" s="842" t="str">
        <f aca="false">IF(基本情報入力シート!AA98="","",基本情報入力シート!AA98)</f>
        <v/>
      </c>
      <c r="T77" s="948"/>
      <c r="U77" s="949" t="e">
        <f aca="false">IF(P77="","",VLOOKUP(P77,【参考】数式用2!$A$3:$C$36,3,FALSE))))</f>
        <v>#N/A</v>
      </c>
      <c r="V77" s="950" t="s">
        <v>101</v>
      </c>
      <c r="W77" s="951"/>
      <c r="X77" s="952" t="s">
        <v>132</v>
      </c>
      <c r="Y77" s="951"/>
      <c r="Z77" s="950" t="s">
        <v>354</v>
      </c>
      <c r="AA77" s="951"/>
      <c r="AB77" s="950" t="s">
        <v>132</v>
      </c>
      <c r="AC77" s="951"/>
      <c r="AD77" s="950" t="s">
        <v>133</v>
      </c>
      <c r="AE77" s="953" t="s">
        <v>169</v>
      </c>
      <c r="AF77" s="954" t="str">
        <f aca="false">IF(W77&gt;=1,(AA77*12+AC77)-(W77*12+Y77)+1,"")</f>
        <v/>
      </c>
      <c r="AG77" s="955" t="s">
        <v>355</v>
      </c>
      <c r="AH77" s="956" t="str">
        <f aca="false">IFERROR(ROUNDDOWN(ROUND(R77*S77,0)*U77,0)*AF77,"")</f>
        <v/>
      </c>
      <c r="AI77" s="957"/>
      <c r="AJ77" s="958"/>
      <c r="AK77" s="957"/>
      <c r="AL77" s="960"/>
    </row>
    <row r="78" customFormat="false" ht="36.75" hidden="false" customHeight="true" outlineLevel="0" collapsed="false">
      <c r="A78" s="941" t="n">
        <f aca="false">A77+1</f>
        <v>67</v>
      </c>
      <c r="B78" s="942" t="str">
        <f aca="false">IF(基本情報入力シート!C99="","",基本情報入力シート!C99)</f>
        <v/>
      </c>
      <c r="C78" s="943" t="str">
        <f aca="false">IF(基本情報入力シート!D99="","",基本情報入力シート!D99)</f>
        <v/>
      </c>
      <c r="D78" s="943" t="str">
        <f aca="false">IF(基本情報入力シート!E99="","",基本情報入力シート!E99)</f>
        <v/>
      </c>
      <c r="E78" s="943" t="str">
        <f aca="false">IF(基本情報入力シート!F99="","",基本情報入力シート!F99)</f>
        <v/>
      </c>
      <c r="F78" s="943" t="str">
        <f aca="false">IF(基本情報入力シート!G99="","",基本情報入力シート!G99)</f>
        <v/>
      </c>
      <c r="G78" s="943" t="str">
        <f aca="false">IF(基本情報入力シート!H99="","",基本情報入力シート!H99)</f>
        <v/>
      </c>
      <c r="H78" s="943" t="str">
        <f aca="false">IF(基本情報入力シート!I99="","",基本情報入力シート!I99)</f>
        <v/>
      </c>
      <c r="I78" s="943" t="str">
        <f aca="false">IF(基本情報入力シート!J99="","",基本情報入力シート!J99)</f>
        <v/>
      </c>
      <c r="J78" s="943" t="str">
        <f aca="false">IF(基本情報入力シート!K99="","",基本情報入力シート!K99)</f>
        <v/>
      </c>
      <c r="K78" s="944" t="str">
        <f aca="false">IF(基本情報入力シート!L99="","",基本情報入力シート!L99)</f>
        <v/>
      </c>
      <c r="L78" s="945" t="str">
        <f aca="false">IF(基本情報入力シート!M99="","",基本情報入力シート!M99)</f>
        <v/>
      </c>
      <c r="M78" s="945" t="str">
        <f aca="false">IF(基本情報入力シート!R99="","",基本情報入力シート!R99)</f>
        <v/>
      </c>
      <c r="N78" s="945" t="str">
        <f aca="false">IF(基本情報入力シート!W99="","",基本情報入力シート!W99)</f>
        <v/>
      </c>
      <c r="O78" s="945" t="str">
        <f aca="false">IF(基本情報入力シート!X99="","",基本情報入力シート!X99)</f>
        <v/>
      </c>
      <c r="P78" s="946" t="str">
        <f aca="false">IF(基本情報入力シート!Y99="","",基本情報入力シート!Y99)</f>
        <v/>
      </c>
      <c r="Q78" s="947"/>
      <c r="R78" s="841" t="str">
        <f aca="false">IF(基本情報入力シート!Z99="","",基本情報入力シート!Z99)</f>
        <v/>
      </c>
      <c r="S78" s="842" t="str">
        <f aca="false">IF(基本情報入力シート!AA99="","",基本情報入力シート!AA99)</f>
        <v/>
      </c>
      <c r="T78" s="948"/>
      <c r="U78" s="949" t="e">
        <f aca="false">IF(P78="","",VLOOKUP(P78,【参考】数式用2!$A$3:$C$36,3,FALSE))))</f>
        <v>#N/A</v>
      </c>
      <c r="V78" s="950" t="s">
        <v>101</v>
      </c>
      <c r="W78" s="951"/>
      <c r="X78" s="952" t="s">
        <v>132</v>
      </c>
      <c r="Y78" s="951"/>
      <c r="Z78" s="950" t="s">
        <v>354</v>
      </c>
      <c r="AA78" s="951"/>
      <c r="AB78" s="950" t="s">
        <v>132</v>
      </c>
      <c r="AC78" s="951"/>
      <c r="AD78" s="950" t="s">
        <v>133</v>
      </c>
      <c r="AE78" s="953" t="s">
        <v>169</v>
      </c>
      <c r="AF78" s="954" t="str">
        <f aca="false">IF(W78&gt;=1,(AA78*12+AC78)-(W78*12+Y78)+1,"")</f>
        <v/>
      </c>
      <c r="AG78" s="955" t="s">
        <v>355</v>
      </c>
      <c r="AH78" s="956" t="str">
        <f aca="false">IFERROR(ROUNDDOWN(ROUND(R78*S78,0)*U78,0)*AF78,"")</f>
        <v/>
      </c>
      <c r="AI78" s="957"/>
      <c r="AJ78" s="958"/>
      <c r="AK78" s="957"/>
      <c r="AL78" s="960"/>
    </row>
    <row r="79" customFormat="false" ht="36.75" hidden="false" customHeight="true" outlineLevel="0" collapsed="false">
      <c r="A79" s="941" t="n">
        <f aca="false">A78+1</f>
        <v>68</v>
      </c>
      <c r="B79" s="942" t="str">
        <f aca="false">IF(基本情報入力シート!C100="","",基本情報入力シート!C100)</f>
        <v/>
      </c>
      <c r="C79" s="943" t="str">
        <f aca="false">IF(基本情報入力シート!D100="","",基本情報入力シート!D100)</f>
        <v/>
      </c>
      <c r="D79" s="943" t="str">
        <f aca="false">IF(基本情報入力シート!E100="","",基本情報入力シート!E100)</f>
        <v/>
      </c>
      <c r="E79" s="943" t="str">
        <f aca="false">IF(基本情報入力シート!F100="","",基本情報入力シート!F100)</f>
        <v/>
      </c>
      <c r="F79" s="943" t="str">
        <f aca="false">IF(基本情報入力シート!G100="","",基本情報入力シート!G100)</f>
        <v/>
      </c>
      <c r="G79" s="943" t="str">
        <f aca="false">IF(基本情報入力シート!H100="","",基本情報入力シート!H100)</f>
        <v/>
      </c>
      <c r="H79" s="943" t="str">
        <f aca="false">IF(基本情報入力シート!I100="","",基本情報入力シート!I100)</f>
        <v/>
      </c>
      <c r="I79" s="943" t="str">
        <f aca="false">IF(基本情報入力シート!J100="","",基本情報入力シート!J100)</f>
        <v/>
      </c>
      <c r="J79" s="943" t="str">
        <f aca="false">IF(基本情報入力シート!K100="","",基本情報入力シート!K100)</f>
        <v/>
      </c>
      <c r="K79" s="944" t="str">
        <f aca="false">IF(基本情報入力シート!L100="","",基本情報入力シート!L100)</f>
        <v/>
      </c>
      <c r="L79" s="945" t="str">
        <f aca="false">IF(基本情報入力シート!M100="","",基本情報入力シート!M100)</f>
        <v/>
      </c>
      <c r="M79" s="945" t="str">
        <f aca="false">IF(基本情報入力シート!R100="","",基本情報入力シート!R100)</f>
        <v/>
      </c>
      <c r="N79" s="945" t="str">
        <f aca="false">IF(基本情報入力シート!W100="","",基本情報入力シート!W100)</f>
        <v/>
      </c>
      <c r="O79" s="945" t="str">
        <f aca="false">IF(基本情報入力シート!X100="","",基本情報入力シート!X100)</f>
        <v/>
      </c>
      <c r="P79" s="946" t="str">
        <f aca="false">IF(基本情報入力シート!Y100="","",基本情報入力シート!Y100)</f>
        <v/>
      </c>
      <c r="Q79" s="947"/>
      <c r="R79" s="841" t="str">
        <f aca="false">IF(基本情報入力シート!Z100="","",基本情報入力シート!Z100)</f>
        <v/>
      </c>
      <c r="S79" s="842" t="str">
        <f aca="false">IF(基本情報入力シート!AA100="","",基本情報入力シート!AA100)</f>
        <v/>
      </c>
      <c r="T79" s="948"/>
      <c r="U79" s="949" t="e">
        <f aca="false">IF(P79="","",VLOOKUP(P79,【参考】数式用2!$A$3:$C$36,3,FALSE))))</f>
        <v>#N/A</v>
      </c>
      <c r="V79" s="950" t="s">
        <v>101</v>
      </c>
      <c r="W79" s="951"/>
      <c r="X79" s="952" t="s">
        <v>132</v>
      </c>
      <c r="Y79" s="951"/>
      <c r="Z79" s="950" t="s">
        <v>354</v>
      </c>
      <c r="AA79" s="951"/>
      <c r="AB79" s="950" t="s">
        <v>132</v>
      </c>
      <c r="AC79" s="951"/>
      <c r="AD79" s="950" t="s">
        <v>133</v>
      </c>
      <c r="AE79" s="953" t="s">
        <v>169</v>
      </c>
      <c r="AF79" s="954" t="str">
        <f aca="false">IF(W79&gt;=1,(AA79*12+AC79)-(W79*12+Y79)+1,"")</f>
        <v/>
      </c>
      <c r="AG79" s="955" t="s">
        <v>355</v>
      </c>
      <c r="AH79" s="956" t="str">
        <f aca="false">IFERROR(ROUNDDOWN(ROUND(R79*S79,0)*U79,0)*AF79,"")</f>
        <v/>
      </c>
      <c r="AI79" s="957"/>
      <c r="AJ79" s="958"/>
      <c r="AK79" s="957"/>
      <c r="AL79" s="960"/>
    </row>
    <row r="80" customFormat="false" ht="36.75" hidden="false" customHeight="true" outlineLevel="0" collapsed="false">
      <c r="A80" s="941" t="n">
        <f aca="false">A79+1</f>
        <v>69</v>
      </c>
      <c r="B80" s="942" t="str">
        <f aca="false">IF(基本情報入力シート!C101="","",基本情報入力シート!C101)</f>
        <v/>
      </c>
      <c r="C80" s="943" t="str">
        <f aca="false">IF(基本情報入力シート!D101="","",基本情報入力シート!D101)</f>
        <v/>
      </c>
      <c r="D80" s="943" t="str">
        <f aca="false">IF(基本情報入力シート!E101="","",基本情報入力シート!E101)</f>
        <v/>
      </c>
      <c r="E80" s="943" t="str">
        <f aca="false">IF(基本情報入力シート!F101="","",基本情報入力シート!F101)</f>
        <v/>
      </c>
      <c r="F80" s="943" t="str">
        <f aca="false">IF(基本情報入力シート!G101="","",基本情報入力シート!G101)</f>
        <v/>
      </c>
      <c r="G80" s="943" t="str">
        <f aca="false">IF(基本情報入力シート!H101="","",基本情報入力シート!H101)</f>
        <v/>
      </c>
      <c r="H80" s="943" t="str">
        <f aca="false">IF(基本情報入力シート!I101="","",基本情報入力シート!I101)</f>
        <v/>
      </c>
      <c r="I80" s="943" t="str">
        <f aca="false">IF(基本情報入力シート!J101="","",基本情報入力シート!J101)</f>
        <v/>
      </c>
      <c r="J80" s="943" t="str">
        <f aca="false">IF(基本情報入力シート!K101="","",基本情報入力シート!K101)</f>
        <v/>
      </c>
      <c r="K80" s="944" t="str">
        <f aca="false">IF(基本情報入力シート!L101="","",基本情報入力シート!L101)</f>
        <v/>
      </c>
      <c r="L80" s="945" t="str">
        <f aca="false">IF(基本情報入力シート!M101="","",基本情報入力シート!M101)</f>
        <v/>
      </c>
      <c r="M80" s="945" t="str">
        <f aca="false">IF(基本情報入力シート!R101="","",基本情報入力シート!R101)</f>
        <v/>
      </c>
      <c r="N80" s="945" t="str">
        <f aca="false">IF(基本情報入力シート!W101="","",基本情報入力シート!W101)</f>
        <v/>
      </c>
      <c r="O80" s="945" t="str">
        <f aca="false">IF(基本情報入力シート!X101="","",基本情報入力シート!X101)</f>
        <v/>
      </c>
      <c r="P80" s="946" t="str">
        <f aca="false">IF(基本情報入力シート!Y101="","",基本情報入力シート!Y101)</f>
        <v/>
      </c>
      <c r="Q80" s="947"/>
      <c r="R80" s="841" t="str">
        <f aca="false">IF(基本情報入力シート!Z101="","",基本情報入力シート!Z101)</f>
        <v/>
      </c>
      <c r="S80" s="842" t="str">
        <f aca="false">IF(基本情報入力シート!AA101="","",基本情報入力シート!AA101)</f>
        <v/>
      </c>
      <c r="T80" s="948"/>
      <c r="U80" s="949" t="e">
        <f aca="false">IF(P80="","",VLOOKUP(P80,【参考】数式用2!$A$3:$C$36,3,FALSE))))</f>
        <v>#N/A</v>
      </c>
      <c r="V80" s="950" t="s">
        <v>101</v>
      </c>
      <c r="W80" s="951"/>
      <c r="X80" s="952" t="s">
        <v>132</v>
      </c>
      <c r="Y80" s="951"/>
      <c r="Z80" s="950" t="s">
        <v>354</v>
      </c>
      <c r="AA80" s="951"/>
      <c r="AB80" s="950" t="s">
        <v>132</v>
      </c>
      <c r="AC80" s="951"/>
      <c r="AD80" s="950" t="s">
        <v>133</v>
      </c>
      <c r="AE80" s="953" t="s">
        <v>169</v>
      </c>
      <c r="AF80" s="954" t="str">
        <f aca="false">IF(W80&gt;=1,(AA80*12+AC80)-(W80*12+Y80)+1,"")</f>
        <v/>
      </c>
      <c r="AG80" s="955" t="s">
        <v>355</v>
      </c>
      <c r="AH80" s="956" t="str">
        <f aca="false">IFERROR(ROUNDDOWN(ROUND(R80*S80,0)*U80,0)*AF80,"")</f>
        <v/>
      </c>
      <c r="AI80" s="957"/>
      <c r="AJ80" s="958"/>
      <c r="AK80" s="957"/>
      <c r="AL80" s="960"/>
    </row>
    <row r="81" customFormat="false" ht="36.75" hidden="false" customHeight="true" outlineLevel="0" collapsed="false">
      <c r="A81" s="941" t="n">
        <f aca="false">A80+1</f>
        <v>70</v>
      </c>
      <c r="B81" s="942" t="str">
        <f aca="false">IF(基本情報入力シート!C102="","",基本情報入力シート!C102)</f>
        <v/>
      </c>
      <c r="C81" s="943" t="str">
        <f aca="false">IF(基本情報入力シート!D102="","",基本情報入力シート!D102)</f>
        <v/>
      </c>
      <c r="D81" s="943" t="str">
        <f aca="false">IF(基本情報入力シート!E102="","",基本情報入力シート!E102)</f>
        <v/>
      </c>
      <c r="E81" s="943" t="str">
        <f aca="false">IF(基本情報入力シート!F102="","",基本情報入力シート!F102)</f>
        <v/>
      </c>
      <c r="F81" s="943" t="str">
        <f aca="false">IF(基本情報入力シート!G102="","",基本情報入力シート!G102)</f>
        <v/>
      </c>
      <c r="G81" s="943" t="str">
        <f aca="false">IF(基本情報入力シート!H102="","",基本情報入力シート!H102)</f>
        <v/>
      </c>
      <c r="H81" s="943" t="str">
        <f aca="false">IF(基本情報入力シート!I102="","",基本情報入力シート!I102)</f>
        <v/>
      </c>
      <c r="I81" s="943" t="str">
        <f aca="false">IF(基本情報入力シート!J102="","",基本情報入力シート!J102)</f>
        <v/>
      </c>
      <c r="J81" s="943" t="str">
        <f aca="false">IF(基本情報入力シート!K102="","",基本情報入力シート!K102)</f>
        <v/>
      </c>
      <c r="K81" s="944" t="str">
        <f aca="false">IF(基本情報入力シート!L102="","",基本情報入力シート!L102)</f>
        <v/>
      </c>
      <c r="L81" s="945" t="str">
        <f aca="false">IF(基本情報入力シート!M102="","",基本情報入力シート!M102)</f>
        <v/>
      </c>
      <c r="M81" s="945" t="str">
        <f aca="false">IF(基本情報入力シート!R102="","",基本情報入力シート!R102)</f>
        <v/>
      </c>
      <c r="N81" s="945" t="str">
        <f aca="false">IF(基本情報入力シート!W102="","",基本情報入力シート!W102)</f>
        <v/>
      </c>
      <c r="O81" s="945" t="str">
        <f aca="false">IF(基本情報入力シート!X102="","",基本情報入力シート!X102)</f>
        <v/>
      </c>
      <c r="P81" s="946" t="str">
        <f aca="false">IF(基本情報入力シート!Y102="","",基本情報入力シート!Y102)</f>
        <v/>
      </c>
      <c r="Q81" s="947"/>
      <c r="R81" s="841" t="str">
        <f aca="false">IF(基本情報入力シート!Z102="","",基本情報入力シート!Z102)</f>
        <v/>
      </c>
      <c r="S81" s="842" t="str">
        <f aca="false">IF(基本情報入力シート!AA102="","",基本情報入力シート!AA102)</f>
        <v/>
      </c>
      <c r="T81" s="948"/>
      <c r="U81" s="949" t="e">
        <f aca="false">IF(P81="","",VLOOKUP(P81,【参考】数式用2!$A$3:$C$36,3,FALSE))))</f>
        <v>#N/A</v>
      </c>
      <c r="V81" s="950" t="s">
        <v>101</v>
      </c>
      <c r="W81" s="951"/>
      <c r="X81" s="952" t="s">
        <v>132</v>
      </c>
      <c r="Y81" s="951"/>
      <c r="Z81" s="950" t="s">
        <v>354</v>
      </c>
      <c r="AA81" s="951"/>
      <c r="AB81" s="950" t="s">
        <v>132</v>
      </c>
      <c r="AC81" s="951"/>
      <c r="AD81" s="950" t="s">
        <v>133</v>
      </c>
      <c r="AE81" s="953" t="s">
        <v>169</v>
      </c>
      <c r="AF81" s="954" t="str">
        <f aca="false">IF(W81&gt;=1,(AA81*12+AC81)-(W81*12+Y81)+1,"")</f>
        <v/>
      </c>
      <c r="AG81" s="955" t="s">
        <v>355</v>
      </c>
      <c r="AH81" s="956" t="str">
        <f aca="false">IFERROR(ROUNDDOWN(ROUND(R81*S81,0)*U81,0)*AF81,"")</f>
        <v/>
      </c>
      <c r="AI81" s="957"/>
      <c r="AJ81" s="958"/>
      <c r="AK81" s="957"/>
      <c r="AL81" s="960"/>
    </row>
    <row r="82" customFormat="false" ht="36.75" hidden="false" customHeight="true" outlineLevel="0" collapsed="false">
      <c r="A82" s="941" t="n">
        <f aca="false">A81+1</f>
        <v>71</v>
      </c>
      <c r="B82" s="942" t="str">
        <f aca="false">IF(基本情報入力シート!C103="","",基本情報入力シート!C103)</f>
        <v/>
      </c>
      <c r="C82" s="943" t="str">
        <f aca="false">IF(基本情報入力シート!D103="","",基本情報入力シート!D103)</f>
        <v/>
      </c>
      <c r="D82" s="943" t="str">
        <f aca="false">IF(基本情報入力シート!E103="","",基本情報入力シート!E103)</f>
        <v/>
      </c>
      <c r="E82" s="943" t="str">
        <f aca="false">IF(基本情報入力シート!F103="","",基本情報入力シート!F103)</f>
        <v/>
      </c>
      <c r="F82" s="943" t="str">
        <f aca="false">IF(基本情報入力シート!G103="","",基本情報入力シート!G103)</f>
        <v/>
      </c>
      <c r="G82" s="943" t="str">
        <f aca="false">IF(基本情報入力シート!H103="","",基本情報入力シート!H103)</f>
        <v/>
      </c>
      <c r="H82" s="943" t="str">
        <f aca="false">IF(基本情報入力シート!I103="","",基本情報入力シート!I103)</f>
        <v/>
      </c>
      <c r="I82" s="943" t="str">
        <f aca="false">IF(基本情報入力シート!J103="","",基本情報入力シート!J103)</f>
        <v/>
      </c>
      <c r="J82" s="943" t="str">
        <f aca="false">IF(基本情報入力シート!K103="","",基本情報入力シート!K103)</f>
        <v/>
      </c>
      <c r="K82" s="944" t="str">
        <f aca="false">IF(基本情報入力シート!L103="","",基本情報入力シート!L103)</f>
        <v/>
      </c>
      <c r="L82" s="945" t="str">
        <f aca="false">IF(基本情報入力シート!M103="","",基本情報入力シート!M103)</f>
        <v/>
      </c>
      <c r="M82" s="945" t="str">
        <f aca="false">IF(基本情報入力シート!R103="","",基本情報入力シート!R103)</f>
        <v/>
      </c>
      <c r="N82" s="945" t="str">
        <f aca="false">IF(基本情報入力シート!W103="","",基本情報入力シート!W103)</f>
        <v/>
      </c>
      <c r="O82" s="945" t="str">
        <f aca="false">IF(基本情報入力シート!X103="","",基本情報入力シート!X103)</f>
        <v/>
      </c>
      <c r="P82" s="946" t="str">
        <f aca="false">IF(基本情報入力シート!Y103="","",基本情報入力シート!Y103)</f>
        <v/>
      </c>
      <c r="Q82" s="947"/>
      <c r="R82" s="841" t="str">
        <f aca="false">IF(基本情報入力シート!Z103="","",基本情報入力シート!Z103)</f>
        <v/>
      </c>
      <c r="S82" s="842" t="str">
        <f aca="false">IF(基本情報入力シート!AA103="","",基本情報入力シート!AA103)</f>
        <v/>
      </c>
      <c r="T82" s="948"/>
      <c r="U82" s="949" t="e">
        <f aca="false">IF(P82="","",VLOOKUP(P82,【参考】数式用2!$A$3:$C$36,3,FALSE))))</f>
        <v>#N/A</v>
      </c>
      <c r="V82" s="950" t="s">
        <v>101</v>
      </c>
      <c r="W82" s="951"/>
      <c r="X82" s="952" t="s">
        <v>132</v>
      </c>
      <c r="Y82" s="951"/>
      <c r="Z82" s="950" t="s">
        <v>354</v>
      </c>
      <c r="AA82" s="951"/>
      <c r="AB82" s="950" t="s">
        <v>132</v>
      </c>
      <c r="AC82" s="951"/>
      <c r="AD82" s="950" t="s">
        <v>133</v>
      </c>
      <c r="AE82" s="953" t="s">
        <v>169</v>
      </c>
      <c r="AF82" s="954" t="str">
        <f aca="false">IF(W82&gt;=1,(AA82*12+AC82)-(W82*12+Y82)+1,"")</f>
        <v/>
      </c>
      <c r="AG82" s="955" t="s">
        <v>355</v>
      </c>
      <c r="AH82" s="956" t="str">
        <f aca="false">IFERROR(ROUNDDOWN(ROUND(R82*S82,0)*U82,0)*AF82,"")</f>
        <v/>
      </c>
      <c r="AI82" s="957"/>
      <c r="AJ82" s="958"/>
      <c r="AK82" s="957"/>
      <c r="AL82" s="960"/>
    </row>
    <row r="83" customFormat="false" ht="36.75" hidden="false" customHeight="true" outlineLevel="0" collapsed="false">
      <c r="A83" s="941" t="n">
        <f aca="false">A82+1</f>
        <v>72</v>
      </c>
      <c r="B83" s="942" t="str">
        <f aca="false">IF(基本情報入力シート!C104="","",基本情報入力シート!C104)</f>
        <v/>
      </c>
      <c r="C83" s="943" t="str">
        <f aca="false">IF(基本情報入力シート!D104="","",基本情報入力シート!D104)</f>
        <v/>
      </c>
      <c r="D83" s="943" t="str">
        <f aca="false">IF(基本情報入力シート!E104="","",基本情報入力シート!E104)</f>
        <v/>
      </c>
      <c r="E83" s="943" t="str">
        <f aca="false">IF(基本情報入力シート!F104="","",基本情報入力シート!F104)</f>
        <v/>
      </c>
      <c r="F83" s="943" t="str">
        <f aca="false">IF(基本情報入力シート!G104="","",基本情報入力シート!G104)</f>
        <v/>
      </c>
      <c r="G83" s="943" t="str">
        <f aca="false">IF(基本情報入力シート!H104="","",基本情報入力シート!H104)</f>
        <v/>
      </c>
      <c r="H83" s="943" t="str">
        <f aca="false">IF(基本情報入力シート!I104="","",基本情報入力シート!I104)</f>
        <v/>
      </c>
      <c r="I83" s="943" t="str">
        <f aca="false">IF(基本情報入力シート!J104="","",基本情報入力シート!J104)</f>
        <v/>
      </c>
      <c r="J83" s="943" t="str">
        <f aca="false">IF(基本情報入力シート!K104="","",基本情報入力シート!K104)</f>
        <v/>
      </c>
      <c r="K83" s="944" t="str">
        <f aca="false">IF(基本情報入力シート!L104="","",基本情報入力シート!L104)</f>
        <v/>
      </c>
      <c r="L83" s="945" t="str">
        <f aca="false">IF(基本情報入力シート!M104="","",基本情報入力シート!M104)</f>
        <v/>
      </c>
      <c r="M83" s="945" t="str">
        <f aca="false">IF(基本情報入力シート!R104="","",基本情報入力シート!R104)</f>
        <v/>
      </c>
      <c r="N83" s="945" t="str">
        <f aca="false">IF(基本情報入力シート!W104="","",基本情報入力シート!W104)</f>
        <v/>
      </c>
      <c r="O83" s="945" t="str">
        <f aca="false">IF(基本情報入力シート!X104="","",基本情報入力シート!X104)</f>
        <v/>
      </c>
      <c r="P83" s="946" t="str">
        <f aca="false">IF(基本情報入力シート!Y104="","",基本情報入力シート!Y104)</f>
        <v/>
      </c>
      <c r="Q83" s="947"/>
      <c r="R83" s="841" t="str">
        <f aca="false">IF(基本情報入力シート!Z104="","",基本情報入力シート!Z104)</f>
        <v/>
      </c>
      <c r="S83" s="842" t="str">
        <f aca="false">IF(基本情報入力シート!AA104="","",基本情報入力シート!AA104)</f>
        <v/>
      </c>
      <c r="T83" s="948"/>
      <c r="U83" s="949" t="e">
        <f aca="false">IF(P83="","",VLOOKUP(P83,【参考】数式用2!$A$3:$C$36,3,FALSE))))</f>
        <v>#N/A</v>
      </c>
      <c r="V83" s="950" t="s">
        <v>101</v>
      </c>
      <c r="W83" s="951"/>
      <c r="X83" s="952" t="s">
        <v>132</v>
      </c>
      <c r="Y83" s="951"/>
      <c r="Z83" s="950" t="s">
        <v>354</v>
      </c>
      <c r="AA83" s="951"/>
      <c r="AB83" s="950" t="s">
        <v>132</v>
      </c>
      <c r="AC83" s="951"/>
      <c r="AD83" s="950" t="s">
        <v>133</v>
      </c>
      <c r="AE83" s="953" t="s">
        <v>169</v>
      </c>
      <c r="AF83" s="954" t="str">
        <f aca="false">IF(W83&gt;=1,(AA83*12+AC83)-(W83*12+Y83)+1,"")</f>
        <v/>
      </c>
      <c r="AG83" s="955" t="s">
        <v>355</v>
      </c>
      <c r="AH83" s="956" t="str">
        <f aca="false">IFERROR(ROUNDDOWN(ROUND(R83*S83,0)*U83,0)*AF83,"")</f>
        <v/>
      </c>
      <c r="AI83" s="957"/>
      <c r="AJ83" s="958"/>
      <c r="AK83" s="957"/>
      <c r="AL83" s="960"/>
    </row>
    <row r="84" customFormat="false" ht="36.75" hidden="false" customHeight="true" outlineLevel="0" collapsed="false">
      <c r="A84" s="941" t="n">
        <f aca="false">A83+1</f>
        <v>73</v>
      </c>
      <c r="B84" s="942" t="str">
        <f aca="false">IF(基本情報入力シート!C105="","",基本情報入力シート!C105)</f>
        <v/>
      </c>
      <c r="C84" s="943" t="str">
        <f aca="false">IF(基本情報入力シート!D105="","",基本情報入力シート!D105)</f>
        <v/>
      </c>
      <c r="D84" s="943" t="str">
        <f aca="false">IF(基本情報入力シート!E105="","",基本情報入力シート!E105)</f>
        <v/>
      </c>
      <c r="E84" s="943" t="str">
        <f aca="false">IF(基本情報入力シート!F105="","",基本情報入力シート!F105)</f>
        <v/>
      </c>
      <c r="F84" s="943" t="str">
        <f aca="false">IF(基本情報入力シート!G105="","",基本情報入力シート!G105)</f>
        <v/>
      </c>
      <c r="G84" s="943" t="str">
        <f aca="false">IF(基本情報入力シート!H105="","",基本情報入力シート!H105)</f>
        <v/>
      </c>
      <c r="H84" s="943" t="str">
        <f aca="false">IF(基本情報入力シート!I105="","",基本情報入力シート!I105)</f>
        <v/>
      </c>
      <c r="I84" s="943" t="str">
        <f aca="false">IF(基本情報入力シート!J105="","",基本情報入力シート!J105)</f>
        <v/>
      </c>
      <c r="J84" s="943" t="str">
        <f aca="false">IF(基本情報入力シート!K105="","",基本情報入力シート!K105)</f>
        <v/>
      </c>
      <c r="K84" s="944" t="str">
        <f aca="false">IF(基本情報入力シート!L105="","",基本情報入力シート!L105)</f>
        <v/>
      </c>
      <c r="L84" s="945" t="str">
        <f aca="false">IF(基本情報入力シート!M105="","",基本情報入力シート!M105)</f>
        <v/>
      </c>
      <c r="M84" s="945" t="str">
        <f aca="false">IF(基本情報入力シート!R105="","",基本情報入力シート!R105)</f>
        <v/>
      </c>
      <c r="N84" s="945" t="str">
        <f aca="false">IF(基本情報入力シート!W105="","",基本情報入力シート!W105)</f>
        <v/>
      </c>
      <c r="O84" s="945" t="str">
        <f aca="false">IF(基本情報入力シート!X105="","",基本情報入力シート!X105)</f>
        <v/>
      </c>
      <c r="P84" s="946" t="str">
        <f aca="false">IF(基本情報入力シート!Y105="","",基本情報入力シート!Y105)</f>
        <v/>
      </c>
      <c r="Q84" s="947"/>
      <c r="R84" s="841" t="str">
        <f aca="false">IF(基本情報入力シート!Z105="","",基本情報入力シート!Z105)</f>
        <v/>
      </c>
      <c r="S84" s="842" t="str">
        <f aca="false">IF(基本情報入力シート!AA105="","",基本情報入力シート!AA105)</f>
        <v/>
      </c>
      <c r="T84" s="948"/>
      <c r="U84" s="949" t="e">
        <f aca="false">IF(P84="","",VLOOKUP(P84,【参考】数式用2!$A$3:$C$36,3,FALSE))))</f>
        <v>#N/A</v>
      </c>
      <c r="V84" s="950" t="s">
        <v>101</v>
      </c>
      <c r="W84" s="951"/>
      <c r="X84" s="952" t="s">
        <v>132</v>
      </c>
      <c r="Y84" s="951"/>
      <c r="Z84" s="950" t="s">
        <v>354</v>
      </c>
      <c r="AA84" s="951"/>
      <c r="AB84" s="950" t="s">
        <v>132</v>
      </c>
      <c r="AC84" s="951"/>
      <c r="AD84" s="950" t="s">
        <v>133</v>
      </c>
      <c r="AE84" s="953" t="s">
        <v>169</v>
      </c>
      <c r="AF84" s="954" t="str">
        <f aca="false">IF(W84&gt;=1,(AA84*12+AC84)-(W84*12+Y84)+1,"")</f>
        <v/>
      </c>
      <c r="AG84" s="955" t="s">
        <v>355</v>
      </c>
      <c r="AH84" s="956" t="str">
        <f aca="false">IFERROR(ROUNDDOWN(ROUND(R84*S84,0)*U84,0)*AF84,"")</f>
        <v/>
      </c>
      <c r="AI84" s="957"/>
      <c r="AJ84" s="958"/>
      <c r="AK84" s="957"/>
      <c r="AL84" s="960"/>
    </row>
    <row r="85" customFormat="false" ht="36.75" hidden="false" customHeight="true" outlineLevel="0" collapsed="false">
      <c r="A85" s="941" t="n">
        <f aca="false">A84+1</f>
        <v>74</v>
      </c>
      <c r="B85" s="942" t="str">
        <f aca="false">IF(基本情報入力シート!C106="","",基本情報入力シート!C106)</f>
        <v/>
      </c>
      <c r="C85" s="943" t="str">
        <f aca="false">IF(基本情報入力シート!D106="","",基本情報入力シート!D106)</f>
        <v/>
      </c>
      <c r="D85" s="943" t="str">
        <f aca="false">IF(基本情報入力シート!E106="","",基本情報入力シート!E106)</f>
        <v/>
      </c>
      <c r="E85" s="943" t="str">
        <f aca="false">IF(基本情報入力シート!F106="","",基本情報入力シート!F106)</f>
        <v/>
      </c>
      <c r="F85" s="943" t="str">
        <f aca="false">IF(基本情報入力シート!G106="","",基本情報入力シート!G106)</f>
        <v/>
      </c>
      <c r="G85" s="943" t="str">
        <f aca="false">IF(基本情報入力シート!H106="","",基本情報入力シート!H106)</f>
        <v/>
      </c>
      <c r="H85" s="943" t="str">
        <f aca="false">IF(基本情報入力シート!I106="","",基本情報入力シート!I106)</f>
        <v/>
      </c>
      <c r="I85" s="943" t="str">
        <f aca="false">IF(基本情報入力シート!J106="","",基本情報入力シート!J106)</f>
        <v/>
      </c>
      <c r="J85" s="943" t="str">
        <f aca="false">IF(基本情報入力シート!K106="","",基本情報入力シート!K106)</f>
        <v/>
      </c>
      <c r="K85" s="944" t="str">
        <f aca="false">IF(基本情報入力シート!L106="","",基本情報入力シート!L106)</f>
        <v/>
      </c>
      <c r="L85" s="945" t="str">
        <f aca="false">IF(基本情報入力シート!M106="","",基本情報入力シート!M106)</f>
        <v/>
      </c>
      <c r="M85" s="945" t="str">
        <f aca="false">IF(基本情報入力シート!R106="","",基本情報入力シート!R106)</f>
        <v/>
      </c>
      <c r="N85" s="945" t="str">
        <f aca="false">IF(基本情報入力シート!W106="","",基本情報入力シート!W106)</f>
        <v/>
      </c>
      <c r="O85" s="945" t="str">
        <f aca="false">IF(基本情報入力シート!X106="","",基本情報入力シート!X106)</f>
        <v/>
      </c>
      <c r="P85" s="946" t="str">
        <f aca="false">IF(基本情報入力シート!Y106="","",基本情報入力シート!Y106)</f>
        <v/>
      </c>
      <c r="Q85" s="947"/>
      <c r="R85" s="841" t="str">
        <f aca="false">IF(基本情報入力シート!Z106="","",基本情報入力シート!Z106)</f>
        <v/>
      </c>
      <c r="S85" s="842" t="str">
        <f aca="false">IF(基本情報入力シート!AA106="","",基本情報入力シート!AA106)</f>
        <v/>
      </c>
      <c r="T85" s="948"/>
      <c r="U85" s="949" t="e">
        <f aca="false">IF(P85="","",VLOOKUP(P85,【参考】数式用2!$A$3:$C$36,3,FALSE))))</f>
        <v>#N/A</v>
      </c>
      <c r="V85" s="950" t="s">
        <v>101</v>
      </c>
      <c r="W85" s="951"/>
      <c r="X85" s="952" t="s">
        <v>132</v>
      </c>
      <c r="Y85" s="951"/>
      <c r="Z85" s="950" t="s">
        <v>354</v>
      </c>
      <c r="AA85" s="951"/>
      <c r="AB85" s="950" t="s">
        <v>132</v>
      </c>
      <c r="AC85" s="951"/>
      <c r="AD85" s="950" t="s">
        <v>133</v>
      </c>
      <c r="AE85" s="953" t="s">
        <v>169</v>
      </c>
      <c r="AF85" s="954" t="str">
        <f aca="false">IF(W85&gt;=1,(AA85*12+AC85)-(W85*12+Y85)+1,"")</f>
        <v/>
      </c>
      <c r="AG85" s="955" t="s">
        <v>355</v>
      </c>
      <c r="AH85" s="956" t="str">
        <f aca="false">IFERROR(ROUNDDOWN(ROUND(R85*S85,0)*U85,0)*AF85,"")</f>
        <v/>
      </c>
      <c r="AI85" s="957"/>
      <c r="AJ85" s="958"/>
      <c r="AK85" s="957"/>
      <c r="AL85" s="960"/>
    </row>
    <row r="86" customFormat="false" ht="36.75" hidden="false" customHeight="true" outlineLevel="0" collapsed="false">
      <c r="A86" s="941" t="n">
        <f aca="false">A85+1</f>
        <v>75</v>
      </c>
      <c r="B86" s="942" t="str">
        <f aca="false">IF(基本情報入力シート!C107="","",基本情報入力シート!C107)</f>
        <v/>
      </c>
      <c r="C86" s="943" t="str">
        <f aca="false">IF(基本情報入力シート!D107="","",基本情報入力シート!D107)</f>
        <v/>
      </c>
      <c r="D86" s="943" t="str">
        <f aca="false">IF(基本情報入力シート!E107="","",基本情報入力シート!E107)</f>
        <v/>
      </c>
      <c r="E86" s="943" t="str">
        <f aca="false">IF(基本情報入力シート!F107="","",基本情報入力シート!F107)</f>
        <v/>
      </c>
      <c r="F86" s="943" t="str">
        <f aca="false">IF(基本情報入力シート!G107="","",基本情報入力シート!G107)</f>
        <v/>
      </c>
      <c r="G86" s="943" t="str">
        <f aca="false">IF(基本情報入力シート!H107="","",基本情報入力シート!H107)</f>
        <v/>
      </c>
      <c r="H86" s="943" t="str">
        <f aca="false">IF(基本情報入力シート!I107="","",基本情報入力シート!I107)</f>
        <v/>
      </c>
      <c r="I86" s="943" t="str">
        <f aca="false">IF(基本情報入力シート!J107="","",基本情報入力シート!J107)</f>
        <v/>
      </c>
      <c r="J86" s="943" t="str">
        <f aca="false">IF(基本情報入力シート!K107="","",基本情報入力シート!K107)</f>
        <v/>
      </c>
      <c r="K86" s="944" t="str">
        <f aca="false">IF(基本情報入力シート!L107="","",基本情報入力シート!L107)</f>
        <v/>
      </c>
      <c r="L86" s="945" t="str">
        <f aca="false">IF(基本情報入力シート!M107="","",基本情報入力シート!M107)</f>
        <v/>
      </c>
      <c r="M86" s="945" t="str">
        <f aca="false">IF(基本情報入力シート!R107="","",基本情報入力シート!R107)</f>
        <v/>
      </c>
      <c r="N86" s="945" t="str">
        <f aca="false">IF(基本情報入力シート!W107="","",基本情報入力シート!W107)</f>
        <v/>
      </c>
      <c r="O86" s="945" t="str">
        <f aca="false">IF(基本情報入力シート!X107="","",基本情報入力シート!X107)</f>
        <v/>
      </c>
      <c r="P86" s="946" t="str">
        <f aca="false">IF(基本情報入力シート!Y107="","",基本情報入力シート!Y107)</f>
        <v/>
      </c>
      <c r="Q86" s="947"/>
      <c r="R86" s="841" t="str">
        <f aca="false">IF(基本情報入力シート!Z107="","",基本情報入力シート!Z107)</f>
        <v/>
      </c>
      <c r="S86" s="842" t="str">
        <f aca="false">IF(基本情報入力シート!AA107="","",基本情報入力シート!AA107)</f>
        <v/>
      </c>
      <c r="T86" s="948"/>
      <c r="U86" s="949" t="e">
        <f aca="false">IF(P86="","",VLOOKUP(P86,【参考】数式用2!$A$3:$C$36,3,FALSE))))</f>
        <v>#N/A</v>
      </c>
      <c r="V86" s="950" t="s">
        <v>101</v>
      </c>
      <c r="W86" s="951"/>
      <c r="X86" s="952" t="s">
        <v>132</v>
      </c>
      <c r="Y86" s="951"/>
      <c r="Z86" s="950" t="s">
        <v>354</v>
      </c>
      <c r="AA86" s="951"/>
      <c r="AB86" s="950" t="s">
        <v>132</v>
      </c>
      <c r="AC86" s="951"/>
      <c r="AD86" s="950" t="s">
        <v>133</v>
      </c>
      <c r="AE86" s="953" t="s">
        <v>169</v>
      </c>
      <c r="AF86" s="954" t="str">
        <f aca="false">IF(W86&gt;=1,(AA86*12+AC86)-(W86*12+Y86)+1,"")</f>
        <v/>
      </c>
      <c r="AG86" s="955" t="s">
        <v>355</v>
      </c>
      <c r="AH86" s="956" t="str">
        <f aca="false">IFERROR(ROUNDDOWN(ROUND(R86*S86,0)*U86,0)*AF86,"")</f>
        <v/>
      </c>
      <c r="AI86" s="957"/>
      <c r="AJ86" s="958"/>
      <c r="AK86" s="957"/>
      <c r="AL86" s="960"/>
    </row>
    <row r="87" customFormat="false" ht="36.75" hidden="false" customHeight="true" outlineLevel="0" collapsed="false">
      <c r="A87" s="941" t="n">
        <f aca="false">A86+1</f>
        <v>76</v>
      </c>
      <c r="B87" s="942" t="str">
        <f aca="false">IF(基本情報入力シート!C108="","",基本情報入力シート!C108)</f>
        <v/>
      </c>
      <c r="C87" s="943" t="str">
        <f aca="false">IF(基本情報入力シート!D108="","",基本情報入力シート!D108)</f>
        <v/>
      </c>
      <c r="D87" s="943" t="str">
        <f aca="false">IF(基本情報入力シート!E108="","",基本情報入力シート!E108)</f>
        <v/>
      </c>
      <c r="E87" s="943" t="str">
        <f aca="false">IF(基本情報入力シート!F108="","",基本情報入力シート!F108)</f>
        <v/>
      </c>
      <c r="F87" s="943" t="str">
        <f aca="false">IF(基本情報入力シート!G108="","",基本情報入力シート!G108)</f>
        <v/>
      </c>
      <c r="G87" s="943" t="str">
        <f aca="false">IF(基本情報入力シート!H108="","",基本情報入力シート!H108)</f>
        <v/>
      </c>
      <c r="H87" s="943" t="str">
        <f aca="false">IF(基本情報入力シート!I108="","",基本情報入力シート!I108)</f>
        <v/>
      </c>
      <c r="I87" s="943" t="str">
        <f aca="false">IF(基本情報入力シート!J108="","",基本情報入力シート!J108)</f>
        <v/>
      </c>
      <c r="J87" s="943" t="str">
        <f aca="false">IF(基本情報入力シート!K108="","",基本情報入力シート!K108)</f>
        <v/>
      </c>
      <c r="K87" s="944" t="str">
        <f aca="false">IF(基本情報入力シート!L108="","",基本情報入力シート!L108)</f>
        <v/>
      </c>
      <c r="L87" s="945" t="str">
        <f aca="false">IF(基本情報入力シート!M108="","",基本情報入力シート!M108)</f>
        <v/>
      </c>
      <c r="M87" s="945" t="str">
        <f aca="false">IF(基本情報入力シート!R108="","",基本情報入力シート!R108)</f>
        <v/>
      </c>
      <c r="N87" s="945" t="str">
        <f aca="false">IF(基本情報入力シート!W108="","",基本情報入力シート!W108)</f>
        <v/>
      </c>
      <c r="O87" s="945" t="str">
        <f aca="false">IF(基本情報入力シート!X108="","",基本情報入力シート!X108)</f>
        <v/>
      </c>
      <c r="P87" s="946" t="str">
        <f aca="false">IF(基本情報入力シート!Y108="","",基本情報入力シート!Y108)</f>
        <v/>
      </c>
      <c r="Q87" s="947"/>
      <c r="R87" s="841" t="str">
        <f aca="false">IF(基本情報入力シート!Z108="","",基本情報入力シート!Z108)</f>
        <v/>
      </c>
      <c r="S87" s="842" t="str">
        <f aca="false">IF(基本情報入力シート!AA108="","",基本情報入力シート!AA108)</f>
        <v/>
      </c>
      <c r="T87" s="948"/>
      <c r="U87" s="949" t="e">
        <f aca="false">IF(P87="","",VLOOKUP(P87,【参考】数式用2!$A$3:$C$36,3,FALSE))))</f>
        <v>#N/A</v>
      </c>
      <c r="V87" s="950" t="s">
        <v>101</v>
      </c>
      <c r="W87" s="951"/>
      <c r="X87" s="952" t="s">
        <v>132</v>
      </c>
      <c r="Y87" s="951"/>
      <c r="Z87" s="950" t="s">
        <v>354</v>
      </c>
      <c r="AA87" s="951"/>
      <c r="AB87" s="950" t="s">
        <v>132</v>
      </c>
      <c r="AC87" s="951"/>
      <c r="AD87" s="950" t="s">
        <v>133</v>
      </c>
      <c r="AE87" s="953" t="s">
        <v>169</v>
      </c>
      <c r="AF87" s="954" t="str">
        <f aca="false">IF(W87&gt;=1,(AA87*12+AC87)-(W87*12+Y87)+1,"")</f>
        <v/>
      </c>
      <c r="AG87" s="955" t="s">
        <v>355</v>
      </c>
      <c r="AH87" s="956" t="str">
        <f aca="false">IFERROR(ROUNDDOWN(ROUND(R87*S87,0)*U87,0)*AF87,"")</f>
        <v/>
      </c>
      <c r="AI87" s="957"/>
      <c r="AJ87" s="958"/>
      <c r="AK87" s="957"/>
      <c r="AL87" s="960"/>
    </row>
    <row r="88" customFormat="false" ht="36.75" hidden="false" customHeight="true" outlineLevel="0" collapsed="false">
      <c r="A88" s="941" t="n">
        <f aca="false">A87+1</f>
        <v>77</v>
      </c>
      <c r="B88" s="942" t="str">
        <f aca="false">IF(基本情報入力シート!C109="","",基本情報入力シート!C109)</f>
        <v/>
      </c>
      <c r="C88" s="943" t="str">
        <f aca="false">IF(基本情報入力シート!D109="","",基本情報入力シート!D109)</f>
        <v/>
      </c>
      <c r="D88" s="943" t="str">
        <f aca="false">IF(基本情報入力シート!E109="","",基本情報入力シート!E109)</f>
        <v/>
      </c>
      <c r="E88" s="943" t="str">
        <f aca="false">IF(基本情報入力シート!F109="","",基本情報入力シート!F109)</f>
        <v/>
      </c>
      <c r="F88" s="943" t="str">
        <f aca="false">IF(基本情報入力シート!G109="","",基本情報入力シート!G109)</f>
        <v/>
      </c>
      <c r="G88" s="943" t="str">
        <f aca="false">IF(基本情報入力シート!H109="","",基本情報入力シート!H109)</f>
        <v/>
      </c>
      <c r="H88" s="943" t="str">
        <f aca="false">IF(基本情報入力シート!I109="","",基本情報入力シート!I109)</f>
        <v/>
      </c>
      <c r="I88" s="943" t="str">
        <f aca="false">IF(基本情報入力シート!J109="","",基本情報入力シート!J109)</f>
        <v/>
      </c>
      <c r="J88" s="943" t="str">
        <f aca="false">IF(基本情報入力シート!K109="","",基本情報入力シート!K109)</f>
        <v/>
      </c>
      <c r="K88" s="944" t="str">
        <f aca="false">IF(基本情報入力シート!L109="","",基本情報入力シート!L109)</f>
        <v/>
      </c>
      <c r="L88" s="945" t="str">
        <f aca="false">IF(基本情報入力シート!M109="","",基本情報入力シート!M109)</f>
        <v/>
      </c>
      <c r="M88" s="945" t="str">
        <f aca="false">IF(基本情報入力シート!R109="","",基本情報入力シート!R109)</f>
        <v/>
      </c>
      <c r="N88" s="945" t="str">
        <f aca="false">IF(基本情報入力シート!W109="","",基本情報入力シート!W109)</f>
        <v/>
      </c>
      <c r="O88" s="945" t="str">
        <f aca="false">IF(基本情報入力シート!X109="","",基本情報入力シート!X109)</f>
        <v/>
      </c>
      <c r="P88" s="946" t="str">
        <f aca="false">IF(基本情報入力シート!Y109="","",基本情報入力シート!Y109)</f>
        <v/>
      </c>
      <c r="Q88" s="947"/>
      <c r="R88" s="841" t="str">
        <f aca="false">IF(基本情報入力シート!Z109="","",基本情報入力シート!Z109)</f>
        <v/>
      </c>
      <c r="S88" s="842" t="str">
        <f aca="false">IF(基本情報入力シート!AA109="","",基本情報入力シート!AA109)</f>
        <v/>
      </c>
      <c r="T88" s="948"/>
      <c r="U88" s="949" t="e">
        <f aca="false">IF(P88="","",VLOOKUP(P88,【参考】数式用2!$A$3:$C$36,3,FALSE))))</f>
        <v>#N/A</v>
      </c>
      <c r="V88" s="950" t="s">
        <v>101</v>
      </c>
      <c r="W88" s="951"/>
      <c r="X88" s="952" t="s">
        <v>132</v>
      </c>
      <c r="Y88" s="951"/>
      <c r="Z88" s="950" t="s">
        <v>354</v>
      </c>
      <c r="AA88" s="951"/>
      <c r="AB88" s="950" t="s">
        <v>132</v>
      </c>
      <c r="AC88" s="951"/>
      <c r="AD88" s="950" t="s">
        <v>133</v>
      </c>
      <c r="AE88" s="953" t="s">
        <v>169</v>
      </c>
      <c r="AF88" s="954" t="str">
        <f aca="false">IF(W88&gt;=1,(AA88*12+AC88)-(W88*12+Y88)+1,"")</f>
        <v/>
      </c>
      <c r="AG88" s="955" t="s">
        <v>355</v>
      </c>
      <c r="AH88" s="956" t="str">
        <f aca="false">IFERROR(ROUNDDOWN(ROUND(R88*S88,0)*U88,0)*AF88,"")</f>
        <v/>
      </c>
      <c r="AI88" s="957"/>
      <c r="AJ88" s="958"/>
      <c r="AK88" s="957"/>
      <c r="AL88" s="960"/>
    </row>
    <row r="89" customFormat="false" ht="36.75" hidden="false" customHeight="true" outlineLevel="0" collapsed="false">
      <c r="A89" s="941" t="n">
        <f aca="false">A88+1</f>
        <v>78</v>
      </c>
      <c r="B89" s="942" t="str">
        <f aca="false">IF(基本情報入力シート!C110="","",基本情報入力シート!C110)</f>
        <v/>
      </c>
      <c r="C89" s="943" t="str">
        <f aca="false">IF(基本情報入力シート!D110="","",基本情報入力シート!D110)</f>
        <v/>
      </c>
      <c r="D89" s="943" t="str">
        <f aca="false">IF(基本情報入力シート!E110="","",基本情報入力シート!E110)</f>
        <v/>
      </c>
      <c r="E89" s="943" t="str">
        <f aca="false">IF(基本情報入力シート!F110="","",基本情報入力シート!F110)</f>
        <v/>
      </c>
      <c r="F89" s="943" t="str">
        <f aca="false">IF(基本情報入力シート!G110="","",基本情報入力シート!G110)</f>
        <v/>
      </c>
      <c r="G89" s="943" t="str">
        <f aca="false">IF(基本情報入力シート!H110="","",基本情報入力シート!H110)</f>
        <v/>
      </c>
      <c r="H89" s="943" t="str">
        <f aca="false">IF(基本情報入力シート!I110="","",基本情報入力シート!I110)</f>
        <v/>
      </c>
      <c r="I89" s="943" t="str">
        <f aca="false">IF(基本情報入力シート!J110="","",基本情報入力シート!J110)</f>
        <v/>
      </c>
      <c r="J89" s="943" t="str">
        <f aca="false">IF(基本情報入力シート!K110="","",基本情報入力シート!K110)</f>
        <v/>
      </c>
      <c r="K89" s="944" t="str">
        <f aca="false">IF(基本情報入力シート!L110="","",基本情報入力シート!L110)</f>
        <v/>
      </c>
      <c r="L89" s="945" t="str">
        <f aca="false">IF(基本情報入力シート!M110="","",基本情報入力シート!M110)</f>
        <v/>
      </c>
      <c r="M89" s="945" t="str">
        <f aca="false">IF(基本情報入力シート!R110="","",基本情報入力シート!R110)</f>
        <v/>
      </c>
      <c r="N89" s="945" t="str">
        <f aca="false">IF(基本情報入力シート!W110="","",基本情報入力シート!W110)</f>
        <v/>
      </c>
      <c r="O89" s="945" t="str">
        <f aca="false">IF(基本情報入力シート!X110="","",基本情報入力シート!X110)</f>
        <v/>
      </c>
      <c r="P89" s="946" t="str">
        <f aca="false">IF(基本情報入力シート!Y110="","",基本情報入力シート!Y110)</f>
        <v/>
      </c>
      <c r="Q89" s="947"/>
      <c r="R89" s="841" t="str">
        <f aca="false">IF(基本情報入力シート!Z110="","",基本情報入力シート!Z110)</f>
        <v/>
      </c>
      <c r="S89" s="842" t="str">
        <f aca="false">IF(基本情報入力シート!AA110="","",基本情報入力シート!AA110)</f>
        <v/>
      </c>
      <c r="T89" s="948"/>
      <c r="U89" s="949" t="e">
        <f aca="false">IF(P89="","",VLOOKUP(P89,【参考】数式用2!$A$3:$C$36,3,FALSE))))</f>
        <v>#N/A</v>
      </c>
      <c r="V89" s="950" t="s">
        <v>101</v>
      </c>
      <c r="W89" s="951"/>
      <c r="X89" s="952" t="s">
        <v>132</v>
      </c>
      <c r="Y89" s="951"/>
      <c r="Z89" s="950" t="s">
        <v>354</v>
      </c>
      <c r="AA89" s="951"/>
      <c r="AB89" s="950" t="s">
        <v>132</v>
      </c>
      <c r="AC89" s="951"/>
      <c r="AD89" s="950" t="s">
        <v>133</v>
      </c>
      <c r="AE89" s="953" t="s">
        <v>169</v>
      </c>
      <c r="AF89" s="954" t="str">
        <f aca="false">IF(W89&gt;=1,(AA89*12+AC89)-(W89*12+Y89)+1,"")</f>
        <v/>
      </c>
      <c r="AG89" s="955" t="s">
        <v>355</v>
      </c>
      <c r="AH89" s="956" t="str">
        <f aca="false">IFERROR(ROUNDDOWN(ROUND(R89*S89,0)*U89,0)*AF89,"")</f>
        <v/>
      </c>
      <c r="AI89" s="957"/>
      <c r="AJ89" s="958"/>
      <c r="AK89" s="957"/>
      <c r="AL89" s="960"/>
    </row>
    <row r="90" customFormat="false" ht="36.75" hidden="false" customHeight="true" outlineLevel="0" collapsed="false">
      <c r="A90" s="941" t="n">
        <f aca="false">A89+1</f>
        <v>79</v>
      </c>
      <c r="B90" s="942" t="str">
        <f aca="false">IF(基本情報入力シート!C111="","",基本情報入力シート!C111)</f>
        <v/>
      </c>
      <c r="C90" s="943" t="str">
        <f aca="false">IF(基本情報入力シート!D111="","",基本情報入力シート!D111)</f>
        <v/>
      </c>
      <c r="D90" s="943" t="str">
        <f aca="false">IF(基本情報入力シート!E111="","",基本情報入力シート!E111)</f>
        <v/>
      </c>
      <c r="E90" s="943" t="str">
        <f aca="false">IF(基本情報入力シート!F111="","",基本情報入力シート!F111)</f>
        <v/>
      </c>
      <c r="F90" s="943" t="str">
        <f aca="false">IF(基本情報入力シート!G111="","",基本情報入力シート!G111)</f>
        <v/>
      </c>
      <c r="G90" s="943" t="str">
        <f aca="false">IF(基本情報入力シート!H111="","",基本情報入力シート!H111)</f>
        <v/>
      </c>
      <c r="H90" s="943" t="str">
        <f aca="false">IF(基本情報入力シート!I111="","",基本情報入力シート!I111)</f>
        <v/>
      </c>
      <c r="I90" s="943" t="str">
        <f aca="false">IF(基本情報入力シート!J111="","",基本情報入力シート!J111)</f>
        <v/>
      </c>
      <c r="J90" s="943" t="str">
        <f aca="false">IF(基本情報入力シート!K111="","",基本情報入力シート!K111)</f>
        <v/>
      </c>
      <c r="K90" s="944" t="str">
        <f aca="false">IF(基本情報入力シート!L111="","",基本情報入力シート!L111)</f>
        <v/>
      </c>
      <c r="L90" s="945" t="str">
        <f aca="false">IF(基本情報入力シート!M111="","",基本情報入力シート!M111)</f>
        <v/>
      </c>
      <c r="M90" s="945" t="str">
        <f aca="false">IF(基本情報入力シート!R111="","",基本情報入力シート!R111)</f>
        <v/>
      </c>
      <c r="N90" s="945" t="str">
        <f aca="false">IF(基本情報入力シート!W111="","",基本情報入力シート!W111)</f>
        <v/>
      </c>
      <c r="O90" s="945" t="str">
        <f aca="false">IF(基本情報入力シート!X111="","",基本情報入力シート!X111)</f>
        <v/>
      </c>
      <c r="P90" s="946" t="str">
        <f aca="false">IF(基本情報入力シート!Y111="","",基本情報入力シート!Y111)</f>
        <v/>
      </c>
      <c r="Q90" s="947"/>
      <c r="R90" s="841" t="str">
        <f aca="false">IF(基本情報入力シート!Z111="","",基本情報入力シート!Z111)</f>
        <v/>
      </c>
      <c r="S90" s="842" t="str">
        <f aca="false">IF(基本情報入力シート!AA111="","",基本情報入力シート!AA111)</f>
        <v/>
      </c>
      <c r="T90" s="948"/>
      <c r="U90" s="949" t="e">
        <f aca="false">IF(P90="","",VLOOKUP(P90,【参考】数式用2!$A$3:$C$36,3,FALSE))))</f>
        <v>#N/A</v>
      </c>
      <c r="V90" s="950" t="s">
        <v>101</v>
      </c>
      <c r="W90" s="951"/>
      <c r="X90" s="952" t="s">
        <v>132</v>
      </c>
      <c r="Y90" s="951"/>
      <c r="Z90" s="950" t="s">
        <v>354</v>
      </c>
      <c r="AA90" s="951"/>
      <c r="AB90" s="950" t="s">
        <v>132</v>
      </c>
      <c r="AC90" s="951"/>
      <c r="AD90" s="950" t="s">
        <v>133</v>
      </c>
      <c r="AE90" s="953" t="s">
        <v>169</v>
      </c>
      <c r="AF90" s="954" t="str">
        <f aca="false">IF(W90&gt;=1,(AA90*12+AC90)-(W90*12+Y90)+1,"")</f>
        <v/>
      </c>
      <c r="AG90" s="955" t="s">
        <v>355</v>
      </c>
      <c r="AH90" s="956" t="str">
        <f aca="false">IFERROR(ROUNDDOWN(ROUND(R90*S90,0)*U90,0)*AF90,"")</f>
        <v/>
      </c>
      <c r="AI90" s="957"/>
      <c r="AJ90" s="958"/>
      <c r="AK90" s="957"/>
      <c r="AL90" s="960"/>
    </row>
    <row r="91" customFormat="false" ht="36.75" hidden="false" customHeight="true" outlineLevel="0" collapsed="false">
      <c r="A91" s="941" t="n">
        <f aca="false">A90+1</f>
        <v>80</v>
      </c>
      <c r="B91" s="942" t="str">
        <f aca="false">IF(基本情報入力シート!C112="","",基本情報入力シート!C112)</f>
        <v/>
      </c>
      <c r="C91" s="943" t="str">
        <f aca="false">IF(基本情報入力シート!D112="","",基本情報入力シート!D112)</f>
        <v/>
      </c>
      <c r="D91" s="943" t="str">
        <f aca="false">IF(基本情報入力シート!E112="","",基本情報入力シート!E112)</f>
        <v/>
      </c>
      <c r="E91" s="943" t="str">
        <f aca="false">IF(基本情報入力シート!F112="","",基本情報入力シート!F112)</f>
        <v/>
      </c>
      <c r="F91" s="943" t="str">
        <f aca="false">IF(基本情報入力シート!G112="","",基本情報入力シート!G112)</f>
        <v/>
      </c>
      <c r="G91" s="943" t="str">
        <f aca="false">IF(基本情報入力シート!H112="","",基本情報入力シート!H112)</f>
        <v/>
      </c>
      <c r="H91" s="943" t="str">
        <f aca="false">IF(基本情報入力シート!I112="","",基本情報入力シート!I112)</f>
        <v/>
      </c>
      <c r="I91" s="943" t="str">
        <f aca="false">IF(基本情報入力シート!J112="","",基本情報入力シート!J112)</f>
        <v/>
      </c>
      <c r="J91" s="943" t="str">
        <f aca="false">IF(基本情報入力シート!K112="","",基本情報入力シート!K112)</f>
        <v/>
      </c>
      <c r="K91" s="944" t="str">
        <f aca="false">IF(基本情報入力シート!L112="","",基本情報入力シート!L112)</f>
        <v/>
      </c>
      <c r="L91" s="945" t="str">
        <f aca="false">IF(基本情報入力シート!M112="","",基本情報入力シート!M112)</f>
        <v/>
      </c>
      <c r="M91" s="945" t="str">
        <f aca="false">IF(基本情報入力シート!R112="","",基本情報入力シート!R112)</f>
        <v/>
      </c>
      <c r="N91" s="945" t="str">
        <f aca="false">IF(基本情報入力シート!W112="","",基本情報入力シート!W112)</f>
        <v/>
      </c>
      <c r="O91" s="945" t="str">
        <f aca="false">IF(基本情報入力シート!X112="","",基本情報入力シート!X112)</f>
        <v/>
      </c>
      <c r="P91" s="946" t="str">
        <f aca="false">IF(基本情報入力シート!Y112="","",基本情報入力シート!Y112)</f>
        <v/>
      </c>
      <c r="Q91" s="947"/>
      <c r="R91" s="841" t="str">
        <f aca="false">IF(基本情報入力シート!Z112="","",基本情報入力シート!Z112)</f>
        <v/>
      </c>
      <c r="S91" s="842" t="str">
        <f aca="false">IF(基本情報入力シート!AA112="","",基本情報入力シート!AA112)</f>
        <v/>
      </c>
      <c r="T91" s="948"/>
      <c r="U91" s="949" t="e">
        <f aca="false">IF(P91="","",VLOOKUP(P91,【参考】数式用2!$A$3:$C$36,3,FALSE))))</f>
        <v>#N/A</v>
      </c>
      <c r="V91" s="950" t="s">
        <v>101</v>
      </c>
      <c r="W91" s="951"/>
      <c r="X91" s="952" t="s">
        <v>132</v>
      </c>
      <c r="Y91" s="951"/>
      <c r="Z91" s="950" t="s">
        <v>354</v>
      </c>
      <c r="AA91" s="951"/>
      <c r="AB91" s="950" t="s">
        <v>132</v>
      </c>
      <c r="AC91" s="951"/>
      <c r="AD91" s="950" t="s">
        <v>133</v>
      </c>
      <c r="AE91" s="953" t="s">
        <v>169</v>
      </c>
      <c r="AF91" s="954" t="str">
        <f aca="false">IF(W91&gt;=1,(AA91*12+AC91)-(W91*12+Y91)+1,"")</f>
        <v/>
      </c>
      <c r="AG91" s="955" t="s">
        <v>355</v>
      </c>
      <c r="AH91" s="956" t="str">
        <f aca="false">IFERROR(ROUNDDOWN(ROUND(R91*S91,0)*U91,0)*AF91,"")</f>
        <v/>
      </c>
      <c r="AI91" s="957"/>
      <c r="AJ91" s="958"/>
      <c r="AK91" s="957"/>
      <c r="AL91" s="960"/>
    </row>
    <row r="92" customFormat="false" ht="36.75" hidden="false" customHeight="true" outlineLevel="0" collapsed="false">
      <c r="A92" s="941" t="n">
        <f aca="false">A91+1</f>
        <v>81</v>
      </c>
      <c r="B92" s="942" t="str">
        <f aca="false">IF(基本情報入力シート!C113="","",基本情報入力シート!C113)</f>
        <v/>
      </c>
      <c r="C92" s="943" t="str">
        <f aca="false">IF(基本情報入力シート!D113="","",基本情報入力シート!D113)</f>
        <v/>
      </c>
      <c r="D92" s="943" t="str">
        <f aca="false">IF(基本情報入力シート!E113="","",基本情報入力シート!E113)</f>
        <v/>
      </c>
      <c r="E92" s="943" t="str">
        <f aca="false">IF(基本情報入力シート!F113="","",基本情報入力シート!F113)</f>
        <v/>
      </c>
      <c r="F92" s="943" t="str">
        <f aca="false">IF(基本情報入力シート!G113="","",基本情報入力シート!G113)</f>
        <v/>
      </c>
      <c r="G92" s="943" t="str">
        <f aca="false">IF(基本情報入力シート!H113="","",基本情報入力シート!H113)</f>
        <v/>
      </c>
      <c r="H92" s="943" t="str">
        <f aca="false">IF(基本情報入力シート!I113="","",基本情報入力シート!I113)</f>
        <v/>
      </c>
      <c r="I92" s="943" t="str">
        <f aca="false">IF(基本情報入力シート!J113="","",基本情報入力シート!J113)</f>
        <v/>
      </c>
      <c r="J92" s="943" t="str">
        <f aca="false">IF(基本情報入力シート!K113="","",基本情報入力シート!K113)</f>
        <v/>
      </c>
      <c r="K92" s="944" t="str">
        <f aca="false">IF(基本情報入力シート!L113="","",基本情報入力シート!L113)</f>
        <v/>
      </c>
      <c r="L92" s="945" t="str">
        <f aca="false">IF(基本情報入力シート!M113="","",基本情報入力シート!M113)</f>
        <v/>
      </c>
      <c r="M92" s="945" t="str">
        <f aca="false">IF(基本情報入力シート!R113="","",基本情報入力シート!R113)</f>
        <v/>
      </c>
      <c r="N92" s="945" t="str">
        <f aca="false">IF(基本情報入力シート!W113="","",基本情報入力シート!W113)</f>
        <v/>
      </c>
      <c r="O92" s="945" t="str">
        <f aca="false">IF(基本情報入力シート!X113="","",基本情報入力シート!X113)</f>
        <v/>
      </c>
      <c r="P92" s="946" t="str">
        <f aca="false">IF(基本情報入力シート!Y113="","",基本情報入力シート!Y113)</f>
        <v/>
      </c>
      <c r="Q92" s="947"/>
      <c r="R92" s="841" t="str">
        <f aca="false">IF(基本情報入力シート!Z113="","",基本情報入力シート!Z113)</f>
        <v/>
      </c>
      <c r="S92" s="842" t="str">
        <f aca="false">IF(基本情報入力シート!AA113="","",基本情報入力シート!AA113)</f>
        <v/>
      </c>
      <c r="T92" s="948"/>
      <c r="U92" s="949" t="e">
        <f aca="false">IF(P92="","",VLOOKUP(P92,【参考】数式用2!$A$3:$C$36,3,FALSE))))</f>
        <v>#N/A</v>
      </c>
      <c r="V92" s="950" t="s">
        <v>101</v>
      </c>
      <c r="W92" s="951"/>
      <c r="X92" s="952" t="s">
        <v>132</v>
      </c>
      <c r="Y92" s="951"/>
      <c r="Z92" s="950" t="s">
        <v>354</v>
      </c>
      <c r="AA92" s="951"/>
      <c r="AB92" s="950" t="s">
        <v>132</v>
      </c>
      <c r="AC92" s="951"/>
      <c r="AD92" s="950" t="s">
        <v>133</v>
      </c>
      <c r="AE92" s="953" t="s">
        <v>169</v>
      </c>
      <c r="AF92" s="954" t="str">
        <f aca="false">IF(W92&gt;=1,(AA92*12+AC92)-(W92*12+Y92)+1,"")</f>
        <v/>
      </c>
      <c r="AG92" s="955" t="s">
        <v>355</v>
      </c>
      <c r="AH92" s="956" t="str">
        <f aca="false">IFERROR(ROUNDDOWN(ROUND(R92*S92,0)*U92,0)*AF92,"")</f>
        <v/>
      </c>
      <c r="AI92" s="957"/>
      <c r="AJ92" s="958"/>
      <c r="AK92" s="957"/>
      <c r="AL92" s="960"/>
    </row>
    <row r="93" customFormat="false" ht="36.75" hidden="false" customHeight="true" outlineLevel="0" collapsed="false">
      <c r="A93" s="941" t="n">
        <f aca="false">A92+1</f>
        <v>82</v>
      </c>
      <c r="B93" s="942" t="str">
        <f aca="false">IF(基本情報入力シート!C114="","",基本情報入力シート!C114)</f>
        <v/>
      </c>
      <c r="C93" s="943" t="str">
        <f aca="false">IF(基本情報入力シート!D114="","",基本情報入力シート!D114)</f>
        <v/>
      </c>
      <c r="D93" s="943" t="str">
        <f aca="false">IF(基本情報入力シート!E114="","",基本情報入力シート!E114)</f>
        <v/>
      </c>
      <c r="E93" s="943" t="str">
        <f aca="false">IF(基本情報入力シート!F114="","",基本情報入力シート!F114)</f>
        <v/>
      </c>
      <c r="F93" s="943" t="str">
        <f aca="false">IF(基本情報入力シート!G114="","",基本情報入力シート!G114)</f>
        <v/>
      </c>
      <c r="G93" s="943" t="str">
        <f aca="false">IF(基本情報入力シート!H114="","",基本情報入力シート!H114)</f>
        <v/>
      </c>
      <c r="H93" s="943" t="str">
        <f aca="false">IF(基本情報入力シート!I114="","",基本情報入力シート!I114)</f>
        <v/>
      </c>
      <c r="I93" s="943" t="str">
        <f aca="false">IF(基本情報入力シート!J114="","",基本情報入力シート!J114)</f>
        <v/>
      </c>
      <c r="J93" s="943" t="str">
        <f aca="false">IF(基本情報入力シート!K114="","",基本情報入力シート!K114)</f>
        <v/>
      </c>
      <c r="K93" s="944" t="str">
        <f aca="false">IF(基本情報入力シート!L114="","",基本情報入力シート!L114)</f>
        <v/>
      </c>
      <c r="L93" s="945" t="str">
        <f aca="false">IF(基本情報入力シート!M114="","",基本情報入力シート!M114)</f>
        <v/>
      </c>
      <c r="M93" s="945" t="str">
        <f aca="false">IF(基本情報入力シート!R114="","",基本情報入力シート!R114)</f>
        <v/>
      </c>
      <c r="N93" s="945" t="str">
        <f aca="false">IF(基本情報入力シート!W114="","",基本情報入力シート!W114)</f>
        <v/>
      </c>
      <c r="O93" s="945" t="str">
        <f aca="false">IF(基本情報入力シート!X114="","",基本情報入力シート!X114)</f>
        <v/>
      </c>
      <c r="P93" s="946" t="str">
        <f aca="false">IF(基本情報入力シート!Y114="","",基本情報入力シート!Y114)</f>
        <v/>
      </c>
      <c r="Q93" s="947"/>
      <c r="R93" s="841" t="str">
        <f aca="false">IF(基本情報入力シート!Z114="","",基本情報入力シート!Z114)</f>
        <v/>
      </c>
      <c r="S93" s="842" t="str">
        <f aca="false">IF(基本情報入力シート!AA114="","",基本情報入力シート!AA114)</f>
        <v/>
      </c>
      <c r="T93" s="948"/>
      <c r="U93" s="949" t="e">
        <f aca="false">IF(P93="","",VLOOKUP(P93,【参考】数式用2!$A$3:$C$36,3,FALSE))))</f>
        <v>#N/A</v>
      </c>
      <c r="V93" s="950" t="s">
        <v>101</v>
      </c>
      <c r="W93" s="951"/>
      <c r="X93" s="952" t="s">
        <v>132</v>
      </c>
      <c r="Y93" s="951"/>
      <c r="Z93" s="950" t="s">
        <v>354</v>
      </c>
      <c r="AA93" s="951"/>
      <c r="AB93" s="950" t="s">
        <v>132</v>
      </c>
      <c r="AC93" s="951"/>
      <c r="AD93" s="950" t="s">
        <v>133</v>
      </c>
      <c r="AE93" s="953" t="s">
        <v>169</v>
      </c>
      <c r="AF93" s="954" t="str">
        <f aca="false">IF(W93&gt;=1,(AA93*12+AC93)-(W93*12+Y93)+1,"")</f>
        <v/>
      </c>
      <c r="AG93" s="955" t="s">
        <v>355</v>
      </c>
      <c r="AH93" s="956" t="str">
        <f aca="false">IFERROR(ROUNDDOWN(ROUND(R93*S93,0)*U93,0)*AF93,"")</f>
        <v/>
      </c>
      <c r="AI93" s="957"/>
      <c r="AJ93" s="958"/>
      <c r="AK93" s="957"/>
      <c r="AL93" s="960"/>
    </row>
    <row r="94" customFormat="false" ht="36.75" hidden="false" customHeight="true" outlineLevel="0" collapsed="false">
      <c r="A94" s="941" t="n">
        <f aca="false">A93+1</f>
        <v>83</v>
      </c>
      <c r="B94" s="942" t="str">
        <f aca="false">IF(基本情報入力シート!C115="","",基本情報入力シート!C115)</f>
        <v/>
      </c>
      <c r="C94" s="943" t="str">
        <f aca="false">IF(基本情報入力シート!D115="","",基本情報入力シート!D115)</f>
        <v/>
      </c>
      <c r="D94" s="943" t="str">
        <f aca="false">IF(基本情報入力シート!E115="","",基本情報入力シート!E115)</f>
        <v/>
      </c>
      <c r="E94" s="943" t="str">
        <f aca="false">IF(基本情報入力シート!F115="","",基本情報入力シート!F115)</f>
        <v/>
      </c>
      <c r="F94" s="943" t="str">
        <f aca="false">IF(基本情報入力シート!G115="","",基本情報入力シート!G115)</f>
        <v/>
      </c>
      <c r="G94" s="943" t="str">
        <f aca="false">IF(基本情報入力シート!H115="","",基本情報入力シート!H115)</f>
        <v/>
      </c>
      <c r="H94" s="943" t="str">
        <f aca="false">IF(基本情報入力シート!I115="","",基本情報入力シート!I115)</f>
        <v/>
      </c>
      <c r="I94" s="943" t="str">
        <f aca="false">IF(基本情報入力シート!J115="","",基本情報入力シート!J115)</f>
        <v/>
      </c>
      <c r="J94" s="943" t="str">
        <f aca="false">IF(基本情報入力シート!K115="","",基本情報入力シート!K115)</f>
        <v/>
      </c>
      <c r="K94" s="944" t="str">
        <f aca="false">IF(基本情報入力シート!L115="","",基本情報入力シート!L115)</f>
        <v/>
      </c>
      <c r="L94" s="945" t="str">
        <f aca="false">IF(基本情報入力シート!M115="","",基本情報入力シート!M115)</f>
        <v/>
      </c>
      <c r="M94" s="945" t="str">
        <f aca="false">IF(基本情報入力シート!R115="","",基本情報入力シート!R115)</f>
        <v/>
      </c>
      <c r="N94" s="945" t="str">
        <f aca="false">IF(基本情報入力シート!W115="","",基本情報入力シート!W115)</f>
        <v/>
      </c>
      <c r="O94" s="945" t="str">
        <f aca="false">IF(基本情報入力シート!X115="","",基本情報入力シート!X115)</f>
        <v/>
      </c>
      <c r="P94" s="946" t="str">
        <f aca="false">IF(基本情報入力シート!Y115="","",基本情報入力シート!Y115)</f>
        <v/>
      </c>
      <c r="Q94" s="947"/>
      <c r="R94" s="841" t="str">
        <f aca="false">IF(基本情報入力シート!Z115="","",基本情報入力シート!Z115)</f>
        <v/>
      </c>
      <c r="S94" s="842" t="str">
        <f aca="false">IF(基本情報入力シート!AA115="","",基本情報入力シート!AA115)</f>
        <v/>
      </c>
      <c r="T94" s="948"/>
      <c r="U94" s="949" t="e">
        <f aca="false">IF(P94="","",VLOOKUP(P94,【参考】数式用2!$A$3:$C$36,3,FALSE))))</f>
        <v>#N/A</v>
      </c>
      <c r="V94" s="950" t="s">
        <v>101</v>
      </c>
      <c r="W94" s="951"/>
      <c r="X94" s="952" t="s">
        <v>132</v>
      </c>
      <c r="Y94" s="951"/>
      <c r="Z94" s="950" t="s">
        <v>354</v>
      </c>
      <c r="AA94" s="951"/>
      <c r="AB94" s="950" t="s">
        <v>132</v>
      </c>
      <c r="AC94" s="951"/>
      <c r="AD94" s="950" t="s">
        <v>133</v>
      </c>
      <c r="AE94" s="953" t="s">
        <v>169</v>
      </c>
      <c r="AF94" s="954" t="str">
        <f aca="false">IF(W94&gt;=1,(AA94*12+AC94)-(W94*12+Y94)+1,"")</f>
        <v/>
      </c>
      <c r="AG94" s="955" t="s">
        <v>355</v>
      </c>
      <c r="AH94" s="956" t="str">
        <f aca="false">IFERROR(ROUNDDOWN(ROUND(R94*S94,0)*U94,0)*AF94,"")</f>
        <v/>
      </c>
      <c r="AI94" s="957"/>
      <c r="AJ94" s="958"/>
      <c r="AK94" s="957"/>
      <c r="AL94" s="960"/>
    </row>
    <row r="95" customFormat="false" ht="36.75" hidden="false" customHeight="true" outlineLevel="0" collapsed="false">
      <c r="A95" s="941" t="n">
        <f aca="false">A94+1</f>
        <v>84</v>
      </c>
      <c r="B95" s="942" t="str">
        <f aca="false">IF(基本情報入力シート!C116="","",基本情報入力シート!C116)</f>
        <v/>
      </c>
      <c r="C95" s="943" t="str">
        <f aca="false">IF(基本情報入力シート!D116="","",基本情報入力シート!D116)</f>
        <v/>
      </c>
      <c r="D95" s="943" t="str">
        <f aca="false">IF(基本情報入力シート!E116="","",基本情報入力シート!E116)</f>
        <v/>
      </c>
      <c r="E95" s="943" t="str">
        <f aca="false">IF(基本情報入力シート!F116="","",基本情報入力シート!F116)</f>
        <v/>
      </c>
      <c r="F95" s="943" t="str">
        <f aca="false">IF(基本情報入力シート!G116="","",基本情報入力シート!G116)</f>
        <v/>
      </c>
      <c r="G95" s="943" t="str">
        <f aca="false">IF(基本情報入力シート!H116="","",基本情報入力シート!H116)</f>
        <v/>
      </c>
      <c r="H95" s="943" t="str">
        <f aca="false">IF(基本情報入力シート!I116="","",基本情報入力シート!I116)</f>
        <v/>
      </c>
      <c r="I95" s="943" t="str">
        <f aca="false">IF(基本情報入力シート!J116="","",基本情報入力シート!J116)</f>
        <v/>
      </c>
      <c r="J95" s="943" t="str">
        <f aca="false">IF(基本情報入力シート!K116="","",基本情報入力シート!K116)</f>
        <v/>
      </c>
      <c r="K95" s="944" t="str">
        <f aca="false">IF(基本情報入力シート!L116="","",基本情報入力シート!L116)</f>
        <v/>
      </c>
      <c r="L95" s="945" t="str">
        <f aca="false">IF(基本情報入力シート!M116="","",基本情報入力シート!M116)</f>
        <v/>
      </c>
      <c r="M95" s="945" t="str">
        <f aca="false">IF(基本情報入力シート!R116="","",基本情報入力シート!R116)</f>
        <v/>
      </c>
      <c r="N95" s="945" t="str">
        <f aca="false">IF(基本情報入力シート!W116="","",基本情報入力シート!W116)</f>
        <v/>
      </c>
      <c r="O95" s="945" t="str">
        <f aca="false">IF(基本情報入力シート!X116="","",基本情報入力シート!X116)</f>
        <v/>
      </c>
      <c r="P95" s="946" t="str">
        <f aca="false">IF(基本情報入力シート!Y116="","",基本情報入力シート!Y116)</f>
        <v/>
      </c>
      <c r="Q95" s="947"/>
      <c r="R95" s="841" t="str">
        <f aca="false">IF(基本情報入力シート!Z116="","",基本情報入力シート!Z116)</f>
        <v/>
      </c>
      <c r="S95" s="842" t="str">
        <f aca="false">IF(基本情報入力シート!AA116="","",基本情報入力シート!AA116)</f>
        <v/>
      </c>
      <c r="T95" s="948"/>
      <c r="U95" s="949" t="e">
        <f aca="false">IF(P95="","",VLOOKUP(P95,【参考】数式用2!$A$3:$C$36,3,FALSE))))</f>
        <v>#N/A</v>
      </c>
      <c r="V95" s="950" t="s">
        <v>101</v>
      </c>
      <c r="W95" s="951"/>
      <c r="X95" s="952" t="s">
        <v>132</v>
      </c>
      <c r="Y95" s="951"/>
      <c r="Z95" s="950" t="s">
        <v>354</v>
      </c>
      <c r="AA95" s="951"/>
      <c r="AB95" s="950" t="s">
        <v>132</v>
      </c>
      <c r="AC95" s="951"/>
      <c r="AD95" s="950" t="s">
        <v>133</v>
      </c>
      <c r="AE95" s="953" t="s">
        <v>169</v>
      </c>
      <c r="AF95" s="954" t="str">
        <f aca="false">IF(W95&gt;=1,(AA95*12+AC95)-(W95*12+Y95)+1,"")</f>
        <v/>
      </c>
      <c r="AG95" s="955" t="s">
        <v>355</v>
      </c>
      <c r="AH95" s="956" t="str">
        <f aca="false">IFERROR(ROUNDDOWN(ROUND(R95*S95,0)*U95,0)*AF95,"")</f>
        <v/>
      </c>
      <c r="AI95" s="957"/>
      <c r="AJ95" s="958"/>
      <c r="AK95" s="957"/>
      <c r="AL95" s="960"/>
    </row>
    <row r="96" customFormat="false" ht="36.75" hidden="false" customHeight="true" outlineLevel="0" collapsed="false">
      <c r="A96" s="941" t="n">
        <f aca="false">A95+1</f>
        <v>85</v>
      </c>
      <c r="B96" s="942" t="str">
        <f aca="false">IF(基本情報入力シート!C117="","",基本情報入力シート!C117)</f>
        <v/>
      </c>
      <c r="C96" s="943" t="str">
        <f aca="false">IF(基本情報入力シート!D117="","",基本情報入力シート!D117)</f>
        <v/>
      </c>
      <c r="D96" s="943" t="str">
        <f aca="false">IF(基本情報入力シート!E117="","",基本情報入力シート!E117)</f>
        <v/>
      </c>
      <c r="E96" s="943" t="str">
        <f aca="false">IF(基本情報入力シート!F117="","",基本情報入力シート!F117)</f>
        <v/>
      </c>
      <c r="F96" s="943" t="str">
        <f aca="false">IF(基本情報入力シート!G117="","",基本情報入力シート!G117)</f>
        <v/>
      </c>
      <c r="G96" s="943" t="str">
        <f aca="false">IF(基本情報入力シート!H117="","",基本情報入力シート!H117)</f>
        <v/>
      </c>
      <c r="H96" s="943" t="str">
        <f aca="false">IF(基本情報入力シート!I117="","",基本情報入力シート!I117)</f>
        <v/>
      </c>
      <c r="I96" s="943" t="str">
        <f aca="false">IF(基本情報入力シート!J117="","",基本情報入力シート!J117)</f>
        <v/>
      </c>
      <c r="J96" s="943" t="str">
        <f aca="false">IF(基本情報入力シート!K117="","",基本情報入力シート!K117)</f>
        <v/>
      </c>
      <c r="K96" s="944" t="str">
        <f aca="false">IF(基本情報入力シート!L117="","",基本情報入力シート!L117)</f>
        <v/>
      </c>
      <c r="L96" s="945" t="str">
        <f aca="false">IF(基本情報入力シート!M117="","",基本情報入力シート!M117)</f>
        <v/>
      </c>
      <c r="M96" s="945" t="str">
        <f aca="false">IF(基本情報入力シート!R117="","",基本情報入力シート!R117)</f>
        <v/>
      </c>
      <c r="N96" s="945" t="str">
        <f aca="false">IF(基本情報入力シート!W117="","",基本情報入力シート!W117)</f>
        <v/>
      </c>
      <c r="O96" s="945" t="str">
        <f aca="false">IF(基本情報入力シート!X117="","",基本情報入力シート!X117)</f>
        <v/>
      </c>
      <c r="P96" s="946" t="str">
        <f aca="false">IF(基本情報入力シート!Y117="","",基本情報入力シート!Y117)</f>
        <v/>
      </c>
      <c r="Q96" s="947"/>
      <c r="R96" s="841" t="str">
        <f aca="false">IF(基本情報入力シート!Z117="","",基本情報入力シート!Z117)</f>
        <v/>
      </c>
      <c r="S96" s="842" t="str">
        <f aca="false">IF(基本情報入力シート!AA117="","",基本情報入力シート!AA117)</f>
        <v/>
      </c>
      <c r="T96" s="948"/>
      <c r="U96" s="949" t="e">
        <f aca="false">IF(P96="","",VLOOKUP(P96,【参考】数式用2!$A$3:$C$36,3,FALSE))))</f>
        <v>#N/A</v>
      </c>
      <c r="V96" s="950" t="s">
        <v>101</v>
      </c>
      <c r="W96" s="951"/>
      <c r="X96" s="952" t="s">
        <v>132</v>
      </c>
      <c r="Y96" s="951"/>
      <c r="Z96" s="950" t="s">
        <v>354</v>
      </c>
      <c r="AA96" s="951"/>
      <c r="AB96" s="950" t="s">
        <v>132</v>
      </c>
      <c r="AC96" s="951"/>
      <c r="AD96" s="950" t="s">
        <v>133</v>
      </c>
      <c r="AE96" s="953" t="s">
        <v>169</v>
      </c>
      <c r="AF96" s="954" t="str">
        <f aca="false">IF(W96&gt;=1,(AA96*12+AC96)-(W96*12+Y96)+1,"")</f>
        <v/>
      </c>
      <c r="AG96" s="955" t="s">
        <v>355</v>
      </c>
      <c r="AH96" s="956" t="str">
        <f aca="false">IFERROR(ROUNDDOWN(ROUND(R96*S96,0)*U96,0)*AF96,"")</f>
        <v/>
      </c>
      <c r="AI96" s="957"/>
      <c r="AJ96" s="958"/>
      <c r="AK96" s="957"/>
      <c r="AL96" s="960"/>
    </row>
    <row r="97" customFormat="false" ht="36.75" hidden="false" customHeight="true" outlineLevel="0" collapsed="false">
      <c r="A97" s="941" t="n">
        <f aca="false">A96+1</f>
        <v>86</v>
      </c>
      <c r="B97" s="942" t="str">
        <f aca="false">IF(基本情報入力シート!C118="","",基本情報入力シート!C118)</f>
        <v/>
      </c>
      <c r="C97" s="943" t="str">
        <f aca="false">IF(基本情報入力シート!D118="","",基本情報入力シート!D118)</f>
        <v/>
      </c>
      <c r="D97" s="943" t="str">
        <f aca="false">IF(基本情報入力シート!E118="","",基本情報入力シート!E118)</f>
        <v/>
      </c>
      <c r="E97" s="943" t="str">
        <f aca="false">IF(基本情報入力シート!F118="","",基本情報入力シート!F118)</f>
        <v/>
      </c>
      <c r="F97" s="943" t="str">
        <f aca="false">IF(基本情報入力シート!G118="","",基本情報入力シート!G118)</f>
        <v/>
      </c>
      <c r="G97" s="943" t="str">
        <f aca="false">IF(基本情報入力シート!H118="","",基本情報入力シート!H118)</f>
        <v/>
      </c>
      <c r="H97" s="943" t="str">
        <f aca="false">IF(基本情報入力シート!I118="","",基本情報入力シート!I118)</f>
        <v/>
      </c>
      <c r="I97" s="943" t="str">
        <f aca="false">IF(基本情報入力シート!J118="","",基本情報入力シート!J118)</f>
        <v/>
      </c>
      <c r="J97" s="943" t="str">
        <f aca="false">IF(基本情報入力シート!K118="","",基本情報入力シート!K118)</f>
        <v/>
      </c>
      <c r="K97" s="944" t="str">
        <f aca="false">IF(基本情報入力シート!L118="","",基本情報入力シート!L118)</f>
        <v/>
      </c>
      <c r="L97" s="945" t="str">
        <f aca="false">IF(基本情報入力シート!M118="","",基本情報入力シート!M118)</f>
        <v/>
      </c>
      <c r="M97" s="945" t="str">
        <f aca="false">IF(基本情報入力シート!R118="","",基本情報入力シート!R118)</f>
        <v/>
      </c>
      <c r="N97" s="945" t="str">
        <f aca="false">IF(基本情報入力シート!W118="","",基本情報入力シート!W118)</f>
        <v/>
      </c>
      <c r="O97" s="945" t="str">
        <f aca="false">IF(基本情報入力シート!X118="","",基本情報入力シート!X118)</f>
        <v/>
      </c>
      <c r="P97" s="946" t="str">
        <f aca="false">IF(基本情報入力シート!Y118="","",基本情報入力シート!Y118)</f>
        <v/>
      </c>
      <c r="Q97" s="947"/>
      <c r="R97" s="841" t="str">
        <f aca="false">IF(基本情報入力シート!Z118="","",基本情報入力シート!Z118)</f>
        <v/>
      </c>
      <c r="S97" s="842" t="str">
        <f aca="false">IF(基本情報入力シート!AA118="","",基本情報入力シート!AA118)</f>
        <v/>
      </c>
      <c r="T97" s="948"/>
      <c r="U97" s="949" t="e">
        <f aca="false">IF(P97="","",VLOOKUP(P97,【参考】数式用2!$A$3:$C$36,3,FALSE))))</f>
        <v>#N/A</v>
      </c>
      <c r="V97" s="950" t="s">
        <v>101</v>
      </c>
      <c r="W97" s="951"/>
      <c r="X97" s="952" t="s">
        <v>132</v>
      </c>
      <c r="Y97" s="951"/>
      <c r="Z97" s="950" t="s">
        <v>354</v>
      </c>
      <c r="AA97" s="951"/>
      <c r="AB97" s="950" t="s">
        <v>132</v>
      </c>
      <c r="AC97" s="951"/>
      <c r="AD97" s="950" t="s">
        <v>133</v>
      </c>
      <c r="AE97" s="953" t="s">
        <v>169</v>
      </c>
      <c r="AF97" s="954" t="str">
        <f aca="false">IF(W97&gt;=1,(AA97*12+AC97)-(W97*12+Y97)+1,"")</f>
        <v/>
      </c>
      <c r="AG97" s="955" t="s">
        <v>355</v>
      </c>
      <c r="AH97" s="956" t="str">
        <f aca="false">IFERROR(ROUNDDOWN(ROUND(R97*S97,0)*U97,0)*AF97,"")</f>
        <v/>
      </c>
      <c r="AI97" s="957"/>
      <c r="AJ97" s="958"/>
      <c r="AK97" s="957"/>
      <c r="AL97" s="960"/>
    </row>
    <row r="98" customFormat="false" ht="36.75" hidden="false" customHeight="true" outlineLevel="0" collapsed="false">
      <c r="A98" s="941" t="n">
        <f aca="false">A97+1</f>
        <v>87</v>
      </c>
      <c r="B98" s="942" t="str">
        <f aca="false">IF(基本情報入力シート!C119="","",基本情報入力シート!C119)</f>
        <v/>
      </c>
      <c r="C98" s="943" t="str">
        <f aca="false">IF(基本情報入力シート!D119="","",基本情報入力シート!D119)</f>
        <v/>
      </c>
      <c r="D98" s="943" t="str">
        <f aca="false">IF(基本情報入力シート!E119="","",基本情報入力シート!E119)</f>
        <v/>
      </c>
      <c r="E98" s="943" t="str">
        <f aca="false">IF(基本情報入力シート!F119="","",基本情報入力シート!F119)</f>
        <v/>
      </c>
      <c r="F98" s="943" t="str">
        <f aca="false">IF(基本情報入力シート!G119="","",基本情報入力シート!G119)</f>
        <v/>
      </c>
      <c r="G98" s="943" t="str">
        <f aca="false">IF(基本情報入力シート!H119="","",基本情報入力シート!H119)</f>
        <v/>
      </c>
      <c r="H98" s="943" t="str">
        <f aca="false">IF(基本情報入力シート!I119="","",基本情報入力シート!I119)</f>
        <v/>
      </c>
      <c r="I98" s="943" t="str">
        <f aca="false">IF(基本情報入力シート!J119="","",基本情報入力シート!J119)</f>
        <v/>
      </c>
      <c r="J98" s="943" t="str">
        <f aca="false">IF(基本情報入力シート!K119="","",基本情報入力シート!K119)</f>
        <v/>
      </c>
      <c r="K98" s="944" t="str">
        <f aca="false">IF(基本情報入力シート!L119="","",基本情報入力シート!L119)</f>
        <v/>
      </c>
      <c r="L98" s="945" t="str">
        <f aca="false">IF(基本情報入力シート!M119="","",基本情報入力シート!M119)</f>
        <v/>
      </c>
      <c r="M98" s="945" t="str">
        <f aca="false">IF(基本情報入力シート!R119="","",基本情報入力シート!R119)</f>
        <v/>
      </c>
      <c r="N98" s="945" t="str">
        <f aca="false">IF(基本情報入力シート!W119="","",基本情報入力シート!W119)</f>
        <v/>
      </c>
      <c r="O98" s="945" t="str">
        <f aca="false">IF(基本情報入力シート!X119="","",基本情報入力シート!X119)</f>
        <v/>
      </c>
      <c r="P98" s="946" t="str">
        <f aca="false">IF(基本情報入力シート!Y119="","",基本情報入力シート!Y119)</f>
        <v/>
      </c>
      <c r="Q98" s="947"/>
      <c r="R98" s="841" t="str">
        <f aca="false">IF(基本情報入力シート!Z119="","",基本情報入力シート!Z119)</f>
        <v/>
      </c>
      <c r="S98" s="842" t="str">
        <f aca="false">IF(基本情報入力シート!AA119="","",基本情報入力シート!AA119)</f>
        <v/>
      </c>
      <c r="T98" s="948"/>
      <c r="U98" s="949" t="e">
        <f aca="false">IF(P98="","",VLOOKUP(P98,【参考】数式用2!$A$3:$C$36,3,FALSE))))</f>
        <v>#N/A</v>
      </c>
      <c r="V98" s="950" t="s">
        <v>101</v>
      </c>
      <c r="W98" s="951"/>
      <c r="X98" s="952" t="s">
        <v>132</v>
      </c>
      <c r="Y98" s="951"/>
      <c r="Z98" s="950" t="s">
        <v>354</v>
      </c>
      <c r="AA98" s="951"/>
      <c r="AB98" s="950" t="s">
        <v>132</v>
      </c>
      <c r="AC98" s="951"/>
      <c r="AD98" s="950" t="s">
        <v>133</v>
      </c>
      <c r="AE98" s="953" t="s">
        <v>169</v>
      </c>
      <c r="AF98" s="954" t="str">
        <f aca="false">IF(W98&gt;=1,(AA98*12+AC98)-(W98*12+Y98)+1,"")</f>
        <v/>
      </c>
      <c r="AG98" s="955" t="s">
        <v>355</v>
      </c>
      <c r="AH98" s="956" t="str">
        <f aca="false">IFERROR(ROUNDDOWN(ROUND(R98*S98,0)*U98,0)*AF98,"")</f>
        <v/>
      </c>
      <c r="AI98" s="957"/>
      <c r="AJ98" s="958"/>
      <c r="AK98" s="957"/>
      <c r="AL98" s="960"/>
    </row>
    <row r="99" customFormat="false" ht="36.75" hidden="false" customHeight="true" outlineLevel="0" collapsed="false">
      <c r="A99" s="941" t="n">
        <f aca="false">A98+1</f>
        <v>88</v>
      </c>
      <c r="B99" s="942" t="str">
        <f aca="false">IF(基本情報入力シート!C120="","",基本情報入力シート!C120)</f>
        <v/>
      </c>
      <c r="C99" s="943" t="str">
        <f aca="false">IF(基本情報入力シート!D120="","",基本情報入力シート!D120)</f>
        <v/>
      </c>
      <c r="D99" s="943" t="str">
        <f aca="false">IF(基本情報入力シート!E120="","",基本情報入力シート!E120)</f>
        <v/>
      </c>
      <c r="E99" s="943" t="str">
        <f aca="false">IF(基本情報入力シート!F120="","",基本情報入力シート!F120)</f>
        <v/>
      </c>
      <c r="F99" s="943" t="str">
        <f aca="false">IF(基本情報入力シート!G120="","",基本情報入力シート!G120)</f>
        <v/>
      </c>
      <c r="G99" s="943" t="str">
        <f aca="false">IF(基本情報入力シート!H120="","",基本情報入力シート!H120)</f>
        <v/>
      </c>
      <c r="H99" s="943" t="str">
        <f aca="false">IF(基本情報入力シート!I120="","",基本情報入力シート!I120)</f>
        <v/>
      </c>
      <c r="I99" s="943" t="str">
        <f aca="false">IF(基本情報入力シート!J120="","",基本情報入力シート!J120)</f>
        <v/>
      </c>
      <c r="J99" s="943" t="str">
        <f aca="false">IF(基本情報入力シート!K120="","",基本情報入力シート!K120)</f>
        <v/>
      </c>
      <c r="K99" s="944" t="str">
        <f aca="false">IF(基本情報入力シート!L120="","",基本情報入力シート!L120)</f>
        <v/>
      </c>
      <c r="L99" s="945" t="str">
        <f aca="false">IF(基本情報入力シート!M120="","",基本情報入力シート!M120)</f>
        <v/>
      </c>
      <c r="M99" s="945" t="str">
        <f aca="false">IF(基本情報入力シート!R120="","",基本情報入力シート!R120)</f>
        <v/>
      </c>
      <c r="N99" s="945" t="str">
        <f aca="false">IF(基本情報入力シート!W120="","",基本情報入力シート!W120)</f>
        <v/>
      </c>
      <c r="O99" s="945" t="str">
        <f aca="false">IF(基本情報入力シート!X120="","",基本情報入力シート!X120)</f>
        <v/>
      </c>
      <c r="P99" s="946" t="str">
        <f aca="false">IF(基本情報入力シート!Y120="","",基本情報入力シート!Y120)</f>
        <v/>
      </c>
      <c r="Q99" s="947"/>
      <c r="R99" s="841" t="str">
        <f aca="false">IF(基本情報入力シート!Z120="","",基本情報入力シート!Z120)</f>
        <v/>
      </c>
      <c r="S99" s="842" t="str">
        <f aca="false">IF(基本情報入力シート!AA120="","",基本情報入力シート!AA120)</f>
        <v/>
      </c>
      <c r="T99" s="948"/>
      <c r="U99" s="949" t="e">
        <f aca="false">IF(P99="","",VLOOKUP(P99,【参考】数式用2!$A$3:$C$36,3,FALSE))))</f>
        <v>#N/A</v>
      </c>
      <c r="V99" s="950" t="s">
        <v>101</v>
      </c>
      <c r="W99" s="951"/>
      <c r="X99" s="952" t="s">
        <v>132</v>
      </c>
      <c r="Y99" s="951"/>
      <c r="Z99" s="950" t="s">
        <v>354</v>
      </c>
      <c r="AA99" s="951"/>
      <c r="AB99" s="950" t="s">
        <v>132</v>
      </c>
      <c r="AC99" s="951"/>
      <c r="AD99" s="950" t="s">
        <v>133</v>
      </c>
      <c r="AE99" s="953" t="s">
        <v>169</v>
      </c>
      <c r="AF99" s="954" t="str">
        <f aca="false">IF(W99&gt;=1,(AA99*12+AC99)-(W99*12+Y99)+1,"")</f>
        <v/>
      </c>
      <c r="AG99" s="955" t="s">
        <v>355</v>
      </c>
      <c r="AH99" s="956" t="str">
        <f aca="false">IFERROR(ROUNDDOWN(ROUND(R99*S99,0)*U99,0)*AF99,"")</f>
        <v/>
      </c>
      <c r="AI99" s="957"/>
      <c r="AJ99" s="958"/>
      <c r="AK99" s="957"/>
      <c r="AL99" s="960"/>
    </row>
    <row r="100" customFormat="false" ht="36.75" hidden="false" customHeight="true" outlineLevel="0" collapsed="false">
      <c r="A100" s="941" t="n">
        <f aca="false">A99+1</f>
        <v>89</v>
      </c>
      <c r="B100" s="942" t="str">
        <f aca="false">IF(基本情報入力シート!C121="","",基本情報入力シート!C121)</f>
        <v/>
      </c>
      <c r="C100" s="943" t="str">
        <f aca="false">IF(基本情報入力シート!D121="","",基本情報入力シート!D121)</f>
        <v/>
      </c>
      <c r="D100" s="943" t="str">
        <f aca="false">IF(基本情報入力シート!E121="","",基本情報入力シート!E121)</f>
        <v/>
      </c>
      <c r="E100" s="943" t="str">
        <f aca="false">IF(基本情報入力シート!F121="","",基本情報入力シート!F121)</f>
        <v/>
      </c>
      <c r="F100" s="943" t="str">
        <f aca="false">IF(基本情報入力シート!G121="","",基本情報入力シート!G121)</f>
        <v/>
      </c>
      <c r="G100" s="943" t="str">
        <f aca="false">IF(基本情報入力シート!H121="","",基本情報入力シート!H121)</f>
        <v/>
      </c>
      <c r="H100" s="943" t="str">
        <f aca="false">IF(基本情報入力シート!I121="","",基本情報入力シート!I121)</f>
        <v/>
      </c>
      <c r="I100" s="943" t="str">
        <f aca="false">IF(基本情報入力シート!J121="","",基本情報入力シート!J121)</f>
        <v/>
      </c>
      <c r="J100" s="943" t="str">
        <f aca="false">IF(基本情報入力シート!K121="","",基本情報入力シート!K121)</f>
        <v/>
      </c>
      <c r="K100" s="944" t="str">
        <f aca="false">IF(基本情報入力シート!L121="","",基本情報入力シート!L121)</f>
        <v/>
      </c>
      <c r="L100" s="945" t="str">
        <f aca="false">IF(基本情報入力シート!M121="","",基本情報入力シート!M121)</f>
        <v/>
      </c>
      <c r="M100" s="945" t="str">
        <f aca="false">IF(基本情報入力シート!R121="","",基本情報入力シート!R121)</f>
        <v/>
      </c>
      <c r="N100" s="945" t="str">
        <f aca="false">IF(基本情報入力シート!W121="","",基本情報入力シート!W121)</f>
        <v/>
      </c>
      <c r="O100" s="945" t="str">
        <f aca="false">IF(基本情報入力シート!X121="","",基本情報入力シート!X121)</f>
        <v/>
      </c>
      <c r="P100" s="946" t="str">
        <f aca="false">IF(基本情報入力シート!Y121="","",基本情報入力シート!Y121)</f>
        <v/>
      </c>
      <c r="Q100" s="947"/>
      <c r="R100" s="841" t="str">
        <f aca="false">IF(基本情報入力シート!Z121="","",基本情報入力シート!Z121)</f>
        <v/>
      </c>
      <c r="S100" s="842" t="str">
        <f aca="false">IF(基本情報入力シート!AA121="","",基本情報入力シート!AA121)</f>
        <v/>
      </c>
      <c r="T100" s="948"/>
      <c r="U100" s="949" t="e">
        <f aca="false">IF(P100="","",VLOOKUP(P100,【参考】数式用2!$A$3:$C$36,3,FALSE))))</f>
        <v>#N/A</v>
      </c>
      <c r="V100" s="950" t="s">
        <v>101</v>
      </c>
      <c r="W100" s="951"/>
      <c r="X100" s="952" t="s">
        <v>132</v>
      </c>
      <c r="Y100" s="951"/>
      <c r="Z100" s="950" t="s">
        <v>354</v>
      </c>
      <c r="AA100" s="951"/>
      <c r="AB100" s="950" t="s">
        <v>132</v>
      </c>
      <c r="AC100" s="951"/>
      <c r="AD100" s="950" t="s">
        <v>133</v>
      </c>
      <c r="AE100" s="953" t="s">
        <v>169</v>
      </c>
      <c r="AF100" s="954" t="str">
        <f aca="false">IF(W100&gt;=1,(AA100*12+AC100)-(W100*12+Y100)+1,"")</f>
        <v/>
      </c>
      <c r="AG100" s="955" t="s">
        <v>355</v>
      </c>
      <c r="AH100" s="956" t="str">
        <f aca="false">IFERROR(ROUNDDOWN(ROUND(R100*S100,0)*U100,0)*AF100,"")</f>
        <v/>
      </c>
      <c r="AI100" s="957"/>
      <c r="AJ100" s="958"/>
      <c r="AK100" s="957"/>
      <c r="AL100" s="960"/>
    </row>
    <row r="101" customFormat="false" ht="36.75" hidden="false" customHeight="true" outlineLevel="0" collapsed="false">
      <c r="A101" s="941" t="n">
        <f aca="false">A100+1</f>
        <v>90</v>
      </c>
      <c r="B101" s="942" t="str">
        <f aca="false">IF(基本情報入力シート!C122="","",基本情報入力シート!C122)</f>
        <v/>
      </c>
      <c r="C101" s="943" t="str">
        <f aca="false">IF(基本情報入力シート!D122="","",基本情報入力シート!D122)</f>
        <v/>
      </c>
      <c r="D101" s="943" t="str">
        <f aca="false">IF(基本情報入力シート!E122="","",基本情報入力シート!E122)</f>
        <v/>
      </c>
      <c r="E101" s="943" t="str">
        <f aca="false">IF(基本情報入力シート!F122="","",基本情報入力シート!F122)</f>
        <v/>
      </c>
      <c r="F101" s="943" t="str">
        <f aca="false">IF(基本情報入力シート!G122="","",基本情報入力シート!G122)</f>
        <v/>
      </c>
      <c r="G101" s="943" t="str">
        <f aca="false">IF(基本情報入力シート!H122="","",基本情報入力シート!H122)</f>
        <v/>
      </c>
      <c r="H101" s="943" t="str">
        <f aca="false">IF(基本情報入力シート!I122="","",基本情報入力シート!I122)</f>
        <v/>
      </c>
      <c r="I101" s="943" t="str">
        <f aca="false">IF(基本情報入力シート!J122="","",基本情報入力シート!J122)</f>
        <v/>
      </c>
      <c r="J101" s="943" t="str">
        <f aca="false">IF(基本情報入力シート!K122="","",基本情報入力シート!K122)</f>
        <v/>
      </c>
      <c r="K101" s="944" t="str">
        <f aca="false">IF(基本情報入力シート!L122="","",基本情報入力シート!L122)</f>
        <v/>
      </c>
      <c r="L101" s="945" t="str">
        <f aca="false">IF(基本情報入力シート!M122="","",基本情報入力シート!M122)</f>
        <v/>
      </c>
      <c r="M101" s="945" t="str">
        <f aca="false">IF(基本情報入力シート!R122="","",基本情報入力シート!R122)</f>
        <v/>
      </c>
      <c r="N101" s="945" t="str">
        <f aca="false">IF(基本情報入力シート!W122="","",基本情報入力シート!W122)</f>
        <v/>
      </c>
      <c r="O101" s="945" t="str">
        <f aca="false">IF(基本情報入力シート!X122="","",基本情報入力シート!X122)</f>
        <v/>
      </c>
      <c r="P101" s="946" t="str">
        <f aca="false">IF(基本情報入力シート!Y122="","",基本情報入力シート!Y122)</f>
        <v/>
      </c>
      <c r="Q101" s="947"/>
      <c r="R101" s="841" t="str">
        <f aca="false">IF(基本情報入力シート!Z122="","",基本情報入力シート!Z122)</f>
        <v/>
      </c>
      <c r="S101" s="842" t="str">
        <f aca="false">IF(基本情報入力シート!AA122="","",基本情報入力シート!AA122)</f>
        <v/>
      </c>
      <c r="T101" s="948"/>
      <c r="U101" s="949" t="e">
        <f aca="false">IF(P101="","",VLOOKUP(P101,【参考】数式用2!$A$3:$C$36,3,FALSE))))</f>
        <v>#N/A</v>
      </c>
      <c r="V101" s="950" t="s">
        <v>101</v>
      </c>
      <c r="W101" s="951"/>
      <c r="X101" s="952" t="s">
        <v>132</v>
      </c>
      <c r="Y101" s="951"/>
      <c r="Z101" s="950" t="s">
        <v>354</v>
      </c>
      <c r="AA101" s="951"/>
      <c r="AB101" s="950" t="s">
        <v>132</v>
      </c>
      <c r="AC101" s="951"/>
      <c r="AD101" s="950" t="s">
        <v>133</v>
      </c>
      <c r="AE101" s="953" t="s">
        <v>169</v>
      </c>
      <c r="AF101" s="954" t="str">
        <f aca="false">IF(W101&gt;=1,(AA101*12+AC101)-(W101*12+Y101)+1,"")</f>
        <v/>
      </c>
      <c r="AG101" s="955" t="s">
        <v>355</v>
      </c>
      <c r="AH101" s="956" t="str">
        <f aca="false">IFERROR(ROUNDDOWN(ROUND(R101*S101,0)*U101,0)*AF101,"")</f>
        <v/>
      </c>
      <c r="AI101" s="957"/>
      <c r="AJ101" s="958"/>
      <c r="AK101" s="957"/>
      <c r="AL101" s="960"/>
    </row>
    <row r="102" customFormat="false" ht="36.75" hidden="false" customHeight="true" outlineLevel="0" collapsed="false">
      <c r="A102" s="941" t="n">
        <f aca="false">A101+1</f>
        <v>91</v>
      </c>
      <c r="B102" s="942" t="str">
        <f aca="false">IF(基本情報入力シート!C123="","",基本情報入力シート!C123)</f>
        <v/>
      </c>
      <c r="C102" s="943" t="str">
        <f aca="false">IF(基本情報入力シート!D123="","",基本情報入力シート!D123)</f>
        <v/>
      </c>
      <c r="D102" s="943" t="str">
        <f aca="false">IF(基本情報入力シート!E123="","",基本情報入力シート!E123)</f>
        <v/>
      </c>
      <c r="E102" s="943" t="str">
        <f aca="false">IF(基本情報入力シート!F123="","",基本情報入力シート!F123)</f>
        <v/>
      </c>
      <c r="F102" s="943" t="str">
        <f aca="false">IF(基本情報入力シート!G123="","",基本情報入力シート!G123)</f>
        <v/>
      </c>
      <c r="G102" s="943" t="str">
        <f aca="false">IF(基本情報入力シート!H123="","",基本情報入力シート!H123)</f>
        <v/>
      </c>
      <c r="H102" s="943" t="str">
        <f aca="false">IF(基本情報入力シート!I123="","",基本情報入力シート!I123)</f>
        <v/>
      </c>
      <c r="I102" s="943" t="str">
        <f aca="false">IF(基本情報入力シート!J123="","",基本情報入力シート!J123)</f>
        <v/>
      </c>
      <c r="J102" s="943" t="str">
        <f aca="false">IF(基本情報入力シート!K123="","",基本情報入力シート!K123)</f>
        <v/>
      </c>
      <c r="K102" s="944" t="str">
        <f aca="false">IF(基本情報入力シート!L123="","",基本情報入力シート!L123)</f>
        <v/>
      </c>
      <c r="L102" s="945" t="str">
        <f aca="false">IF(基本情報入力シート!M123="","",基本情報入力シート!M123)</f>
        <v/>
      </c>
      <c r="M102" s="945" t="str">
        <f aca="false">IF(基本情報入力シート!R123="","",基本情報入力シート!R123)</f>
        <v/>
      </c>
      <c r="N102" s="945" t="str">
        <f aca="false">IF(基本情報入力シート!W123="","",基本情報入力シート!W123)</f>
        <v/>
      </c>
      <c r="O102" s="945" t="str">
        <f aca="false">IF(基本情報入力シート!X123="","",基本情報入力シート!X123)</f>
        <v/>
      </c>
      <c r="P102" s="946" t="str">
        <f aca="false">IF(基本情報入力シート!Y123="","",基本情報入力シート!Y123)</f>
        <v/>
      </c>
      <c r="Q102" s="947"/>
      <c r="R102" s="841" t="str">
        <f aca="false">IF(基本情報入力シート!Z123="","",基本情報入力シート!Z123)</f>
        <v/>
      </c>
      <c r="S102" s="842" t="str">
        <f aca="false">IF(基本情報入力シート!AA123="","",基本情報入力シート!AA123)</f>
        <v/>
      </c>
      <c r="T102" s="948"/>
      <c r="U102" s="949" t="e">
        <f aca="false">IF(P102="","",VLOOKUP(P102,【参考】数式用2!$A$3:$C$36,3,FALSE))))</f>
        <v>#N/A</v>
      </c>
      <c r="V102" s="950" t="s">
        <v>101</v>
      </c>
      <c r="W102" s="951"/>
      <c r="X102" s="952" t="s">
        <v>132</v>
      </c>
      <c r="Y102" s="951"/>
      <c r="Z102" s="950" t="s">
        <v>354</v>
      </c>
      <c r="AA102" s="951"/>
      <c r="AB102" s="950" t="s">
        <v>132</v>
      </c>
      <c r="AC102" s="951"/>
      <c r="AD102" s="950" t="s">
        <v>133</v>
      </c>
      <c r="AE102" s="953" t="s">
        <v>169</v>
      </c>
      <c r="AF102" s="954" t="str">
        <f aca="false">IF(W102&gt;=1,(AA102*12+AC102)-(W102*12+Y102)+1,"")</f>
        <v/>
      </c>
      <c r="AG102" s="955" t="s">
        <v>355</v>
      </c>
      <c r="AH102" s="956" t="str">
        <f aca="false">IFERROR(ROUNDDOWN(ROUND(R102*S102,0)*U102,0)*AF102,"")</f>
        <v/>
      </c>
      <c r="AI102" s="957"/>
      <c r="AJ102" s="958"/>
      <c r="AK102" s="957"/>
      <c r="AL102" s="960"/>
    </row>
    <row r="103" customFormat="false" ht="36.75" hidden="false" customHeight="true" outlineLevel="0" collapsed="false">
      <c r="A103" s="941" t="n">
        <f aca="false">A102+1</f>
        <v>92</v>
      </c>
      <c r="B103" s="942" t="str">
        <f aca="false">IF(基本情報入力シート!C124="","",基本情報入力シート!C124)</f>
        <v/>
      </c>
      <c r="C103" s="943" t="str">
        <f aca="false">IF(基本情報入力シート!D124="","",基本情報入力シート!D124)</f>
        <v/>
      </c>
      <c r="D103" s="943" t="str">
        <f aca="false">IF(基本情報入力シート!E124="","",基本情報入力シート!E124)</f>
        <v/>
      </c>
      <c r="E103" s="943" t="str">
        <f aca="false">IF(基本情報入力シート!F124="","",基本情報入力シート!F124)</f>
        <v/>
      </c>
      <c r="F103" s="943" t="str">
        <f aca="false">IF(基本情報入力シート!G124="","",基本情報入力シート!G124)</f>
        <v/>
      </c>
      <c r="G103" s="943" t="str">
        <f aca="false">IF(基本情報入力シート!H124="","",基本情報入力シート!H124)</f>
        <v/>
      </c>
      <c r="H103" s="943" t="str">
        <f aca="false">IF(基本情報入力シート!I124="","",基本情報入力シート!I124)</f>
        <v/>
      </c>
      <c r="I103" s="943" t="str">
        <f aca="false">IF(基本情報入力シート!J124="","",基本情報入力シート!J124)</f>
        <v/>
      </c>
      <c r="J103" s="943" t="str">
        <f aca="false">IF(基本情報入力シート!K124="","",基本情報入力シート!K124)</f>
        <v/>
      </c>
      <c r="K103" s="944" t="str">
        <f aca="false">IF(基本情報入力シート!L124="","",基本情報入力シート!L124)</f>
        <v/>
      </c>
      <c r="L103" s="945" t="str">
        <f aca="false">IF(基本情報入力シート!M124="","",基本情報入力シート!M124)</f>
        <v/>
      </c>
      <c r="M103" s="945" t="str">
        <f aca="false">IF(基本情報入力シート!R124="","",基本情報入力シート!R124)</f>
        <v/>
      </c>
      <c r="N103" s="945" t="str">
        <f aca="false">IF(基本情報入力シート!W124="","",基本情報入力シート!W124)</f>
        <v/>
      </c>
      <c r="O103" s="945" t="str">
        <f aca="false">IF(基本情報入力シート!X124="","",基本情報入力シート!X124)</f>
        <v/>
      </c>
      <c r="P103" s="946" t="str">
        <f aca="false">IF(基本情報入力シート!Y124="","",基本情報入力シート!Y124)</f>
        <v/>
      </c>
      <c r="Q103" s="947"/>
      <c r="R103" s="841" t="str">
        <f aca="false">IF(基本情報入力シート!Z124="","",基本情報入力シート!Z124)</f>
        <v/>
      </c>
      <c r="S103" s="842" t="str">
        <f aca="false">IF(基本情報入力シート!AA124="","",基本情報入力シート!AA124)</f>
        <v/>
      </c>
      <c r="T103" s="948"/>
      <c r="U103" s="949" t="e">
        <f aca="false">IF(P103="","",VLOOKUP(P103,【参考】数式用2!$A$3:$C$36,3,FALSE))))</f>
        <v>#N/A</v>
      </c>
      <c r="V103" s="950" t="s">
        <v>101</v>
      </c>
      <c r="W103" s="951"/>
      <c r="X103" s="952" t="s">
        <v>132</v>
      </c>
      <c r="Y103" s="951"/>
      <c r="Z103" s="950" t="s">
        <v>354</v>
      </c>
      <c r="AA103" s="951"/>
      <c r="AB103" s="950" t="s">
        <v>132</v>
      </c>
      <c r="AC103" s="951"/>
      <c r="AD103" s="950" t="s">
        <v>133</v>
      </c>
      <c r="AE103" s="953" t="s">
        <v>169</v>
      </c>
      <c r="AF103" s="954" t="str">
        <f aca="false">IF(W103&gt;=1,(AA103*12+AC103)-(W103*12+Y103)+1,"")</f>
        <v/>
      </c>
      <c r="AG103" s="955" t="s">
        <v>355</v>
      </c>
      <c r="AH103" s="956" t="str">
        <f aca="false">IFERROR(ROUNDDOWN(ROUND(R103*S103,0)*U103,0)*AF103,"")</f>
        <v/>
      </c>
      <c r="AI103" s="957"/>
      <c r="AJ103" s="958"/>
      <c r="AK103" s="957"/>
      <c r="AL103" s="960"/>
    </row>
    <row r="104" customFormat="false" ht="36.75" hidden="false" customHeight="true" outlineLevel="0" collapsed="false">
      <c r="A104" s="941" t="n">
        <f aca="false">A103+1</f>
        <v>93</v>
      </c>
      <c r="B104" s="942" t="str">
        <f aca="false">IF(基本情報入力シート!C125="","",基本情報入力シート!C125)</f>
        <v/>
      </c>
      <c r="C104" s="943" t="str">
        <f aca="false">IF(基本情報入力シート!D125="","",基本情報入力シート!D125)</f>
        <v/>
      </c>
      <c r="D104" s="943" t="str">
        <f aca="false">IF(基本情報入力シート!E125="","",基本情報入力シート!E125)</f>
        <v/>
      </c>
      <c r="E104" s="943" t="str">
        <f aca="false">IF(基本情報入力シート!F125="","",基本情報入力シート!F125)</f>
        <v/>
      </c>
      <c r="F104" s="943" t="str">
        <f aca="false">IF(基本情報入力シート!G125="","",基本情報入力シート!G125)</f>
        <v/>
      </c>
      <c r="G104" s="943" t="str">
        <f aca="false">IF(基本情報入力シート!H125="","",基本情報入力シート!H125)</f>
        <v/>
      </c>
      <c r="H104" s="943" t="str">
        <f aca="false">IF(基本情報入力シート!I125="","",基本情報入力シート!I125)</f>
        <v/>
      </c>
      <c r="I104" s="943" t="str">
        <f aca="false">IF(基本情報入力シート!J125="","",基本情報入力シート!J125)</f>
        <v/>
      </c>
      <c r="J104" s="943" t="str">
        <f aca="false">IF(基本情報入力シート!K125="","",基本情報入力シート!K125)</f>
        <v/>
      </c>
      <c r="K104" s="944" t="str">
        <f aca="false">IF(基本情報入力シート!L125="","",基本情報入力シート!L125)</f>
        <v/>
      </c>
      <c r="L104" s="945" t="str">
        <f aca="false">IF(基本情報入力シート!M125="","",基本情報入力シート!M125)</f>
        <v/>
      </c>
      <c r="M104" s="945" t="str">
        <f aca="false">IF(基本情報入力シート!R125="","",基本情報入力シート!R125)</f>
        <v/>
      </c>
      <c r="N104" s="945" t="str">
        <f aca="false">IF(基本情報入力シート!W125="","",基本情報入力シート!W125)</f>
        <v/>
      </c>
      <c r="O104" s="945" t="str">
        <f aca="false">IF(基本情報入力シート!X125="","",基本情報入力シート!X125)</f>
        <v/>
      </c>
      <c r="P104" s="946" t="str">
        <f aca="false">IF(基本情報入力シート!Y125="","",基本情報入力シート!Y125)</f>
        <v/>
      </c>
      <c r="Q104" s="947"/>
      <c r="R104" s="841" t="str">
        <f aca="false">IF(基本情報入力シート!Z125="","",基本情報入力シート!Z125)</f>
        <v/>
      </c>
      <c r="S104" s="842" t="str">
        <f aca="false">IF(基本情報入力シート!AA125="","",基本情報入力シート!AA125)</f>
        <v/>
      </c>
      <c r="T104" s="948"/>
      <c r="U104" s="949" t="e">
        <f aca="false">IF(P104="","",VLOOKUP(P104,【参考】数式用2!$A$3:$C$36,3,FALSE))))</f>
        <v>#N/A</v>
      </c>
      <c r="V104" s="950" t="s">
        <v>101</v>
      </c>
      <c r="W104" s="951"/>
      <c r="X104" s="952" t="s">
        <v>132</v>
      </c>
      <c r="Y104" s="951"/>
      <c r="Z104" s="950" t="s">
        <v>354</v>
      </c>
      <c r="AA104" s="951"/>
      <c r="AB104" s="950" t="s">
        <v>132</v>
      </c>
      <c r="AC104" s="951"/>
      <c r="AD104" s="950" t="s">
        <v>133</v>
      </c>
      <c r="AE104" s="953" t="s">
        <v>169</v>
      </c>
      <c r="AF104" s="954" t="str">
        <f aca="false">IF(W104&gt;=1,(AA104*12+AC104)-(W104*12+Y104)+1,"")</f>
        <v/>
      </c>
      <c r="AG104" s="955" t="s">
        <v>355</v>
      </c>
      <c r="AH104" s="956" t="str">
        <f aca="false">IFERROR(ROUNDDOWN(ROUND(R104*S104,0)*U104,0)*AF104,"")</f>
        <v/>
      </c>
      <c r="AI104" s="957"/>
      <c r="AJ104" s="958"/>
      <c r="AK104" s="957"/>
      <c r="AL104" s="960"/>
    </row>
    <row r="105" customFormat="false" ht="36.75" hidden="false" customHeight="true" outlineLevel="0" collapsed="false">
      <c r="A105" s="941" t="n">
        <f aca="false">A104+1</f>
        <v>94</v>
      </c>
      <c r="B105" s="942" t="str">
        <f aca="false">IF(基本情報入力シート!C126="","",基本情報入力シート!C126)</f>
        <v/>
      </c>
      <c r="C105" s="943" t="str">
        <f aca="false">IF(基本情報入力シート!D126="","",基本情報入力シート!D126)</f>
        <v/>
      </c>
      <c r="D105" s="943" t="str">
        <f aca="false">IF(基本情報入力シート!E126="","",基本情報入力シート!E126)</f>
        <v/>
      </c>
      <c r="E105" s="943" t="str">
        <f aca="false">IF(基本情報入力シート!F126="","",基本情報入力シート!F126)</f>
        <v/>
      </c>
      <c r="F105" s="943" t="str">
        <f aca="false">IF(基本情報入力シート!G126="","",基本情報入力シート!G126)</f>
        <v/>
      </c>
      <c r="G105" s="943" t="str">
        <f aca="false">IF(基本情報入力シート!H126="","",基本情報入力シート!H126)</f>
        <v/>
      </c>
      <c r="H105" s="943" t="str">
        <f aca="false">IF(基本情報入力シート!I126="","",基本情報入力シート!I126)</f>
        <v/>
      </c>
      <c r="I105" s="943" t="str">
        <f aca="false">IF(基本情報入力シート!J126="","",基本情報入力シート!J126)</f>
        <v/>
      </c>
      <c r="J105" s="943" t="str">
        <f aca="false">IF(基本情報入力シート!K126="","",基本情報入力シート!K126)</f>
        <v/>
      </c>
      <c r="K105" s="944" t="str">
        <f aca="false">IF(基本情報入力シート!L126="","",基本情報入力シート!L126)</f>
        <v/>
      </c>
      <c r="L105" s="945" t="str">
        <f aca="false">IF(基本情報入力シート!M126="","",基本情報入力シート!M126)</f>
        <v/>
      </c>
      <c r="M105" s="945" t="str">
        <f aca="false">IF(基本情報入力シート!R126="","",基本情報入力シート!R126)</f>
        <v/>
      </c>
      <c r="N105" s="945" t="str">
        <f aca="false">IF(基本情報入力シート!W126="","",基本情報入力シート!W126)</f>
        <v/>
      </c>
      <c r="O105" s="945" t="str">
        <f aca="false">IF(基本情報入力シート!X126="","",基本情報入力シート!X126)</f>
        <v/>
      </c>
      <c r="P105" s="946" t="str">
        <f aca="false">IF(基本情報入力シート!Y126="","",基本情報入力シート!Y126)</f>
        <v/>
      </c>
      <c r="Q105" s="947"/>
      <c r="R105" s="841" t="str">
        <f aca="false">IF(基本情報入力シート!Z126="","",基本情報入力シート!Z126)</f>
        <v/>
      </c>
      <c r="S105" s="842" t="str">
        <f aca="false">IF(基本情報入力シート!AA126="","",基本情報入力シート!AA126)</f>
        <v/>
      </c>
      <c r="T105" s="948"/>
      <c r="U105" s="949" t="e">
        <f aca="false">IF(P105="","",VLOOKUP(P105,【参考】数式用2!$A$3:$C$36,3,FALSE))))</f>
        <v>#N/A</v>
      </c>
      <c r="V105" s="950" t="s">
        <v>101</v>
      </c>
      <c r="W105" s="951"/>
      <c r="X105" s="952" t="s">
        <v>132</v>
      </c>
      <c r="Y105" s="951"/>
      <c r="Z105" s="950" t="s">
        <v>354</v>
      </c>
      <c r="AA105" s="951"/>
      <c r="AB105" s="950" t="s">
        <v>132</v>
      </c>
      <c r="AC105" s="951"/>
      <c r="AD105" s="950" t="s">
        <v>133</v>
      </c>
      <c r="AE105" s="953" t="s">
        <v>169</v>
      </c>
      <c r="AF105" s="954" t="str">
        <f aca="false">IF(W105&gt;=1,(AA105*12+AC105)-(W105*12+Y105)+1,"")</f>
        <v/>
      </c>
      <c r="AG105" s="955" t="s">
        <v>355</v>
      </c>
      <c r="AH105" s="956" t="str">
        <f aca="false">IFERROR(ROUNDDOWN(ROUND(R105*S105,0)*U105,0)*AF105,"")</f>
        <v/>
      </c>
      <c r="AI105" s="957"/>
      <c r="AJ105" s="958"/>
      <c r="AK105" s="957"/>
      <c r="AL105" s="960"/>
    </row>
    <row r="106" customFormat="false" ht="36.75" hidden="false" customHeight="true" outlineLevel="0" collapsed="false">
      <c r="A106" s="941" t="n">
        <f aca="false">A105+1</f>
        <v>95</v>
      </c>
      <c r="B106" s="942" t="str">
        <f aca="false">IF(基本情報入力シート!C127="","",基本情報入力シート!C127)</f>
        <v/>
      </c>
      <c r="C106" s="943" t="str">
        <f aca="false">IF(基本情報入力シート!D127="","",基本情報入力シート!D127)</f>
        <v/>
      </c>
      <c r="D106" s="943" t="str">
        <f aca="false">IF(基本情報入力シート!E127="","",基本情報入力シート!E127)</f>
        <v/>
      </c>
      <c r="E106" s="943" t="str">
        <f aca="false">IF(基本情報入力シート!F127="","",基本情報入力シート!F127)</f>
        <v/>
      </c>
      <c r="F106" s="943" t="str">
        <f aca="false">IF(基本情報入力シート!G127="","",基本情報入力シート!G127)</f>
        <v/>
      </c>
      <c r="G106" s="943" t="str">
        <f aca="false">IF(基本情報入力シート!H127="","",基本情報入力シート!H127)</f>
        <v/>
      </c>
      <c r="H106" s="943" t="str">
        <f aca="false">IF(基本情報入力シート!I127="","",基本情報入力シート!I127)</f>
        <v/>
      </c>
      <c r="I106" s="943" t="str">
        <f aca="false">IF(基本情報入力シート!J127="","",基本情報入力シート!J127)</f>
        <v/>
      </c>
      <c r="J106" s="943" t="str">
        <f aca="false">IF(基本情報入力シート!K127="","",基本情報入力シート!K127)</f>
        <v/>
      </c>
      <c r="K106" s="944" t="str">
        <f aca="false">IF(基本情報入力シート!L127="","",基本情報入力シート!L127)</f>
        <v/>
      </c>
      <c r="L106" s="945" t="str">
        <f aca="false">IF(基本情報入力シート!M127="","",基本情報入力シート!M127)</f>
        <v/>
      </c>
      <c r="M106" s="945" t="str">
        <f aca="false">IF(基本情報入力シート!R127="","",基本情報入力シート!R127)</f>
        <v/>
      </c>
      <c r="N106" s="945" t="str">
        <f aca="false">IF(基本情報入力シート!W127="","",基本情報入力シート!W127)</f>
        <v/>
      </c>
      <c r="O106" s="945" t="str">
        <f aca="false">IF(基本情報入力シート!X127="","",基本情報入力シート!X127)</f>
        <v/>
      </c>
      <c r="P106" s="946" t="str">
        <f aca="false">IF(基本情報入力シート!Y127="","",基本情報入力シート!Y127)</f>
        <v/>
      </c>
      <c r="Q106" s="947"/>
      <c r="R106" s="841" t="str">
        <f aca="false">IF(基本情報入力シート!Z127="","",基本情報入力シート!Z127)</f>
        <v/>
      </c>
      <c r="S106" s="842" t="str">
        <f aca="false">IF(基本情報入力シート!AA127="","",基本情報入力シート!AA127)</f>
        <v/>
      </c>
      <c r="T106" s="948"/>
      <c r="U106" s="949" t="e">
        <f aca="false">IF(P106="","",VLOOKUP(P106,【参考】数式用2!$A$3:$C$36,3,FALSE))))</f>
        <v>#N/A</v>
      </c>
      <c r="V106" s="950" t="s">
        <v>101</v>
      </c>
      <c r="W106" s="951"/>
      <c r="X106" s="952" t="s">
        <v>132</v>
      </c>
      <c r="Y106" s="951"/>
      <c r="Z106" s="950" t="s">
        <v>354</v>
      </c>
      <c r="AA106" s="951"/>
      <c r="AB106" s="950" t="s">
        <v>132</v>
      </c>
      <c r="AC106" s="951"/>
      <c r="AD106" s="950" t="s">
        <v>133</v>
      </c>
      <c r="AE106" s="953" t="s">
        <v>169</v>
      </c>
      <c r="AF106" s="954" t="str">
        <f aca="false">IF(W106&gt;=1,(AA106*12+AC106)-(W106*12+Y106)+1,"")</f>
        <v/>
      </c>
      <c r="AG106" s="955" t="s">
        <v>355</v>
      </c>
      <c r="AH106" s="956" t="str">
        <f aca="false">IFERROR(ROUNDDOWN(ROUND(R106*S106,0)*U106,0)*AF106,"")</f>
        <v/>
      </c>
      <c r="AI106" s="957"/>
      <c r="AJ106" s="958"/>
      <c r="AK106" s="957"/>
      <c r="AL106" s="960"/>
    </row>
    <row r="107" customFormat="false" ht="36.75" hidden="false" customHeight="true" outlineLevel="0" collapsed="false">
      <c r="A107" s="941" t="n">
        <f aca="false">A106+1</f>
        <v>96</v>
      </c>
      <c r="B107" s="942" t="str">
        <f aca="false">IF(基本情報入力シート!C128="","",基本情報入力シート!C128)</f>
        <v/>
      </c>
      <c r="C107" s="943" t="str">
        <f aca="false">IF(基本情報入力シート!D128="","",基本情報入力シート!D128)</f>
        <v/>
      </c>
      <c r="D107" s="943" t="str">
        <f aca="false">IF(基本情報入力シート!E128="","",基本情報入力シート!E128)</f>
        <v/>
      </c>
      <c r="E107" s="943" t="str">
        <f aca="false">IF(基本情報入力シート!F128="","",基本情報入力シート!F128)</f>
        <v/>
      </c>
      <c r="F107" s="943" t="str">
        <f aca="false">IF(基本情報入力シート!G128="","",基本情報入力シート!G128)</f>
        <v/>
      </c>
      <c r="G107" s="943" t="str">
        <f aca="false">IF(基本情報入力シート!H128="","",基本情報入力シート!H128)</f>
        <v/>
      </c>
      <c r="H107" s="943" t="str">
        <f aca="false">IF(基本情報入力シート!I128="","",基本情報入力シート!I128)</f>
        <v/>
      </c>
      <c r="I107" s="943" t="str">
        <f aca="false">IF(基本情報入力シート!J128="","",基本情報入力シート!J128)</f>
        <v/>
      </c>
      <c r="J107" s="943" t="str">
        <f aca="false">IF(基本情報入力シート!K128="","",基本情報入力シート!K128)</f>
        <v/>
      </c>
      <c r="K107" s="944" t="str">
        <f aca="false">IF(基本情報入力シート!L128="","",基本情報入力シート!L128)</f>
        <v/>
      </c>
      <c r="L107" s="945" t="str">
        <f aca="false">IF(基本情報入力シート!M128="","",基本情報入力シート!M128)</f>
        <v/>
      </c>
      <c r="M107" s="945" t="str">
        <f aca="false">IF(基本情報入力シート!R128="","",基本情報入力シート!R128)</f>
        <v/>
      </c>
      <c r="N107" s="945" t="str">
        <f aca="false">IF(基本情報入力シート!W128="","",基本情報入力シート!W128)</f>
        <v/>
      </c>
      <c r="O107" s="945" t="str">
        <f aca="false">IF(基本情報入力シート!X128="","",基本情報入力シート!X128)</f>
        <v/>
      </c>
      <c r="P107" s="946" t="str">
        <f aca="false">IF(基本情報入力シート!Y128="","",基本情報入力シート!Y128)</f>
        <v/>
      </c>
      <c r="Q107" s="947"/>
      <c r="R107" s="841" t="str">
        <f aca="false">IF(基本情報入力シート!Z128="","",基本情報入力シート!Z128)</f>
        <v/>
      </c>
      <c r="S107" s="842" t="str">
        <f aca="false">IF(基本情報入力シート!AA128="","",基本情報入力シート!AA128)</f>
        <v/>
      </c>
      <c r="T107" s="948"/>
      <c r="U107" s="949" t="e">
        <f aca="false">IF(P107="","",VLOOKUP(P107,【参考】数式用2!$A$3:$C$36,3,FALSE))))</f>
        <v>#N/A</v>
      </c>
      <c r="V107" s="950" t="s">
        <v>101</v>
      </c>
      <c r="W107" s="951"/>
      <c r="X107" s="952" t="s">
        <v>132</v>
      </c>
      <c r="Y107" s="951"/>
      <c r="Z107" s="950" t="s">
        <v>354</v>
      </c>
      <c r="AA107" s="951"/>
      <c r="AB107" s="950" t="s">
        <v>132</v>
      </c>
      <c r="AC107" s="951"/>
      <c r="AD107" s="950" t="s">
        <v>133</v>
      </c>
      <c r="AE107" s="953" t="s">
        <v>169</v>
      </c>
      <c r="AF107" s="954" t="str">
        <f aca="false">IF(W107&gt;=1,(AA107*12+AC107)-(W107*12+Y107)+1,"")</f>
        <v/>
      </c>
      <c r="AG107" s="955" t="s">
        <v>355</v>
      </c>
      <c r="AH107" s="956" t="str">
        <f aca="false">IFERROR(ROUNDDOWN(ROUND(R107*S107,0)*U107,0)*AF107,"")</f>
        <v/>
      </c>
      <c r="AI107" s="957"/>
      <c r="AJ107" s="958"/>
      <c r="AK107" s="957"/>
      <c r="AL107" s="960"/>
    </row>
    <row r="108" customFormat="false" ht="36.75" hidden="false" customHeight="true" outlineLevel="0" collapsed="false">
      <c r="A108" s="941" t="n">
        <f aca="false">A107+1</f>
        <v>97</v>
      </c>
      <c r="B108" s="942" t="str">
        <f aca="false">IF(基本情報入力シート!C129="","",基本情報入力シート!C129)</f>
        <v/>
      </c>
      <c r="C108" s="943" t="str">
        <f aca="false">IF(基本情報入力シート!D129="","",基本情報入力シート!D129)</f>
        <v/>
      </c>
      <c r="D108" s="943" t="str">
        <f aca="false">IF(基本情報入力シート!E129="","",基本情報入力シート!E129)</f>
        <v/>
      </c>
      <c r="E108" s="943" t="str">
        <f aca="false">IF(基本情報入力シート!F129="","",基本情報入力シート!F129)</f>
        <v/>
      </c>
      <c r="F108" s="943" t="str">
        <f aca="false">IF(基本情報入力シート!G129="","",基本情報入力シート!G129)</f>
        <v/>
      </c>
      <c r="G108" s="943" t="str">
        <f aca="false">IF(基本情報入力シート!H129="","",基本情報入力シート!H129)</f>
        <v/>
      </c>
      <c r="H108" s="943" t="str">
        <f aca="false">IF(基本情報入力シート!I129="","",基本情報入力シート!I129)</f>
        <v/>
      </c>
      <c r="I108" s="943" t="str">
        <f aca="false">IF(基本情報入力シート!J129="","",基本情報入力シート!J129)</f>
        <v/>
      </c>
      <c r="J108" s="943" t="str">
        <f aca="false">IF(基本情報入力シート!K129="","",基本情報入力シート!K129)</f>
        <v/>
      </c>
      <c r="K108" s="944" t="str">
        <f aca="false">IF(基本情報入力シート!L129="","",基本情報入力シート!L129)</f>
        <v/>
      </c>
      <c r="L108" s="945" t="str">
        <f aca="false">IF(基本情報入力シート!M129="","",基本情報入力シート!M129)</f>
        <v/>
      </c>
      <c r="M108" s="945" t="str">
        <f aca="false">IF(基本情報入力シート!R129="","",基本情報入力シート!R129)</f>
        <v/>
      </c>
      <c r="N108" s="945" t="str">
        <f aca="false">IF(基本情報入力シート!W129="","",基本情報入力シート!W129)</f>
        <v/>
      </c>
      <c r="O108" s="945" t="str">
        <f aca="false">IF(基本情報入力シート!X129="","",基本情報入力シート!X129)</f>
        <v/>
      </c>
      <c r="P108" s="946" t="str">
        <f aca="false">IF(基本情報入力シート!Y129="","",基本情報入力シート!Y129)</f>
        <v/>
      </c>
      <c r="Q108" s="947"/>
      <c r="R108" s="841" t="str">
        <f aca="false">IF(基本情報入力シート!Z129="","",基本情報入力シート!Z129)</f>
        <v/>
      </c>
      <c r="S108" s="842" t="str">
        <f aca="false">IF(基本情報入力シート!AA129="","",基本情報入力シート!AA129)</f>
        <v/>
      </c>
      <c r="T108" s="948"/>
      <c r="U108" s="949" t="e">
        <f aca="false">IF(P108="","",VLOOKUP(P108,【参考】数式用2!$A$3:$C$36,3,FALSE))))</f>
        <v>#N/A</v>
      </c>
      <c r="V108" s="950" t="s">
        <v>101</v>
      </c>
      <c r="W108" s="951"/>
      <c r="X108" s="952" t="s">
        <v>132</v>
      </c>
      <c r="Y108" s="951"/>
      <c r="Z108" s="950" t="s">
        <v>354</v>
      </c>
      <c r="AA108" s="951"/>
      <c r="AB108" s="950" t="s">
        <v>132</v>
      </c>
      <c r="AC108" s="951"/>
      <c r="AD108" s="950" t="s">
        <v>133</v>
      </c>
      <c r="AE108" s="953" t="s">
        <v>169</v>
      </c>
      <c r="AF108" s="954" t="str">
        <f aca="false">IF(W108&gt;=1,(AA108*12+AC108)-(W108*12+Y108)+1,"")</f>
        <v/>
      </c>
      <c r="AG108" s="955" t="s">
        <v>355</v>
      </c>
      <c r="AH108" s="956" t="str">
        <f aca="false">IFERROR(ROUNDDOWN(ROUND(R108*S108,0)*U108,0)*AF108,"")</f>
        <v/>
      </c>
      <c r="AI108" s="957"/>
      <c r="AJ108" s="958"/>
      <c r="AK108" s="957"/>
      <c r="AL108" s="960"/>
    </row>
    <row r="109" customFormat="false" ht="36.75" hidden="false" customHeight="true" outlineLevel="0" collapsed="false">
      <c r="A109" s="941" t="n">
        <f aca="false">A108+1</f>
        <v>98</v>
      </c>
      <c r="B109" s="942" t="str">
        <f aca="false">IF(基本情報入力シート!C130="","",基本情報入力シート!C130)</f>
        <v/>
      </c>
      <c r="C109" s="943" t="str">
        <f aca="false">IF(基本情報入力シート!D130="","",基本情報入力シート!D130)</f>
        <v/>
      </c>
      <c r="D109" s="943" t="str">
        <f aca="false">IF(基本情報入力シート!E130="","",基本情報入力シート!E130)</f>
        <v/>
      </c>
      <c r="E109" s="943" t="str">
        <f aca="false">IF(基本情報入力シート!F130="","",基本情報入力シート!F130)</f>
        <v/>
      </c>
      <c r="F109" s="943" t="str">
        <f aca="false">IF(基本情報入力シート!G130="","",基本情報入力シート!G130)</f>
        <v/>
      </c>
      <c r="G109" s="943" t="str">
        <f aca="false">IF(基本情報入力シート!H130="","",基本情報入力シート!H130)</f>
        <v/>
      </c>
      <c r="H109" s="943" t="str">
        <f aca="false">IF(基本情報入力シート!I130="","",基本情報入力シート!I130)</f>
        <v/>
      </c>
      <c r="I109" s="943" t="str">
        <f aca="false">IF(基本情報入力シート!J130="","",基本情報入力シート!J130)</f>
        <v/>
      </c>
      <c r="J109" s="943" t="str">
        <f aca="false">IF(基本情報入力シート!K130="","",基本情報入力シート!K130)</f>
        <v/>
      </c>
      <c r="K109" s="944" t="str">
        <f aca="false">IF(基本情報入力シート!L130="","",基本情報入力シート!L130)</f>
        <v/>
      </c>
      <c r="L109" s="945" t="str">
        <f aca="false">IF(基本情報入力シート!M130="","",基本情報入力シート!M130)</f>
        <v/>
      </c>
      <c r="M109" s="945" t="str">
        <f aca="false">IF(基本情報入力シート!R130="","",基本情報入力シート!R130)</f>
        <v/>
      </c>
      <c r="N109" s="945" t="str">
        <f aca="false">IF(基本情報入力シート!W130="","",基本情報入力シート!W130)</f>
        <v/>
      </c>
      <c r="O109" s="945" t="str">
        <f aca="false">IF(基本情報入力シート!X130="","",基本情報入力シート!X130)</f>
        <v/>
      </c>
      <c r="P109" s="946" t="str">
        <f aca="false">IF(基本情報入力シート!Y130="","",基本情報入力シート!Y130)</f>
        <v/>
      </c>
      <c r="Q109" s="947"/>
      <c r="R109" s="841" t="str">
        <f aca="false">IF(基本情報入力シート!Z130="","",基本情報入力シート!Z130)</f>
        <v/>
      </c>
      <c r="S109" s="842" t="str">
        <f aca="false">IF(基本情報入力シート!AA130="","",基本情報入力シート!AA130)</f>
        <v/>
      </c>
      <c r="T109" s="948"/>
      <c r="U109" s="949" t="e">
        <f aca="false">IF(P109="","",VLOOKUP(P109,【参考】数式用2!$A$3:$C$36,3,FALSE))))</f>
        <v>#N/A</v>
      </c>
      <c r="V109" s="950" t="s">
        <v>101</v>
      </c>
      <c r="W109" s="951"/>
      <c r="X109" s="952" t="s">
        <v>132</v>
      </c>
      <c r="Y109" s="951"/>
      <c r="Z109" s="950" t="s">
        <v>354</v>
      </c>
      <c r="AA109" s="951"/>
      <c r="AB109" s="950" t="s">
        <v>132</v>
      </c>
      <c r="AC109" s="951"/>
      <c r="AD109" s="950" t="s">
        <v>133</v>
      </c>
      <c r="AE109" s="953" t="s">
        <v>169</v>
      </c>
      <c r="AF109" s="954" t="str">
        <f aca="false">IF(W109&gt;=1,(AA109*12+AC109)-(W109*12+Y109)+1,"")</f>
        <v/>
      </c>
      <c r="AG109" s="955" t="s">
        <v>355</v>
      </c>
      <c r="AH109" s="956" t="str">
        <f aca="false">IFERROR(ROUNDDOWN(ROUND(R109*S109,0)*U109,0)*AF109,"")</f>
        <v/>
      </c>
      <c r="AI109" s="957"/>
      <c r="AJ109" s="958"/>
      <c r="AK109" s="957"/>
      <c r="AL109" s="960"/>
    </row>
    <row r="110" customFormat="false" ht="36.75" hidden="false" customHeight="true" outlineLevel="0" collapsed="false">
      <c r="A110" s="941" t="n">
        <f aca="false">A109+1</f>
        <v>99</v>
      </c>
      <c r="B110" s="942" t="str">
        <f aca="false">IF(基本情報入力シート!C131="","",基本情報入力シート!C131)</f>
        <v/>
      </c>
      <c r="C110" s="943" t="str">
        <f aca="false">IF(基本情報入力シート!D131="","",基本情報入力シート!D131)</f>
        <v/>
      </c>
      <c r="D110" s="943" t="str">
        <f aca="false">IF(基本情報入力シート!E131="","",基本情報入力シート!E131)</f>
        <v/>
      </c>
      <c r="E110" s="943" t="str">
        <f aca="false">IF(基本情報入力シート!F131="","",基本情報入力シート!F131)</f>
        <v/>
      </c>
      <c r="F110" s="943" t="str">
        <f aca="false">IF(基本情報入力シート!G131="","",基本情報入力シート!G131)</f>
        <v/>
      </c>
      <c r="G110" s="943" t="str">
        <f aca="false">IF(基本情報入力シート!H131="","",基本情報入力シート!H131)</f>
        <v/>
      </c>
      <c r="H110" s="943" t="str">
        <f aca="false">IF(基本情報入力シート!I131="","",基本情報入力シート!I131)</f>
        <v/>
      </c>
      <c r="I110" s="943" t="str">
        <f aca="false">IF(基本情報入力シート!J131="","",基本情報入力シート!J131)</f>
        <v/>
      </c>
      <c r="J110" s="943" t="str">
        <f aca="false">IF(基本情報入力シート!K131="","",基本情報入力シート!K131)</f>
        <v/>
      </c>
      <c r="K110" s="944" t="str">
        <f aca="false">IF(基本情報入力シート!L131="","",基本情報入力シート!L131)</f>
        <v/>
      </c>
      <c r="L110" s="945" t="str">
        <f aca="false">IF(基本情報入力シート!M131="","",基本情報入力シート!M131)</f>
        <v/>
      </c>
      <c r="M110" s="945" t="str">
        <f aca="false">IF(基本情報入力シート!R131="","",基本情報入力シート!R131)</f>
        <v/>
      </c>
      <c r="N110" s="945" t="str">
        <f aca="false">IF(基本情報入力シート!W131="","",基本情報入力シート!W131)</f>
        <v/>
      </c>
      <c r="O110" s="945" t="str">
        <f aca="false">IF(基本情報入力シート!X131="","",基本情報入力シート!X131)</f>
        <v/>
      </c>
      <c r="P110" s="946" t="str">
        <f aca="false">IF(基本情報入力シート!Y131="","",基本情報入力シート!Y131)</f>
        <v/>
      </c>
      <c r="Q110" s="947"/>
      <c r="R110" s="841" t="str">
        <f aca="false">IF(基本情報入力シート!Z131="","",基本情報入力シート!Z131)</f>
        <v/>
      </c>
      <c r="S110" s="842" t="str">
        <f aca="false">IF(基本情報入力シート!AA131="","",基本情報入力シート!AA131)</f>
        <v/>
      </c>
      <c r="T110" s="948"/>
      <c r="U110" s="949" t="e">
        <f aca="false">IF(P110="","",VLOOKUP(P110,【参考】数式用2!$A$3:$C$36,3,FALSE))))</f>
        <v>#N/A</v>
      </c>
      <c r="V110" s="950" t="s">
        <v>101</v>
      </c>
      <c r="W110" s="951"/>
      <c r="X110" s="952" t="s">
        <v>132</v>
      </c>
      <c r="Y110" s="951"/>
      <c r="Z110" s="950" t="s">
        <v>354</v>
      </c>
      <c r="AA110" s="951"/>
      <c r="AB110" s="950" t="s">
        <v>132</v>
      </c>
      <c r="AC110" s="951"/>
      <c r="AD110" s="950" t="s">
        <v>133</v>
      </c>
      <c r="AE110" s="953" t="s">
        <v>169</v>
      </c>
      <c r="AF110" s="954" t="str">
        <f aca="false">IF(W110&gt;=1,(AA110*12+AC110)-(W110*12+Y110)+1,"")</f>
        <v/>
      </c>
      <c r="AG110" s="955" t="s">
        <v>355</v>
      </c>
      <c r="AH110" s="956" t="str">
        <f aca="false">IFERROR(ROUNDDOWN(ROUND(R110*S110,0)*U110,0)*AF110,"")</f>
        <v/>
      </c>
      <c r="AI110" s="957"/>
      <c r="AJ110" s="958"/>
      <c r="AK110" s="957"/>
      <c r="AL110" s="960"/>
    </row>
    <row r="111" customFormat="false" ht="36.75" hidden="false" customHeight="true" outlineLevel="0" collapsed="false">
      <c r="A111" s="941" t="n">
        <f aca="false">A110+1</f>
        <v>100</v>
      </c>
      <c r="B111" s="942" t="str">
        <f aca="false">IF(基本情報入力シート!C132="","",基本情報入力シート!C132)</f>
        <v/>
      </c>
      <c r="C111" s="943" t="str">
        <f aca="false">IF(基本情報入力シート!D132="","",基本情報入力シート!D132)</f>
        <v/>
      </c>
      <c r="D111" s="943" t="str">
        <f aca="false">IF(基本情報入力シート!E132="","",基本情報入力シート!E132)</f>
        <v/>
      </c>
      <c r="E111" s="943" t="str">
        <f aca="false">IF(基本情報入力シート!F132="","",基本情報入力シート!F132)</f>
        <v/>
      </c>
      <c r="F111" s="943" t="str">
        <f aca="false">IF(基本情報入力シート!G132="","",基本情報入力シート!G132)</f>
        <v/>
      </c>
      <c r="G111" s="943" t="str">
        <f aca="false">IF(基本情報入力シート!H132="","",基本情報入力シート!H132)</f>
        <v/>
      </c>
      <c r="H111" s="943" t="str">
        <f aca="false">IF(基本情報入力シート!I132="","",基本情報入力シート!I132)</f>
        <v/>
      </c>
      <c r="I111" s="943" t="str">
        <f aca="false">IF(基本情報入力シート!J132="","",基本情報入力シート!J132)</f>
        <v/>
      </c>
      <c r="J111" s="943" t="str">
        <f aca="false">IF(基本情報入力シート!K132="","",基本情報入力シート!K132)</f>
        <v/>
      </c>
      <c r="K111" s="944" t="str">
        <f aca="false">IF(基本情報入力シート!L132="","",基本情報入力シート!L132)</f>
        <v/>
      </c>
      <c r="L111" s="945" t="str">
        <f aca="false">IF(基本情報入力シート!M132="","",基本情報入力シート!M132)</f>
        <v/>
      </c>
      <c r="M111" s="945" t="str">
        <f aca="false">IF(基本情報入力シート!R132="","",基本情報入力シート!R132)</f>
        <v/>
      </c>
      <c r="N111" s="945" t="str">
        <f aca="false">IF(基本情報入力シート!W132="","",基本情報入力シート!W132)</f>
        <v/>
      </c>
      <c r="O111" s="945" t="str">
        <f aca="false">IF(基本情報入力シート!X132="","",基本情報入力シート!X132)</f>
        <v/>
      </c>
      <c r="P111" s="946" t="str">
        <f aca="false">IF(基本情報入力シート!Y132="","",基本情報入力シート!Y132)</f>
        <v/>
      </c>
      <c r="Q111" s="947"/>
      <c r="R111" s="841" t="str">
        <f aca="false">IF(基本情報入力シート!Z132="","",基本情報入力シート!Z132)</f>
        <v/>
      </c>
      <c r="S111" s="842" t="str">
        <f aca="false">IF(基本情報入力シート!AA132="","",基本情報入力シート!AA132)</f>
        <v/>
      </c>
      <c r="T111" s="961"/>
      <c r="U111" s="962" t="e">
        <f aca="false">IF(P111="","",VLOOKUP(P111,【参考】数式用2!$A$3:$C$36,3,FALSE))))</f>
        <v>#N/A</v>
      </c>
      <c r="V111" s="963" t="s">
        <v>101</v>
      </c>
      <c r="W111" s="964"/>
      <c r="X111" s="965" t="s">
        <v>132</v>
      </c>
      <c r="Y111" s="964"/>
      <c r="Z111" s="963" t="s">
        <v>354</v>
      </c>
      <c r="AA111" s="964"/>
      <c r="AB111" s="963" t="s">
        <v>132</v>
      </c>
      <c r="AC111" s="964"/>
      <c r="AD111" s="963" t="s">
        <v>133</v>
      </c>
      <c r="AE111" s="966" t="s">
        <v>169</v>
      </c>
      <c r="AF111" s="954" t="str">
        <f aca="false">IF(W111&gt;=1,(AA111*12+AC111)-(W111*12+Y111)+1,"")</f>
        <v/>
      </c>
      <c r="AG111" s="967" t="s">
        <v>355</v>
      </c>
      <c r="AH111" s="968" t="str">
        <f aca="false">IFERROR(ROUNDDOWN(ROUND(R111*S111,0)*U111,0)*AF111,"")</f>
        <v/>
      </c>
      <c r="AI111" s="969"/>
      <c r="AJ111" s="970"/>
      <c r="AK111" s="969"/>
      <c r="AL111" s="971"/>
    </row>
  </sheetData>
  <sheetProtection algorithmName="SHA-512" hashValue="/5073EpA7VZqMQWD7IN9f3amXW/I3ACg6r0W8a4yeb747BB7mr7NXw0Zl35LBBoRuxQn6SEAwaHiTedrACR61w==" saltValue="Ac4Su8UMR3qb8XsPN03VeQ==" spinCount="100000" sheet="true" objects="true" scenarios="true"/>
  <autoFilter ref="B11:AL111"/>
  <mergeCells count="20">
    <mergeCell ref="Q2:AK5"/>
    <mergeCell ref="A3:C3"/>
    <mergeCell ref="D3:O3"/>
    <mergeCell ref="A5:N5"/>
    <mergeCell ref="A7:A10"/>
    <mergeCell ref="B7:K10"/>
    <mergeCell ref="L7:L10"/>
    <mergeCell ref="O7:O10"/>
    <mergeCell ref="P7:P10"/>
    <mergeCell ref="Q7:Q10"/>
    <mergeCell ref="R7:R10"/>
    <mergeCell ref="S7:S10"/>
    <mergeCell ref="T7:AL7"/>
    <mergeCell ref="M8:N8"/>
    <mergeCell ref="T8:T10"/>
    <mergeCell ref="U8:U10"/>
    <mergeCell ref="V8:AG10"/>
    <mergeCell ref="AH8:AH10"/>
    <mergeCell ref="AI8:AL8"/>
    <mergeCell ref="AI9:AJ9"/>
  </mergeCells>
  <dataValidations count="3">
    <dataValidation allowBlank="true" operator="between" showDropDown="false" showErrorMessage="true" showInputMessage="true" sqref="B12:P111 R12:S111 W12:W111 Y12:Y111 AA12:AA111 AC12:AC111" type="none">
      <formula1>0</formula1>
      <formula2>0</formula2>
    </dataValidation>
    <dataValidation allowBlank="true" operator="between" showDropDown="false" showErrorMessage="true" showInputMessage="true" sqref="T12:T111" type="list">
      <formula1>"新規,継続"</formula1>
      <formula2>0</formula2>
    </dataValidation>
    <dataValidation allowBlank="true" operator="between" showDropDown="false" showErrorMessage="true" showInputMessage="true" sqref="Q12:Q111" type="list">
      <formula1>"加算Ⅰ,加算Ⅱ,加算Ⅲ"</formula1>
      <formula2>0</formula2>
    </dataValidation>
  </dataValidations>
  <printOptions headings="false" gridLines="false" gridLinesSet="true" horizontalCentered="false" verticalCentered="false"/>
  <pageMargins left="0.39375" right="0.39375" top="0.669444444444444" bottom="0.629861111111111"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1" man="true" max="16383" min="0"/>
  </rowBreaks>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M38"/>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A1" activeCellId="0" sqref="A1"/>
    </sheetView>
  </sheetViews>
  <sheetFormatPr defaultRowHeight="13.5" zeroHeight="false" outlineLevelRow="0" outlineLevelCol="0"/>
  <cols>
    <col collapsed="false" customWidth="true" hidden="false" outlineLevel="0" max="1" min="1" style="972" width="21.75"/>
    <col collapsed="false" customWidth="true" hidden="false" outlineLevel="0" max="2" min="2" style="972" width="20.38"/>
    <col collapsed="false" customWidth="true" hidden="false" outlineLevel="0" max="7" min="3" style="972" width="6"/>
    <col collapsed="false" customWidth="true" hidden="false" outlineLevel="0" max="8" min="8" style="973" width="8.62"/>
    <col collapsed="false" customWidth="true" hidden="false" outlineLevel="0" max="9" min="9" style="973" width="8.5"/>
    <col collapsed="false" customWidth="true" hidden="false" outlineLevel="0" max="10" min="10" style="973" width="26.88"/>
    <col collapsed="false" customWidth="true" hidden="false" outlineLevel="0" max="11" min="11" style="973" width="29.51"/>
    <col collapsed="false" customWidth="true" hidden="false" outlineLevel="0" max="12" min="12" style="973" width="65.75"/>
    <col collapsed="false" customWidth="true" hidden="false" outlineLevel="0" max="13" min="13" style="972" width="8.88"/>
    <col collapsed="false" customWidth="true" hidden="false" outlineLevel="0" max="14" min="14" style="972" width="9.12"/>
    <col collapsed="false" customWidth="true" hidden="false" outlineLevel="0" max="1025" min="15" style="972" width="9"/>
  </cols>
  <sheetData>
    <row r="1" customFormat="false" ht="14.25" hidden="false" customHeight="false" outlineLevel="0" collapsed="false">
      <c r="A1" s="974" t="s">
        <v>382</v>
      </c>
      <c r="B1" s="974"/>
      <c r="C1" s="974"/>
      <c r="D1" s="974"/>
      <c r="E1" s="974"/>
      <c r="F1" s="974"/>
      <c r="G1" s="974"/>
    </row>
    <row r="2" customFormat="false" ht="27.75" hidden="false" customHeight="true" outlineLevel="0" collapsed="false">
      <c r="A2" s="975" t="s">
        <v>383</v>
      </c>
      <c r="B2" s="975"/>
      <c r="C2" s="976" t="s">
        <v>384</v>
      </c>
      <c r="D2" s="976"/>
      <c r="E2" s="976"/>
      <c r="F2" s="976"/>
      <c r="G2" s="976"/>
      <c r="H2" s="977" t="s">
        <v>385</v>
      </c>
      <c r="I2" s="977"/>
      <c r="J2" s="977"/>
      <c r="K2" s="977"/>
      <c r="L2" s="977"/>
    </row>
    <row r="3" customFormat="false" ht="39" hidden="false" customHeight="true" outlineLevel="0" collapsed="false">
      <c r="A3" s="975"/>
      <c r="B3" s="975"/>
      <c r="C3" s="978" t="s">
        <v>386</v>
      </c>
      <c r="D3" s="978"/>
      <c r="E3" s="978"/>
      <c r="F3" s="978"/>
      <c r="G3" s="978"/>
      <c r="H3" s="978" t="s">
        <v>387</v>
      </c>
      <c r="I3" s="978"/>
      <c r="J3" s="978" t="s">
        <v>365</v>
      </c>
      <c r="K3" s="978"/>
      <c r="L3" s="978"/>
    </row>
    <row r="4" customFormat="false" ht="18" hidden="false" customHeight="true" outlineLevel="0" collapsed="false">
      <c r="A4" s="975"/>
      <c r="B4" s="975"/>
      <c r="C4" s="979" t="s">
        <v>388</v>
      </c>
      <c r="D4" s="980" t="s">
        <v>389</v>
      </c>
      <c r="E4" s="980" t="s">
        <v>390</v>
      </c>
      <c r="F4" s="980"/>
      <c r="G4" s="981"/>
      <c r="H4" s="979" t="s">
        <v>391</v>
      </c>
      <c r="I4" s="981" t="s">
        <v>392</v>
      </c>
      <c r="J4" s="978"/>
      <c r="K4" s="978"/>
      <c r="L4" s="978"/>
    </row>
    <row r="5" customFormat="false" ht="18" hidden="false" customHeight="true" outlineLevel="0" collapsed="false">
      <c r="A5" s="982" t="s">
        <v>393</v>
      </c>
      <c r="B5" s="982"/>
      <c r="C5" s="983" t="n">
        <v>0.137</v>
      </c>
      <c r="D5" s="984" t="n">
        <v>0.1</v>
      </c>
      <c r="E5" s="985" t="n">
        <v>0.055</v>
      </c>
      <c r="F5" s="986" t="n">
        <v>0</v>
      </c>
      <c r="G5" s="986" t="n">
        <v>0</v>
      </c>
      <c r="H5" s="983" t="n">
        <v>0.063</v>
      </c>
      <c r="I5" s="987" t="n">
        <v>0.042</v>
      </c>
      <c r="J5" s="985" t="s">
        <v>394</v>
      </c>
      <c r="K5" s="988" t="s">
        <v>395</v>
      </c>
      <c r="L5" s="987" t="s">
        <v>8</v>
      </c>
      <c r="M5" s="972" t="s">
        <v>396</v>
      </c>
    </row>
    <row r="6" customFormat="false" ht="18" hidden="false" customHeight="true" outlineLevel="0" collapsed="false">
      <c r="A6" s="982" t="s">
        <v>397</v>
      </c>
      <c r="B6" s="982"/>
      <c r="C6" s="983" t="n">
        <v>0.137</v>
      </c>
      <c r="D6" s="984" t="n">
        <v>0.1</v>
      </c>
      <c r="E6" s="985" t="n">
        <v>0.055</v>
      </c>
      <c r="F6" s="986" t="n">
        <v>0</v>
      </c>
      <c r="G6" s="986" t="n">
        <v>0</v>
      </c>
      <c r="H6" s="983" t="n">
        <v>0.063</v>
      </c>
      <c r="I6" s="987" t="n">
        <v>0.042</v>
      </c>
      <c r="J6" s="985" t="s">
        <v>398</v>
      </c>
      <c r="K6" s="988" t="s">
        <v>399</v>
      </c>
      <c r="L6" s="987" t="s">
        <v>8</v>
      </c>
      <c r="M6" s="972" t="s">
        <v>396</v>
      </c>
    </row>
    <row r="7" customFormat="false" ht="18" hidden="false" customHeight="true" outlineLevel="0" collapsed="false">
      <c r="A7" s="982" t="s">
        <v>400</v>
      </c>
      <c r="B7" s="982"/>
      <c r="C7" s="983" t="n">
        <v>0.137</v>
      </c>
      <c r="D7" s="984" t="n">
        <v>0.1</v>
      </c>
      <c r="E7" s="985" t="n">
        <v>0.055</v>
      </c>
      <c r="F7" s="986" t="n">
        <v>0</v>
      </c>
      <c r="G7" s="986" t="n">
        <v>0</v>
      </c>
      <c r="H7" s="983" t="n">
        <v>0.063</v>
      </c>
      <c r="I7" s="987" t="n">
        <v>0.042</v>
      </c>
      <c r="J7" s="985" t="s">
        <v>398</v>
      </c>
      <c r="K7" s="988" t="s">
        <v>399</v>
      </c>
      <c r="L7" s="987" t="s">
        <v>8</v>
      </c>
      <c r="M7" s="972" t="s">
        <v>396</v>
      </c>
    </row>
    <row r="8" customFormat="false" ht="18" hidden="false" customHeight="true" outlineLevel="0" collapsed="false">
      <c r="A8" s="982" t="s">
        <v>401</v>
      </c>
      <c r="B8" s="982"/>
      <c r="C8" s="983" t="n">
        <v>0.058</v>
      </c>
      <c r="D8" s="984" t="n">
        <v>0.042</v>
      </c>
      <c r="E8" s="985" t="n">
        <v>0.023</v>
      </c>
      <c r="F8" s="986" t="n">
        <v>0</v>
      </c>
      <c r="G8" s="986" t="n">
        <v>0</v>
      </c>
      <c r="H8" s="983" t="n">
        <v>0.021</v>
      </c>
      <c r="I8" s="987" t="n">
        <v>0.015</v>
      </c>
      <c r="J8" s="985" t="s">
        <v>398</v>
      </c>
      <c r="K8" s="988" t="s">
        <v>399</v>
      </c>
      <c r="L8" s="987" t="s">
        <v>8</v>
      </c>
      <c r="M8" s="972" t="s">
        <v>396</v>
      </c>
    </row>
    <row r="9" customFormat="false" ht="18" hidden="false" customHeight="true" outlineLevel="0" collapsed="false">
      <c r="A9" s="982" t="s">
        <v>402</v>
      </c>
      <c r="B9" s="982"/>
      <c r="C9" s="983" t="n">
        <v>0.059</v>
      </c>
      <c r="D9" s="984" t="n">
        <v>0.043</v>
      </c>
      <c r="E9" s="985" t="n">
        <v>0.023</v>
      </c>
      <c r="F9" s="986" t="n">
        <v>0</v>
      </c>
      <c r="G9" s="986" t="n">
        <v>0</v>
      </c>
      <c r="H9" s="983" t="n">
        <v>0.012</v>
      </c>
      <c r="I9" s="987" t="n">
        <v>0.01</v>
      </c>
      <c r="J9" s="985" t="s">
        <v>398</v>
      </c>
      <c r="K9" s="988" t="s">
        <v>399</v>
      </c>
      <c r="L9" s="987" t="s">
        <v>8</v>
      </c>
      <c r="M9" s="972" t="s">
        <v>396</v>
      </c>
    </row>
    <row r="10" customFormat="false" ht="18" hidden="false" customHeight="true" outlineLevel="0" collapsed="false">
      <c r="A10" s="982" t="s">
        <v>403</v>
      </c>
      <c r="B10" s="982"/>
      <c r="C10" s="983" t="n">
        <v>0.059</v>
      </c>
      <c r="D10" s="984" t="n">
        <v>0.043</v>
      </c>
      <c r="E10" s="985" t="n">
        <v>0.023</v>
      </c>
      <c r="F10" s="986" t="n">
        <v>0</v>
      </c>
      <c r="G10" s="986" t="n">
        <v>0</v>
      </c>
      <c r="H10" s="983" t="n">
        <v>0.012</v>
      </c>
      <c r="I10" s="987" t="n">
        <v>0.01</v>
      </c>
      <c r="J10" s="985" t="s">
        <v>398</v>
      </c>
      <c r="K10" s="988" t="s">
        <v>399</v>
      </c>
      <c r="L10" s="987" t="s">
        <v>404</v>
      </c>
      <c r="M10" s="972" t="s">
        <v>396</v>
      </c>
    </row>
    <row r="11" customFormat="false" ht="18" hidden="false" customHeight="true" outlineLevel="0" collapsed="false">
      <c r="A11" s="982" t="s">
        <v>405</v>
      </c>
      <c r="B11" s="982"/>
      <c r="C11" s="983" t="n">
        <v>0.047</v>
      </c>
      <c r="D11" s="984" t="n">
        <v>0.034</v>
      </c>
      <c r="E11" s="985" t="n">
        <v>0.019</v>
      </c>
      <c r="F11" s="986" t="n">
        <v>0</v>
      </c>
      <c r="G11" s="986" t="n">
        <v>0</v>
      </c>
      <c r="H11" s="983" t="n">
        <v>0.02</v>
      </c>
      <c r="I11" s="987" t="n">
        <v>0.017</v>
      </c>
      <c r="J11" s="985" t="s">
        <v>398</v>
      </c>
      <c r="K11" s="988" t="s">
        <v>399</v>
      </c>
      <c r="L11" s="987" t="s">
        <v>8</v>
      </c>
      <c r="M11" s="972" t="s">
        <v>396</v>
      </c>
    </row>
    <row r="12" customFormat="false" ht="18" hidden="false" customHeight="true" outlineLevel="0" collapsed="false">
      <c r="A12" s="982" t="s">
        <v>406</v>
      </c>
      <c r="B12" s="982"/>
      <c r="C12" s="983" t="n">
        <v>0.082</v>
      </c>
      <c r="D12" s="984" t="n">
        <v>0.06</v>
      </c>
      <c r="E12" s="985" t="n">
        <v>0.033</v>
      </c>
      <c r="F12" s="986" t="n">
        <v>0</v>
      </c>
      <c r="G12" s="986" t="n">
        <v>0</v>
      </c>
      <c r="H12" s="983" t="n">
        <v>0.018</v>
      </c>
      <c r="I12" s="987" t="n">
        <v>0.012</v>
      </c>
      <c r="J12" s="985" t="s">
        <v>398</v>
      </c>
      <c r="K12" s="988" t="s">
        <v>399</v>
      </c>
      <c r="L12" s="987" t="s">
        <v>407</v>
      </c>
      <c r="M12" s="972" t="s">
        <v>396</v>
      </c>
    </row>
    <row r="13" customFormat="false" ht="18" hidden="false" customHeight="true" outlineLevel="0" collapsed="false">
      <c r="A13" s="982" t="s">
        <v>408</v>
      </c>
      <c r="B13" s="982"/>
      <c r="C13" s="983" t="n">
        <v>0.082</v>
      </c>
      <c r="D13" s="984" t="n">
        <v>0.06</v>
      </c>
      <c r="E13" s="985" t="n">
        <v>0.033</v>
      </c>
      <c r="F13" s="986" t="n">
        <v>0</v>
      </c>
      <c r="G13" s="986" t="n">
        <v>0</v>
      </c>
      <c r="H13" s="983" t="n">
        <v>0.018</v>
      </c>
      <c r="I13" s="987" t="n">
        <v>0.012</v>
      </c>
      <c r="J13" s="985" t="s">
        <v>398</v>
      </c>
      <c r="K13" s="988" t="s">
        <v>399</v>
      </c>
      <c r="L13" s="987" t="s">
        <v>407</v>
      </c>
      <c r="M13" s="972" t="s">
        <v>396</v>
      </c>
    </row>
    <row r="14" customFormat="false" ht="18" hidden="false" customHeight="true" outlineLevel="0" collapsed="false">
      <c r="A14" s="982" t="s">
        <v>409</v>
      </c>
      <c r="B14" s="982"/>
      <c r="C14" s="983" t="n">
        <v>0.104</v>
      </c>
      <c r="D14" s="984" t="n">
        <v>0.076</v>
      </c>
      <c r="E14" s="985" t="n">
        <v>0.042</v>
      </c>
      <c r="F14" s="986" t="n">
        <v>0</v>
      </c>
      <c r="G14" s="986" t="n">
        <v>0</v>
      </c>
      <c r="H14" s="983" t="n">
        <v>0.031</v>
      </c>
      <c r="I14" s="987" t="n">
        <v>0.024</v>
      </c>
      <c r="J14" s="985" t="s">
        <v>398</v>
      </c>
      <c r="K14" s="988" t="s">
        <v>399</v>
      </c>
      <c r="L14" s="987" t="s">
        <v>8</v>
      </c>
      <c r="M14" s="972" t="s">
        <v>396</v>
      </c>
    </row>
    <row r="15" customFormat="false" ht="18" hidden="false" customHeight="true" outlineLevel="0" collapsed="false">
      <c r="A15" s="982" t="s">
        <v>410</v>
      </c>
      <c r="B15" s="982"/>
      <c r="C15" s="983" t="n">
        <v>0.102</v>
      </c>
      <c r="D15" s="984" t="n">
        <v>0.074</v>
      </c>
      <c r="E15" s="985" t="n">
        <v>0.041</v>
      </c>
      <c r="F15" s="986" t="n">
        <v>0</v>
      </c>
      <c r="G15" s="986" t="n">
        <v>0</v>
      </c>
      <c r="H15" s="983" t="n">
        <v>0.015</v>
      </c>
      <c r="I15" s="987" t="n">
        <v>0.012</v>
      </c>
      <c r="J15" s="985" t="s">
        <v>398</v>
      </c>
      <c r="K15" s="988" t="s">
        <v>399</v>
      </c>
      <c r="L15" s="987" t="s">
        <v>8</v>
      </c>
      <c r="M15" s="972" t="s">
        <v>396</v>
      </c>
    </row>
    <row r="16" customFormat="false" ht="18" hidden="false" customHeight="true" outlineLevel="0" collapsed="false">
      <c r="A16" s="982" t="s">
        <v>411</v>
      </c>
      <c r="B16" s="982"/>
      <c r="C16" s="983" t="n">
        <v>0.102</v>
      </c>
      <c r="D16" s="984" t="n">
        <v>0.074</v>
      </c>
      <c r="E16" s="985" t="n">
        <v>0.041</v>
      </c>
      <c r="F16" s="986" t="n">
        <v>0</v>
      </c>
      <c r="G16" s="986" t="n">
        <v>0</v>
      </c>
      <c r="H16" s="983" t="n">
        <v>0.015</v>
      </c>
      <c r="I16" s="987" t="n">
        <v>0.012</v>
      </c>
      <c r="J16" s="985" t="s">
        <v>398</v>
      </c>
      <c r="K16" s="988" t="s">
        <v>399</v>
      </c>
      <c r="L16" s="987" t="s">
        <v>8</v>
      </c>
      <c r="M16" s="972" t="s">
        <v>396</v>
      </c>
    </row>
    <row r="17" customFormat="false" ht="18" hidden="false" customHeight="true" outlineLevel="0" collapsed="false">
      <c r="A17" s="982" t="s">
        <v>412</v>
      </c>
      <c r="B17" s="982"/>
      <c r="C17" s="983" t="n">
        <v>0.111</v>
      </c>
      <c r="D17" s="984" t="n">
        <v>0.081</v>
      </c>
      <c r="E17" s="985" t="n">
        <v>0.045</v>
      </c>
      <c r="F17" s="986" t="n">
        <v>0</v>
      </c>
      <c r="G17" s="986" t="n">
        <v>0</v>
      </c>
      <c r="H17" s="983" t="n">
        <v>0.031</v>
      </c>
      <c r="I17" s="987" t="n">
        <v>0.023</v>
      </c>
      <c r="J17" s="985" t="s">
        <v>398</v>
      </c>
      <c r="K17" s="988" t="s">
        <v>399</v>
      </c>
      <c r="L17" s="987" t="s">
        <v>8</v>
      </c>
      <c r="M17" s="972" t="s">
        <v>396</v>
      </c>
    </row>
    <row r="18" customFormat="false" ht="18" hidden="false" customHeight="true" outlineLevel="0" collapsed="false">
      <c r="A18" s="982" t="s">
        <v>413</v>
      </c>
      <c r="B18" s="982"/>
      <c r="C18" s="983" t="n">
        <v>0.083</v>
      </c>
      <c r="D18" s="984" t="n">
        <v>0.06</v>
      </c>
      <c r="E18" s="985" t="n">
        <v>0.033</v>
      </c>
      <c r="F18" s="986" t="n">
        <v>0</v>
      </c>
      <c r="G18" s="986" t="n">
        <v>0</v>
      </c>
      <c r="H18" s="983" t="n">
        <v>0.027</v>
      </c>
      <c r="I18" s="987" t="n">
        <v>0.023</v>
      </c>
      <c r="J18" s="985" t="s">
        <v>398</v>
      </c>
      <c r="K18" s="988" t="s">
        <v>399</v>
      </c>
      <c r="L18" s="987" t="s">
        <v>414</v>
      </c>
      <c r="M18" s="972" t="s">
        <v>396</v>
      </c>
    </row>
    <row r="19" customFormat="false" ht="18" hidden="false" customHeight="true" outlineLevel="0" collapsed="false">
      <c r="A19" s="982" t="s">
        <v>415</v>
      </c>
      <c r="B19" s="982"/>
      <c r="C19" s="983" t="n">
        <v>0.083</v>
      </c>
      <c r="D19" s="984" t="n">
        <v>0.06</v>
      </c>
      <c r="E19" s="985" t="n">
        <v>0.033</v>
      </c>
      <c r="F19" s="986" t="n">
        <v>0</v>
      </c>
      <c r="G19" s="986" t="n">
        <v>0</v>
      </c>
      <c r="H19" s="983" t="n">
        <v>0.027</v>
      </c>
      <c r="I19" s="987" t="n">
        <v>0.023</v>
      </c>
      <c r="J19" s="985" t="s">
        <v>398</v>
      </c>
      <c r="K19" s="988" t="s">
        <v>399</v>
      </c>
      <c r="L19" s="987" t="s">
        <v>414</v>
      </c>
      <c r="M19" s="972" t="s">
        <v>396</v>
      </c>
    </row>
    <row r="20" customFormat="false" ht="27.75" hidden="false" customHeight="true" outlineLevel="0" collapsed="false">
      <c r="A20" s="982" t="s">
        <v>416</v>
      </c>
      <c r="B20" s="982"/>
      <c r="C20" s="983" t="n">
        <v>0.083</v>
      </c>
      <c r="D20" s="984" t="n">
        <v>0.06</v>
      </c>
      <c r="E20" s="985" t="n">
        <v>0.033</v>
      </c>
      <c r="F20" s="986" t="n">
        <v>0</v>
      </c>
      <c r="G20" s="986" t="n">
        <v>0</v>
      </c>
      <c r="H20" s="983" t="n">
        <v>0.027</v>
      </c>
      <c r="I20" s="987" t="n">
        <v>0.023</v>
      </c>
      <c r="J20" s="985" t="s">
        <v>398</v>
      </c>
      <c r="K20" s="988" t="s">
        <v>399</v>
      </c>
      <c r="L20" s="987" t="s">
        <v>417</v>
      </c>
      <c r="M20" s="972" t="s">
        <v>396</v>
      </c>
    </row>
    <row r="21" customFormat="false" ht="18" hidden="false" customHeight="true" outlineLevel="0" collapsed="false">
      <c r="A21" s="982" t="s">
        <v>418</v>
      </c>
      <c r="B21" s="982"/>
      <c r="C21" s="983" t="n">
        <v>0.039</v>
      </c>
      <c r="D21" s="984" t="n">
        <v>0.029</v>
      </c>
      <c r="E21" s="985" t="n">
        <v>0.016</v>
      </c>
      <c r="F21" s="986" t="n">
        <v>0</v>
      </c>
      <c r="G21" s="986" t="n">
        <v>0</v>
      </c>
      <c r="H21" s="983" t="n">
        <v>0.021</v>
      </c>
      <c r="I21" s="987" t="n">
        <v>0.017</v>
      </c>
      <c r="J21" s="985" t="s">
        <v>398</v>
      </c>
      <c r="K21" s="988" t="s">
        <v>399</v>
      </c>
      <c r="L21" s="987" t="s">
        <v>8</v>
      </c>
      <c r="M21" s="972" t="s">
        <v>396</v>
      </c>
    </row>
    <row r="22" customFormat="false" ht="29.25" hidden="false" customHeight="true" outlineLevel="0" collapsed="false">
      <c r="A22" s="982" t="s">
        <v>419</v>
      </c>
      <c r="B22" s="982"/>
      <c r="C22" s="983" t="n">
        <v>0.039</v>
      </c>
      <c r="D22" s="984" t="n">
        <v>0.029</v>
      </c>
      <c r="E22" s="985" t="n">
        <v>0.016</v>
      </c>
      <c r="F22" s="986" t="n">
        <v>0</v>
      </c>
      <c r="G22" s="986" t="n">
        <v>0</v>
      </c>
      <c r="H22" s="983" t="n">
        <v>0.021</v>
      </c>
      <c r="I22" s="987" t="n">
        <v>0.017</v>
      </c>
      <c r="J22" s="985" t="s">
        <v>398</v>
      </c>
      <c r="K22" s="988" t="s">
        <v>399</v>
      </c>
      <c r="L22" s="987" t="s">
        <v>417</v>
      </c>
      <c r="M22" s="972" t="s">
        <v>396</v>
      </c>
    </row>
    <row r="23" customFormat="false" ht="18" hidden="false" customHeight="true" outlineLevel="0" collapsed="false">
      <c r="A23" s="982" t="s">
        <v>420</v>
      </c>
      <c r="B23" s="982"/>
      <c r="C23" s="983" t="n">
        <v>0.026</v>
      </c>
      <c r="D23" s="984" t="n">
        <v>0.019</v>
      </c>
      <c r="E23" s="985" t="n">
        <v>0.01</v>
      </c>
      <c r="F23" s="986" t="n">
        <v>0</v>
      </c>
      <c r="G23" s="986" t="n">
        <v>0</v>
      </c>
      <c r="H23" s="983" t="n">
        <v>0.015</v>
      </c>
      <c r="I23" s="987" t="n">
        <v>0.011</v>
      </c>
      <c r="J23" s="985" t="s">
        <v>398</v>
      </c>
      <c r="K23" s="988" t="s">
        <v>399</v>
      </c>
      <c r="L23" s="987" t="s">
        <v>8</v>
      </c>
      <c r="M23" s="972" t="s">
        <v>396</v>
      </c>
    </row>
    <row r="24" customFormat="false" ht="27.75" hidden="false" customHeight="true" outlineLevel="0" collapsed="false">
      <c r="A24" s="982" t="s">
        <v>421</v>
      </c>
      <c r="B24" s="982"/>
      <c r="C24" s="983" t="n">
        <v>0.026</v>
      </c>
      <c r="D24" s="984" t="n">
        <v>0.019</v>
      </c>
      <c r="E24" s="985" t="n">
        <v>0.01</v>
      </c>
      <c r="F24" s="986" t="n">
        <v>0</v>
      </c>
      <c r="G24" s="986" t="n">
        <v>0</v>
      </c>
      <c r="H24" s="983" t="n">
        <v>0.015</v>
      </c>
      <c r="I24" s="987" t="n">
        <v>0.011</v>
      </c>
      <c r="J24" s="985" t="s">
        <v>398</v>
      </c>
      <c r="K24" s="988" t="s">
        <v>399</v>
      </c>
      <c r="L24" s="987" t="s">
        <v>417</v>
      </c>
      <c r="M24" s="972" t="s">
        <v>396</v>
      </c>
    </row>
    <row r="25" customFormat="false" ht="18" hidden="false" customHeight="true" outlineLevel="0" collapsed="false">
      <c r="A25" s="982" t="s">
        <v>422</v>
      </c>
      <c r="B25" s="982"/>
      <c r="C25" s="983" t="n">
        <v>0.026</v>
      </c>
      <c r="D25" s="984" t="n">
        <v>0.019</v>
      </c>
      <c r="E25" s="985" t="n">
        <v>0.01</v>
      </c>
      <c r="F25" s="986" t="n">
        <v>0</v>
      </c>
      <c r="G25" s="986" t="n">
        <v>0</v>
      </c>
      <c r="H25" s="983" t="n">
        <v>0.015</v>
      </c>
      <c r="I25" s="987" t="n">
        <v>0.011</v>
      </c>
      <c r="J25" s="985" t="s">
        <v>398</v>
      </c>
      <c r="K25" s="988" t="s">
        <v>399</v>
      </c>
      <c r="L25" s="987" t="s">
        <v>8</v>
      </c>
      <c r="M25" s="972" t="s">
        <v>396</v>
      </c>
    </row>
    <row r="26" customFormat="false" ht="27.75" hidden="false" customHeight="true" outlineLevel="0" collapsed="false">
      <c r="A26" s="989" t="s">
        <v>423</v>
      </c>
      <c r="B26" s="989"/>
      <c r="C26" s="990" t="n">
        <v>0.026</v>
      </c>
      <c r="D26" s="991" t="n">
        <v>0.019</v>
      </c>
      <c r="E26" s="992" t="n">
        <v>0.01</v>
      </c>
      <c r="F26" s="986" t="n">
        <v>0</v>
      </c>
      <c r="G26" s="986" t="n">
        <v>0</v>
      </c>
      <c r="H26" s="990" t="n">
        <v>0.015</v>
      </c>
      <c r="I26" s="993" t="n">
        <v>0.011</v>
      </c>
      <c r="J26" s="992" t="s">
        <v>398</v>
      </c>
      <c r="K26" s="994" t="s">
        <v>399</v>
      </c>
      <c r="L26" s="993" t="s">
        <v>417</v>
      </c>
      <c r="M26" s="972" t="s">
        <v>396</v>
      </c>
    </row>
    <row r="27" customFormat="false" ht="28.5" hidden="false" customHeight="true" outlineLevel="0" collapsed="false">
      <c r="A27" s="995" t="s">
        <v>424</v>
      </c>
      <c r="B27" s="995"/>
      <c r="C27" s="996" t="n">
        <v>0.137</v>
      </c>
      <c r="D27" s="997" t="n">
        <v>0.1</v>
      </c>
      <c r="E27" s="998" t="n">
        <v>0.055</v>
      </c>
      <c r="F27" s="999" t="n">
        <v>0</v>
      </c>
      <c r="G27" s="999" t="n">
        <v>0</v>
      </c>
      <c r="H27" s="996" t="n">
        <v>0.063</v>
      </c>
      <c r="I27" s="1000" t="n">
        <v>0.042</v>
      </c>
      <c r="J27" s="998" t="s">
        <v>425</v>
      </c>
      <c r="K27" s="1001" t="s">
        <v>426</v>
      </c>
      <c r="L27" s="1000" t="s">
        <v>427</v>
      </c>
      <c r="M27" s="972" t="s">
        <v>396</v>
      </c>
    </row>
    <row r="28" customFormat="false" ht="18" hidden="false" customHeight="true" outlineLevel="0" collapsed="false">
      <c r="A28" s="989" t="s">
        <v>428</v>
      </c>
      <c r="B28" s="989"/>
      <c r="C28" s="990" t="n">
        <v>0.059</v>
      </c>
      <c r="D28" s="991" t="n">
        <v>0.043</v>
      </c>
      <c r="E28" s="992" t="n">
        <v>0.023</v>
      </c>
      <c r="F28" s="1002" t="n">
        <v>0</v>
      </c>
      <c r="G28" s="1002" t="n">
        <v>0</v>
      </c>
      <c r="H28" s="990" t="n">
        <v>0.012</v>
      </c>
      <c r="I28" s="993" t="n">
        <v>0.01</v>
      </c>
      <c r="J28" s="992" t="s">
        <v>429</v>
      </c>
      <c r="K28" s="994" t="s">
        <v>430</v>
      </c>
      <c r="L28" s="993" t="s">
        <v>431</v>
      </c>
      <c r="M28" s="972" t="s">
        <v>396</v>
      </c>
    </row>
    <row r="29" customFormat="false" ht="18" hidden="false" customHeight="true" outlineLevel="0" collapsed="false">
      <c r="A29" s="982" t="s">
        <v>432</v>
      </c>
      <c r="B29" s="982"/>
      <c r="C29" s="983" t="n">
        <v>0.058</v>
      </c>
      <c r="D29" s="984" t="n">
        <v>0.042</v>
      </c>
      <c r="E29" s="985" t="n">
        <v>0.023</v>
      </c>
      <c r="F29" s="986" t="n">
        <v>0</v>
      </c>
      <c r="G29" s="986" t="n">
        <v>0</v>
      </c>
      <c r="H29" s="983" t="n">
        <v>0.021</v>
      </c>
      <c r="I29" s="987" t="n">
        <v>0.015</v>
      </c>
      <c r="J29" s="985" t="s">
        <v>398</v>
      </c>
      <c r="K29" s="988" t="s">
        <v>399</v>
      </c>
      <c r="L29" s="987" t="s">
        <v>8</v>
      </c>
      <c r="M29" s="972" t="s">
        <v>396</v>
      </c>
    </row>
    <row r="30" customFormat="false" ht="18" hidden="false" customHeight="true" outlineLevel="0" collapsed="false">
      <c r="A30" s="982" t="s">
        <v>433</v>
      </c>
      <c r="B30" s="982"/>
      <c r="C30" s="983" t="n">
        <v>0.047</v>
      </c>
      <c r="D30" s="984" t="n">
        <v>0.034</v>
      </c>
      <c r="E30" s="985" t="n">
        <v>0.019</v>
      </c>
      <c r="F30" s="986" t="n">
        <v>0</v>
      </c>
      <c r="G30" s="986" t="n">
        <v>0</v>
      </c>
      <c r="H30" s="983" t="n">
        <v>0.02</v>
      </c>
      <c r="I30" s="987" t="n">
        <v>0.017</v>
      </c>
      <c r="J30" s="985" t="s">
        <v>398</v>
      </c>
      <c r="K30" s="988" t="s">
        <v>399</v>
      </c>
      <c r="L30" s="987" t="s">
        <v>8</v>
      </c>
      <c r="M30" s="972" t="s">
        <v>396</v>
      </c>
    </row>
    <row r="31" customFormat="false" ht="18" hidden="false" customHeight="true" outlineLevel="0" collapsed="false">
      <c r="A31" s="982" t="s">
        <v>434</v>
      </c>
      <c r="B31" s="982"/>
      <c r="C31" s="983" t="n">
        <v>0.082</v>
      </c>
      <c r="D31" s="984" t="n">
        <v>0.06</v>
      </c>
      <c r="E31" s="985" t="n">
        <v>0.033</v>
      </c>
      <c r="F31" s="986" t="n">
        <v>0</v>
      </c>
      <c r="G31" s="986" t="n">
        <v>0</v>
      </c>
      <c r="H31" s="983" t="n">
        <v>0.018</v>
      </c>
      <c r="I31" s="987" t="n">
        <v>0.012</v>
      </c>
      <c r="J31" s="985" t="s">
        <v>398</v>
      </c>
      <c r="K31" s="988" t="s">
        <v>399</v>
      </c>
      <c r="L31" s="987" t="s">
        <v>8</v>
      </c>
      <c r="M31" s="972" t="s">
        <v>396</v>
      </c>
    </row>
    <row r="32" customFormat="false" ht="18" hidden="false" customHeight="true" outlineLevel="0" collapsed="false">
      <c r="A32" s="982" t="s">
        <v>435</v>
      </c>
      <c r="B32" s="982"/>
      <c r="C32" s="983" t="n">
        <v>0.104</v>
      </c>
      <c r="D32" s="984" t="n">
        <v>0.076</v>
      </c>
      <c r="E32" s="985" t="n">
        <v>0.042</v>
      </c>
      <c r="F32" s="986" t="n">
        <v>0</v>
      </c>
      <c r="G32" s="986" t="n">
        <v>0</v>
      </c>
      <c r="H32" s="983" t="n">
        <v>0.031</v>
      </c>
      <c r="I32" s="987" t="n">
        <v>0.024</v>
      </c>
      <c r="J32" s="985" t="s">
        <v>398</v>
      </c>
      <c r="K32" s="988" t="s">
        <v>399</v>
      </c>
      <c r="L32" s="987" t="s">
        <v>8</v>
      </c>
      <c r="M32" s="972" t="s">
        <v>396</v>
      </c>
    </row>
    <row r="33" customFormat="false" ht="18" hidden="false" customHeight="true" outlineLevel="0" collapsed="false">
      <c r="A33" s="982" t="s">
        <v>436</v>
      </c>
      <c r="B33" s="982"/>
      <c r="C33" s="983" t="n">
        <v>0.102</v>
      </c>
      <c r="D33" s="984" t="n">
        <v>0.074</v>
      </c>
      <c r="E33" s="985" t="n">
        <v>0.041</v>
      </c>
      <c r="F33" s="986" t="n">
        <v>0</v>
      </c>
      <c r="G33" s="986" t="n">
        <v>0</v>
      </c>
      <c r="H33" s="983" t="n">
        <v>0.015</v>
      </c>
      <c r="I33" s="987" t="n">
        <v>0.012</v>
      </c>
      <c r="J33" s="985" t="s">
        <v>398</v>
      </c>
      <c r="K33" s="988" t="s">
        <v>399</v>
      </c>
      <c r="L33" s="987" t="s">
        <v>8</v>
      </c>
      <c r="M33" s="972" t="s">
        <v>396</v>
      </c>
    </row>
    <row r="34" customFormat="false" ht="18" hidden="false" customHeight="true" outlineLevel="0" collapsed="false">
      <c r="A34" s="982" t="s">
        <v>437</v>
      </c>
      <c r="B34" s="982"/>
      <c r="C34" s="983" t="n">
        <v>0.111</v>
      </c>
      <c r="D34" s="984" t="n">
        <v>0.081</v>
      </c>
      <c r="E34" s="985" t="n">
        <v>0.045</v>
      </c>
      <c r="F34" s="986" t="n">
        <v>0</v>
      </c>
      <c r="G34" s="986" t="n">
        <v>0</v>
      </c>
      <c r="H34" s="983" t="n">
        <v>0.031</v>
      </c>
      <c r="I34" s="987" t="n">
        <v>0.023</v>
      </c>
      <c r="J34" s="985" t="s">
        <v>398</v>
      </c>
      <c r="K34" s="988" t="s">
        <v>399</v>
      </c>
      <c r="L34" s="987" t="s">
        <v>8</v>
      </c>
      <c r="M34" s="972" t="s">
        <v>396</v>
      </c>
    </row>
    <row r="35" customFormat="false" ht="27.75" hidden="false" customHeight="true" outlineLevel="0" collapsed="false">
      <c r="A35" s="982" t="s">
        <v>438</v>
      </c>
      <c r="B35" s="982"/>
      <c r="C35" s="983" t="n">
        <v>0.083</v>
      </c>
      <c r="D35" s="984" t="n">
        <v>0.06</v>
      </c>
      <c r="E35" s="985" t="n">
        <v>0.033</v>
      </c>
      <c r="F35" s="986" t="n">
        <v>0</v>
      </c>
      <c r="G35" s="986" t="n">
        <v>0</v>
      </c>
      <c r="H35" s="983" t="n">
        <v>0.027</v>
      </c>
      <c r="I35" s="987" t="n">
        <v>0.023</v>
      </c>
      <c r="J35" s="985" t="s">
        <v>398</v>
      </c>
      <c r="K35" s="988" t="s">
        <v>399</v>
      </c>
      <c r="L35" s="987" t="s">
        <v>417</v>
      </c>
      <c r="M35" s="972" t="s">
        <v>396</v>
      </c>
    </row>
    <row r="36" customFormat="false" ht="29.25" hidden="false" customHeight="true" outlineLevel="0" collapsed="false">
      <c r="A36" s="982" t="s">
        <v>439</v>
      </c>
      <c r="B36" s="982"/>
      <c r="C36" s="983" t="n">
        <v>0.039</v>
      </c>
      <c r="D36" s="984" t="n">
        <v>0.029</v>
      </c>
      <c r="E36" s="985" t="n">
        <v>0.016</v>
      </c>
      <c r="F36" s="986" t="n">
        <v>0</v>
      </c>
      <c r="G36" s="986" t="n">
        <v>0</v>
      </c>
      <c r="H36" s="983" t="n">
        <v>0.021</v>
      </c>
      <c r="I36" s="987" t="n">
        <v>0.017</v>
      </c>
      <c r="J36" s="985" t="s">
        <v>398</v>
      </c>
      <c r="K36" s="988" t="s">
        <v>399</v>
      </c>
      <c r="L36" s="987" t="s">
        <v>417</v>
      </c>
      <c r="M36" s="972" t="s">
        <v>396</v>
      </c>
    </row>
    <row r="37" customFormat="false" ht="27.75" hidden="false" customHeight="true" outlineLevel="0" collapsed="false">
      <c r="A37" s="982" t="s">
        <v>440</v>
      </c>
      <c r="B37" s="982"/>
      <c r="C37" s="983" t="n">
        <v>0.026</v>
      </c>
      <c r="D37" s="984" t="n">
        <v>0.019</v>
      </c>
      <c r="E37" s="985" t="n">
        <v>0.01</v>
      </c>
      <c r="F37" s="986" t="n">
        <v>0</v>
      </c>
      <c r="G37" s="986" t="n">
        <v>0</v>
      </c>
      <c r="H37" s="983" t="n">
        <v>0.015</v>
      </c>
      <c r="I37" s="987" t="n">
        <v>0.011</v>
      </c>
      <c r="J37" s="985" t="s">
        <v>398</v>
      </c>
      <c r="K37" s="988" t="s">
        <v>399</v>
      </c>
      <c r="L37" s="987" t="s">
        <v>417</v>
      </c>
      <c r="M37" s="972" t="s">
        <v>396</v>
      </c>
    </row>
    <row r="38" customFormat="false" ht="27.75" hidden="false" customHeight="true" outlineLevel="0" collapsed="false">
      <c r="A38" s="989" t="s">
        <v>441</v>
      </c>
      <c r="B38" s="989"/>
      <c r="C38" s="990" t="n">
        <v>0.026</v>
      </c>
      <c r="D38" s="991" t="n">
        <v>0.019</v>
      </c>
      <c r="E38" s="992" t="n">
        <v>0.01</v>
      </c>
      <c r="F38" s="1002" t="n">
        <v>0</v>
      </c>
      <c r="G38" s="1003" t="n">
        <v>0</v>
      </c>
      <c r="H38" s="990" t="n">
        <v>0.015</v>
      </c>
      <c r="I38" s="993" t="n">
        <v>0.011</v>
      </c>
      <c r="J38" s="992" t="s">
        <v>398</v>
      </c>
      <c r="K38" s="994" t="s">
        <v>399</v>
      </c>
      <c r="L38" s="993" t="s">
        <v>417</v>
      </c>
      <c r="M38" s="972" t="s">
        <v>396</v>
      </c>
    </row>
  </sheetData>
  <mergeCells count="4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G36"/>
  <sheetViews>
    <sheetView showFormulas="false" showGridLines="true" showRowColHeaders="true" showZeros="true" rightToLeft="false" tabSelected="false" showOutlineSymbols="true" defaultGridColor="true" view="pageBreakPreview" topLeftCell="A10" colorId="64" zoomScale="85" zoomScaleNormal="100" zoomScalePageLayoutView="85" workbookViewId="0">
      <selection pane="topLeft" activeCell="C36" activeCellId="0" sqref="C36"/>
    </sheetView>
  </sheetViews>
  <sheetFormatPr defaultRowHeight="13.5" zeroHeight="false" outlineLevelRow="0" outlineLevelCol="0"/>
  <cols>
    <col collapsed="false" customWidth="true" hidden="false" outlineLevel="0" max="1" min="1" style="972" width="21.75"/>
    <col collapsed="false" customWidth="true" hidden="false" outlineLevel="0" max="2" min="2" style="972" width="20.38"/>
    <col collapsed="false" customWidth="true" hidden="false" outlineLevel="0" max="3" min="3" style="972" width="29.75"/>
    <col collapsed="false" customWidth="true" hidden="false" outlineLevel="0" max="1025" min="4" style="972" width="9"/>
  </cols>
  <sheetData>
    <row r="1" customFormat="false" ht="14.25" hidden="false" customHeight="false" outlineLevel="0" collapsed="false">
      <c r="A1" s="974" t="s">
        <v>442</v>
      </c>
      <c r="B1" s="974"/>
      <c r="C1" s="974"/>
    </row>
    <row r="2" customFormat="false" ht="27.75" hidden="false" customHeight="true" outlineLevel="0" collapsed="false">
      <c r="A2" s="1004" t="s">
        <v>383</v>
      </c>
      <c r="B2" s="1004"/>
      <c r="C2" s="976" t="s">
        <v>100</v>
      </c>
      <c r="E2" s="1005" t="s">
        <v>384</v>
      </c>
      <c r="F2" s="1005"/>
      <c r="G2" s="1005"/>
    </row>
    <row r="3" customFormat="false" ht="18" hidden="false" customHeight="true" outlineLevel="0" collapsed="false">
      <c r="A3" s="1006" t="s">
        <v>393</v>
      </c>
      <c r="B3" s="1007"/>
      <c r="C3" s="1008" t="n">
        <v>0.024</v>
      </c>
      <c r="E3" s="979" t="s">
        <v>443</v>
      </c>
      <c r="F3" s="979"/>
      <c r="G3" s="979"/>
    </row>
    <row r="4" customFormat="false" ht="18" hidden="false" customHeight="true" outlineLevel="0" collapsed="false">
      <c r="A4" s="1009" t="s">
        <v>397</v>
      </c>
      <c r="B4" s="1007"/>
      <c r="C4" s="1008" t="n">
        <v>0.024</v>
      </c>
      <c r="E4" s="979" t="s">
        <v>388</v>
      </c>
      <c r="F4" s="980" t="s">
        <v>389</v>
      </c>
      <c r="G4" s="980" t="s">
        <v>390</v>
      </c>
    </row>
    <row r="5" customFormat="false" ht="18" hidden="false" customHeight="true" outlineLevel="0" collapsed="false">
      <c r="A5" s="1009" t="s">
        <v>400</v>
      </c>
      <c r="B5" s="1007"/>
      <c r="C5" s="1008" t="n">
        <v>0.024</v>
      </c>
    </row>
    <row r="6" customFormat="false" ht="18" hidden="false" customHeight="true" outlineLevel="0" collapsed="false">
      <c r="A6" s="1009" t="s">
        <v>401</v>
      </c>
      <c r="B6" s="1007"/>
      <c r="C6" s="1008" t="n">
        <v>0.011</v>
      </c>
    </row>
    <row r="7" customFormat="false" ht="18" hidden="false" customHeight="true" outlineLevel="0" collapsed="false">
      <c r="A7" s="1009" t="s">
        <v>402</v>
      </c>
      <c r="B7" s="1007"/>
      <c r="C7" s="1008" t="n">
        <v>0.011</v>
      </c>
    </row>
    <row r="8" customFormat="false" ht="18" hidden="false" customHeight="true" outlineLevel="0" collapsed="false">
      <c r="A8" s="1009" t="s">
        <v>403</v>
      </c>
      <c r="B8" s="1007"/>
      <c r="C8" s="1008" t="n">
        <v>0.011</v>
      </c>
    </row>
    <row r="9" customFormat="false" ht="18" hidden="false" customHeight="true" outlineLevel="0" collapsed="false">
      <c r="A9" s="1009" t="s">
        <v>405</v>
      </c>
      <c r="B9" s="1007"/>
      <c r="C9" s="1008" t="n">
        <v>0.01</v>
      </c>
    </row>
    <row r="10" customFormat="false" ht="18" hidden="false" customHeight="true" outlineLevel="0" collapsed="false">
      <c r="A10" s="1009" t="s">
        <v>406</v>
      </c>
      <c r="B10" s="1007"/>
      <c r="C10" s="1008" t="n">
        <v>0.015</v>
      </c>
    </row>
    <row r="11" customFormat="false" ht="18" hidden="false" customHeight="true" outlineLevel="0" collapsed="false">
      <c r="A11" s="1009" t="s">
        <v>408</v>
      </c>
      <c r="B11" s="1007"/>
      <c r="C11" s="1008" t="n">
        <v>0.015</v>
      </c>
    </row>
    <row r="12" customFormat="false" ht="18" hidden="false" customHeight="true" outlineLevel="0" collapsed="false">
      <c r="A12" s="1009" t="s">
        <v>409</v>
      </c>
      <c r="B12" s="1007"/>
      <c r="C12" s="1008" t="n">
        <v>0.023</v>
      </c>
    </row>
    <row r="13" customFormat="false" ht="18" hidden="false" customHeight="true" outlineLevel="0" collapsed="false">
      <c r="A13" s="1009" t="s">
        <v>410</v>
      </c>
      <c r="B13" s="1007"/>
      <c r="C13" s="1008" t="n">
        <v>0.017</v>
      </c>
    </row>
    <row r="14" customFormat="false" ht="18" hidden="false" customHeight="true" outlineLevel="0" collapsed="false">
      <c r="A14" s="1009" t="s">
        <v>411</v>
      </c>
      <c r="B14" s="1007"/>
      <c r="C14" s="1008" t="n">
        <v>0.017</v>
      </c>
    </row>
    <row r="15" customFormat="false" ht="18" hidden="false" customHeight="true" outlineLevel="0" collapsed="false">
      <c r="A15" s="1009" t="s">
        <v>412</v>
      </c>
      <c r="B15" s="1007"/>
      <c r="C15" s="1008" t="n">
        <v>0.023</v>
      </c>
    </row>
    <row r="16" customFormat="false" ht="18" hidden="false" customHeight="true" outlineLevel="0" collapsed="false">
      <c r="A16" s="1009" t="s">
        <v>413</v>
      </c>
      <c r="B16" s="1007"/>
      <c r="C16" s="1008" t="n">
        <v>0.016</v>
      </c>
    </row>
    <row r="17" customFormat="false" ht="18" hidden="false" customHeight="true" outlineLevel="0" collapsed="false">
      <c r="A17" s="1009" t="s">
        <v>415</v>
      </c>
      <c r="B17" s="1007"/>
      <c r="C17" s="1008" t="n">
        <v>0.016</v>
      </c>
    </row>
    <row r="18" customFormat="false" ht="18" hidden="false" customHeight="true" outlineLevel="0" collapsed="false">
      <c r="A18" s="1009" t="s">
        <v>416</v>
      </c>
      <c r="B18" s="1007"/>
      <c r="C18" s="1008" t="n">
        <v>0.016</v>
      </c>
    </row>
    <row r="19" customFormat="false" ht="18" hidden="false" customHeight="true" outlineLevel="0" collapsed="false">
      <c r="A19" s="1009" t="s">
        <v>418</v>
      </c>
      <c r="B19" s="1007"/>
      <c r="C19" s="1008" t="n">
        <v>0.008</v>
      </c>
    </row>
    <row r="20" customFormat="false" ht="18" hidden="false" customHeight="true" outlineLevel="0" collapsed="false">
      <c r="A20" s="1009" t="s">
        <v>419</v>
      </c>
      <c r="B20" s="1007"/>
      <c r="C20" s="1008" t="n">
        <v>0.008</v>
      </c>
    </row>
    <row r="21" customFormat="false" ht="18" hidden="false" customHeight="true" outlineLevel="0" collapsed="false">
      <c r="A21" s="1009" t="s">
        <v>420</v>
      </c>
      <c r="B21" s="1007"/>
      <c r="C21" s="1008" t="n">
        <v>0.005</v>
      </c>
    </row>
    <row r="22" customFormat="false" ht="18" hidden="false" customHeight="true" outlineLevel="0" collapsed="false">
      <c r="A22" s="1009" t="s">
        <v>421</v>
      </c>
      <c r="B22" s="1007"/>
      <c r="C22" s="1008" t="n">
        <v>0.005</v>
      </c>
    </row>
    <row r="23" customFormat="false" ht="18" hidden="false" customHeight="true" outlineLevel="0" collapsed="false">
      <c r="A23" s="1009" t="s">
        <v>422</v>
      </c>
      <c r="B23" s="1007"/>
      <c r="C23" s="1008" t="n">
        <v>0.005</v>
      </c>
    </row>
    <row r="24" customFormat="false" ht="18" hidden="false" customHeight="true" outlineLevel="0" collapsed="false">
      <c r="A24" s="1010" t="s">
        <v>423</v>
      </c>
      <c r="B24" s="1011"/>
      <c r="C24" s="1008" t="n">
        <v>0.005</v>
      </c>
    </row>
    <row r="25" customFormat="false" ht="18" hidden="false" customHeight="true" outlineLevel="0" collapsed="false">
      <c r="A25" s="1012" t="s">
        <v>424</v>
      </c>
      <c r="B25" s="1013"/>
      <c r="C25" s="1014" t="n">
        <v>0.024</v>
      </c>
    </row>
    <row r="26" customFormat="false" ht="18" hidden="false" customHeight="true" outlineLevel="0" collapsed="false">
      <c r="A26" s="1010" t="s">
        <v>428</v>
      </c>
      <c r="B26" s="1011"/>
      <c r="C26" s="1015" t="n">
        <v>0.011</v>
      </c>
    </row>
    <row r="27" customFormat="false" ht="18" hidden="false" customHeight="true" outlineLevel="0" collapsed="false">
      <c r="A27" s="1009" t="s">
        <v>432</v>
      </c>
      <c r="B27" s="1007"/>
      <c r="C27" s="1008" t="n">
        <v>0.011</v>
      </c>
    </row>
    <row r="28" customFormat="false" ht="18" hidden="false" customHeight="true" outlineLevel="0" collapsed="false">
      <c r="A28" s="1009" t="s">
        <v>433</v>
      </c>
      <c r="B28" s="1007"/>
      <c r="C28" s="1008" t="n">
        <v>0.01</v>
      </c>
    </row>
    <row r="29" customFormat="false" ht="18" hidden="false" customHeight="true" outlineLevel="0" collapsed="false">
      <c r="A29" s="1009" t="s">
        <v>434</v>
      </c>
      <c r="B29" s="1007"/>
      <c r="C29" s="1008" t="n">
        <v>0.015</v>
      </c>
    </row>
    <row r="30" customFormat="false" ht="18" hidden="false" customHeight="true" outlineLevel="0" collapsed="false">
      <c r="A30" s="1009" t="s">
        <v>435</v>
      </c>
      <c r="B30" s="1007"/>
      <c r="C30" s="1008" t="n">
        <v>0.023</v>
      </c>
    </row>
    <row r="31" customFormat="false" ht="18" hidden="false" customHeight="true" outlineLevel="0" collapsed="false">
      <c r="A31" s="1009" t="s">
        <v>436</v>
      </c>
      <c r="B31" s="1007"/>
      <c r="C31" s="1008" t="n">
        <v>0.017</v>
      </c>
    </row>
    <row r="32" customFormat="false" ht="18" hidden="false" customHeight="true" outlineLevel="0" collapsed="false">
      <c r="A32" s="1009" t="s">
        <v>437</v>
      </c>
      <c r="B32" s="1007"/>
      <c r="C32" s="1008" t="n">
        <v>0.023</v>
      </c>
    </row>
    <row r="33" customFormat="false" ht="18" hidden="false" customHeight="true" outlineLevel="0" collapsed="false">
      <c r="A33" s="1009" t="s">
        <v>438</v>
      </c>
      <c r="B33" s="1007"/>
      <c r="C33" s="1008" t="n">
        <v>0.016</v>
      </c>
    </row>
    <row r="34" customFormat="false" ht="18" hidden="false" customHeight="true" outlineLevel="0" collapsed="false">
      <c r="A34" s="1009" t="s">
        <v>439</v>
      </c>
      <c r="B34" s="1007"/>
      <c r="C34" s="1008" t="n">
        <v>0.008</v>
      </c>
    </row>
    <row r="35" customFormat="false" ht="18" hidden="false" customHeight="true" outlineLevel="0" collapsed="false">
      <c r="A35" s="1009" t="s">
        <v>440</v>
      </c>
      <c r="B35" s="1007"/>
      <c r="C35" s="1008" t="n">
        <v>0.005</v>
      </c>
    </row>
    <row r="36" customFormat="false" ht="18" hidden="false" customHeight="true" outlineLevel="0" collapsed="false">
      <c r="A36" s="1010" t="s">
        <v>441</v>
      </c>
      <c r="B36" s="1011"/>
      <c r="C36" s="1015" t="n">
        <v>0.005</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2022-08-01T17:02:30Z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