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4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5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４年版統計うらそえ\回答データ　アップロード用\"/>
    </mc:Choice>
  </mc:AlternateContent>
  <xr:revisionPtr revIDLastSave="0" documentId="13_ncr:1_{B640F901-4F9D-4570-96F9-D913902703A0}" xr6:coauthVersionLast="45" xr6:coauthVersionMax="47" xr10:uidLastSave="{00000000-0000-0000-0000-000000000000}"/>
  <bookViews>
    <workbookView xWindow="20370" yWindow="-3480" windowWidth="29040" windowHeight="15840" tabRatio="890" firstSheet="3" activeTab="18" xr2:uid="{00000000-000D-0000-FFFF-FFFF00000000}"/>
  </bookViews>
  <sheets>
    <sheet name="－156－" sheetId="1" r:id="rId1"/>
    <sheet name="－157－" sheetId="2" r:id="rId2"/>
    <sheet name="－158－" sheetId="3" r:id="rId3"/>
    <sheet name="－159－" sheetId="4" r:id="rId4"/>
    <sheet name="－160－" sheetId="5" r:id="rId5"/>
    <sheet name="－161－" sheetId="18" r:id="rId6"/>
    <sheet name="－162－" sheetId="7" r:id="rId7"/>
    <sheet name="－163－" sheetId="8" r:id="rId8"/>
    <sheet name="－164－" sheetId="9" r:id="rId9"/>
    <sheet name="－165－" sheetId="19" r:id="rId10"/>
    <sheet name="－166－" sheetId="11" r:id="rId11"/>
    <sheet name="－167－" sheetId="20" r:id="rId12"/>
    <sheet name="－168－" sheetId="13" r:id="rId13"/>
    <sheet name="－169－" sheetId="21" r:id="rId14"/>
    <sheet name="－170－" sheetId="15" r:id="rId15"/>
    <sheet name="－171－" sheetId="16" r:id="rId16"/>
    <sheet name="－172－" sheetId="22" r:id="rId17"/>
    <sheet name="－173－" sheetId="23" r:id="rId18"/>
    <sheet name="グラフ" sheetId="17" r:id="rId19"/>
  </sheets>
  <definedNames>
    <definedName name="_xlnm.Print_Area" localSheetId="0">'－156－'!$A$1:$E$31</definedName>
    <definedName name="_xlnm.Print_Area" localSheetId="1">'－157－'!$F$1:$H$31</definedName>
    <definedName name="_xlnm.Print_Area" localSheetId="2">'－158－'!$B$1:$K$35</definedName>
    <definedName name="_xlnm.Print_Area" localSheetId="3">'－159－'!$L$1:$S$35</definedName>
    <definedName name="_xlnm.Print_Area" localSheetId="4">'－160－'!$B$1:$K$29</definedName>
    <definedName name="_xlnm.Print_Area" localSheetId="5">'－161－'!$L$1:$S$29</definedName>
    <definedName name="_xlnm.Print_Area" localSheetId="6">'－162－'!$A$1:$L$38</definedName>
    <definedName name="_xlnm.Print_Area" localSheetId="7">'－163－'!$A$1:$O$25</definedName>
    <definedName name="_xlnm.Print_Area" localSheetId="8">'－164－'!$A$1:$E$54</definedName>
    <definedName name="_xlnm.Print_Area" localSheetId="9">'－165－'!$F$1:$H$54</definedName>
    <definedName name="_xlnm.Print_Area" localSheetId="10">'－166－'!$B$1:$L$40</definedName>
    <definedName name="_xlnm.Print_Area" localSheetId="11">'－167－'!$M$1:$U$40</definedName>
    <definedName name="_xlnm.Print_Area" localSheetId="12">'－168－'!$A$1:$J$39</definedName>
    <definedName name="_xlnm.Print_Area" localSheetId="13">'－169－'!$K$1:$S$39</definedName>
    <definedName name="_xlnm.Print_Area" localSheetId="18">グラフ!$A$1:$F$267</definedName>
  </definedNames>
  <calcPr calcId="191029" iterateDelta="1E-4"/>
</workbook>
</file>

<file path=xl/calcChain.xml><?xml version="1.0" encoding="utf-8"?>
<calcChain xmlns="http://schemas.openxmlformats.org/spreadsheetml/2006/main">
  <c r="J157" i="17" l="1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J156" i="17"/>
  <c r="I156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76" i="17"/>
  <c r="L58" i="17"/>
  <c r="L59" i="17"/>
  <c r="L60" i="17"/>
  <c r="L61" i="17"/>
  <c r="K58" i="17"/>
  <c r="K59" i="17"/>
  <c r="K60" i="17"/>
  <c r="K61" i="17"/>
  <c r="J58" i="17"/>
  <c r="J59" i="17"/>
  <c r="J60" i="17"/>
  <c r="J61" i="17"/>
  <c r="M57" i="17"/>
  <c r="L57" i="17"/>
  <c r="K57" i="17"/>
  <c r="H249" i="17"/>
  <c r="J248" i="17"/>
  <c r="I248" i="17"/>
  <c r="H248" i="17"/>
  <c r="J247" i="17"/>
  <c r="I247" i="17"/>
  <c r="H247" i="17"/>
  <c r="J246" i="17"/>
  <c r="I246" i="17"/>
  <c r="H246" i="17"/>
  <c r="J245" i="17"/>
  <c r="I245" i="17"/>
  <c r="H245" i="17"/>
  <c r="I225" i="17"/>
  <c r="I224" i="17"/>
  <c r="I223" i="17"/>
  <c r="I222" i="17"/>
  <c r="I221" i="17"/>
  <c r="I220" i="17"/>
  <c r="L214" i="17"/>
  <c r="K214" i="17"/>
  <c r="J214" i="17"/>
  <c r="I214" i="17"/>
  <c r="L213" i="17"/>
  <c r="K213" i="17"/>
  <c r="J213" i="17"/>
  <c r="I213" i="17"/>
  <c r="L212" i="17"/>
  <c r="K212" i="17"/>
  <c r="J212" i="17"/>
  <c r="I212" i="17"/>
  <c r="L211" i="17"/>
  <c r="K211" i="17"/>
  <c r="J211" i="17"/>
  <c r="I211" i="17"/>
  <c r="L210" i="17"/>
  <c r="K210" i="17"/>
  <c r="J210" i="17"/>
  <c r="I210" i="17"/>
  <c r="I61" i="17"/>
  <c r="I60" i="17"/>
  <c r="I59" i="17"/>
  <c r="I58" i="17"/>
  <c r="J57" i="17"/>
  <c r="I57" i="17"/>
  <c r="M56" i="17"/>
  <c r="L56" i="17"/>
  <c r="K56" i="17"/>
  <c r="J56" i="17"/>
  <c r="I56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M19" i="17"/>
  <c r="L19" i="17"/>
  <c r="K19" i="17"/>
  <c r="J19" i="17"/>
  <c r="I19" i="17"/>
  <c r="M18" i="17"/>
  <c r="L18" i="17"/>
  <c r="K18" i="17"/>
  <c r="J18" i="17"/>
  <c r="I18" i="17"/>
  <c r="M10" i="17"/>
  <c r="L10" i="17"/>
  <c r="K10" i="17"/>
  <c r="J10" i="17"/>
  <c r="I10" i="17"/>
  <c r="M9" i="17"/>
  <c r="L9" i="17"/>
  <c r="K9" i="17"/>
  <c r="J9" i="17"/>
  <c r="I9" i="17"/>
  <c r="M5" i="17"/>
  <c r="L5" i="17"/>
  <c r="K5" i="17"/>
  <c r="J5" i="17"/>
  <c r="I5" i="17"/>
  <c r="I170" i="17" l="1"/>
  <c r="J115" i="17"/>
  <c r="J107" i="17"/>
  <c r="J76" i="17"/>
  <c r="I115" i="17"/>
  <c r="J114" i="17"/>
  <c r="I114" i="17"/>
  <c r="J113" i="17"/>
  <c r="I113" i="17"/>
  <c r="J112" i="17"/>
  <c r="I112" i="17"/>
  <c r="J111" i="17"/>
  <c r="I111" i="17"/>
  <c r="J110" i="17"/>
  <c r="I110" i="17"/>
  <c r="J109" i="17"/>
  <c r="I109" i="17"/>
  <c r="J108" i="17"/>
  <c r="I108" i="17"/>
  <c r="I107" i="17"/>
  <c r="J106" i="17"/>
  <c r="I106" i="17"/>
  <c r="J105" i="17"/>
  <c r="I105" i="17"/>
  <c r="J104" i="17"/>
  <c r="I104" i="17"/>
  <c r="J103" i="17"/>
  <c r="I103" i="17"/>
  <c r="J102" i="17"/>
  <c r="I102" i="17"/>
  <c r="J101" i="17"/>
  <c r="I101" i="17"/>
  <c r="J100" i="17"/>
  <c r="I100" i="17"/>
  <c r="J81" i="17"/>
  <c r="J99" i="17"/>
  <c r="I99" i="17"/>
  <c r="J98" i="17"/>
  <c r="I98" i="17"/>
  <c r="J97" i="17"/>
  <c r="I97" i="17"/>
  <c r="I96" i="17"/>
  <c r="J82" i="17"/>
  <c r="I95" i="17"/>
  <c r="J75" i="17"/>
  <c r="I40" i="17"/>
  <c r="J47" i="17" s="1"/>
  <c r="M20" i="17"/>
  <c r="L20" i="17"/>
  <c r="K20" i="17"/>
  <c r="J20" i="17"/>
  <c r="I20" i="17"/>
  <c r="M7" i="17"/>
  <c r="L7" i="17"/>
  <c r="M11" i="17"/>
  <c r="L11" i="17"/>
  <c r="K11" i="17"/>
  <c r="J6" i="17"/>
  <c r="I11" i="17"/>
  <c r="K7" i="17"/>
  <c r="L6" i="17"/>
  <c r="R22" i="13"/>
  <c r="S33" i="13" s="1"/>
  <c r="Q22" i="13"/>
  <c r="R5" i="13"/>
  <c r="R38" i="13" s="1"/>
  <c r="Q5" i="13"/>
  <c r="T37" i="11"/>
  <c r="T36" i="11"/>
  <c r="T35" i="11"/>
  <c r="T34" i="11"/>
  <c r="T33" i="11"/>
  <c r="T32" i="11"/>
  <c r="T31" i="11"/>
  <c r="S30" i="11"/>
  <c r="U37" i="11" s="1"/>
  <c r="T29" i="11"/>
  <c r="T19" i="11"/>
  <c r="U18" i="11"/>
  <c r="T18" i="11"/>
  <c r="T17" i="11"/>
  <c r="U16" i="11"/>
  <c r="T16" i="11"/>
  <c r="T15" i="11"/>
  <c r="U14" i="11"/>
  <c r="T14" i="11"/>
  <c r="T13" i="11"/>
  <c r="U12" i="11"/>
  <c r="T12" i="11"/>
  <c r="T11" i="11"/>
  <c r="U10" i="11"/>
  <c r="T10" i="11"/>
  <c r="T9" i="11"/>
  <c r="U8" i="11"/>
  <c r="T8" i="11"/>
  <c r="T7" i="11"/>
  <c r="U6" i="11"/>
  <c r="S6" i="11"/>
  <c r="T6" i="11" s="1"/>
  <c r="E52" i="19"/>
  <c r="D52" i="19"/>
  <c r="E37" i="19"/>
  <c r="E36" i="19" s="1"/>
  <c r="D37" i="19"/>
  <c r="E29" i="19"/>
  <c r="D29" i="19"/>
  <c r="E5" i="19"/>
  <c r="D5" i="19"/>
  <c r="D4" i="19" s="1"/>
  <c r="E4" i="19"/>
  <c r="H53" i="9"/>
  <c r="G52" i="9"/>
  <c r="F52" i="9"/>
  <c r="H52" i="9"/>
  <c r="M256" i="17" s="1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G37" i="9"/>
  <c r="G36" i="9" s="1"/>
  <c r="F37" i="9"/>
  <c r="F36" i="9"/>
  <c r="H30" i="9"/>
  <c r="G29" i="9"/>
  <c r="F29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G5" i="9"/>
  <c r="G4" i="9" s="1"/>
  <c r="F5" i="9"/>
  <c r="F4" i="9" s="1"/>
  <c r="H4" i="9"/>
  <c r="H36" i="9" l="1"/>
  <c r="H5" i="9"/>
  <c r="I138" i="17"/>
  <c r="J41" i="17"/>
  <c r="J48" i="17"/>
  <c r="J45" i="17"/>
  <c r="J49" i="17"/>
  <c r="J44" i="17"/>
  <c r="J43" i="17"/>
  <c r="J46" i="17"/>
  <c r="J51" i="17"/>
  <c r="J52" i="17"/>
  <c r="J42" i="17"/>
  <c r="J50" i="17"/>
  <c r="L8" i="17"/>
  <c r="J11" i="17"/>
  <c r="J8" i="17" s="1"/>
  <c r="N10" i="17"/>
  <c r="J78" i="17"/>
  <c r="J170" i="17"/>
  <c r="I226" i="17"/>
  <c r="N11" i="17"/>
  <c r="M8" i="17"/>
  <c r="K8" i="17"/>
  <c r="I116" i="17"/>
  <c r="J96" i="17"/>
  <c r="M6" i="17"/>
  <c r="J95" i="17"/>
  <c r="J7" i="17"/>
  <c r="J77" i="17"/>
  <c r="J79" i="17"/>
  <c r="J80" i="17"/>
  <c r="K6" i="17"/>
  <c r="S34" i="13"/>
  <c r="S6" i="13"/>
  <c r="S10" i="13"/>
  <c r="S14" i="13"/>
  <c r="S18" i="13"/>
  <c r="S23" i="13"/>
  <c r="S27" i="13"/>
  <c r="S31" i="13"/>
  <c r="S35" i="13"/>
  <c r="S30" i="13"/>
  <c r="S7" i="13"/>
  <c r="S11" i="13"/>
  <c r="S15" i="13"/>
  <c r="S19" i="13"/>
  <c r="S24" i="13"/>
  <c r="S28" i="13"/>
  <c r="S32" i="13"/>
  <c r="S36" i="13"/>
  <c r="S9" i="13"/>
  <c r="S13" i="13"/>
  <c r="S17" i="13"/>
  <c r="S26" i="13"/>
  <c r="S8" i="13"/>
  <c r="S12" i="13"/>
  <c r="S16" i="13"/>
  <c r="S25" i="13"/>
  <c r="S29" i="13"/>
  <c r="M59" i="17"/>
  <c r="M61" i="17"/>
  <c r="M58" i="17"/>
  <c r="M60" i="17"/>
  <c r="T30" i="11"/>
  <c r="U32" i="11"/>
  <c r="U34" i="11"/>
  <c r="U36" i="11"/>
  <c r="U7" i="11"/>
  <c r="U9" i="11"/>
  <c r="U11" i="11"/>
  <c r="U13" i="11"/>
  <c r="U15" i="11"/>
  <c r="U17" i="11"/>
  <c r="U19" i="11"/>
  <c r="U31" i="11"/>
  <c r="U33" i="11"/>
  <c r="U35" i="11"/>
  <c r="D36" i="19"/>
  <c r="H37" i="9"/>
  <c r="M255" i="17" s="1"/>
  <c r="R11" i="3"/>
  <c r="O30" i="3"/>
  <c r="J223" i="17" l="1"/>
  <c r="J224" i="17"/>
  <c r="J144" i="17"/>
  <c r="J152" i="17"/>
  <c r="J143" i="17"/>
  <c r="J150" i="17"/>
  <c r="J142" i="17"/>
  <c r="J140" i="17"/>
  <c r="J145" i="17"/>
  <c r="J149" i="17"/>
  <c r="J141" i="17"/>
  <c r="J148" i="17"/>
  <c r="J147" i="17"/>
  <c r="J139" i="17"/>
  <c r="J146" i="17"/>
  <c r="N12" i="17"/>
  <c r="J83" i="17"/>
  <c r="J222" i="17"/>
  <c r="J40" i="17"/>
  <c r="J221" i="17"/>
  <c r="J225" i="17"/>
  <c r="J116" i="17"/>
  <c r="J226" i="17"/>
  <c r="J138" i="17" l="1"/>
  <c r="I75" i="17"/>
  <c r="I76" i="17"/>
  <c r="I82" i="17"/>
  <c r="I81" i="17"/>
  <c r="I80" i="17"/>
  <c r="I78" i="17"/>
  <c r="I77" i="17"/>
  <c r="I79" i="17"/>
  <c r="I83" i="17" l="1"/>
  <c r="J249" i="17"/>
  <c r="I249" i="17"/>
  <c r="Q5" i="3" l="1"/>
  <c r="S30" i="3" l="1"/>
  <c r="Q27" i="3"/>
  <c r="P27" i="3"/>
  <c r="S28" i="3" l="1"/>
  <c r="R32" i="3"/>
  <c r="R31" i="3"/>
  <c r="R29" i="3"/>
  <c r="R28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0" i="3"/>
  <c r="R9" i="3"/>
  <c r="R8" i="3"/>
  <c r="R7" i="3"/>
  <c r="R6" i="3"/>
  <c r="P5" i="3"/>
  <c r="S11" i="3"/>
  <c r="S22" i="3" l="1"/>
  <c r="S32" i="3"/>
  <c r="S29" i="3"/>
  <c r="S27" i="3"/>
  <c r="S31" i="3"/>
  <c r="S5" i="3"/>
  <c r="S12" i="3"/>
  <c r="S20" i="3"/>
  <c r="S9" i="3"/>
  <c r="S18" i="3"/>
  <c r="S26" i="3"/>
  <c r="S7" i="3"/>
  <c r="S16" i="3"/>
  <c r="S24" i="3"/>
  <c r="S14" i="3"/>
  <c r="S6" i="3"/>
  <c r="S8" i="3"/>
  <c r="S10" i="3"/>
  <c r="S13" i="3"/>
  <c r="S15" i="3"/>
  <c r="S17" i="3"/>
  <c r="S19" i="3"/>
  <c r="S21" i="3"/>
  <c r="S23" i="3"/>
  <c r="S25" i="3"/>
  <c r="R27" i="3" l="1"/>
  <c r="R5" i="3" l="1"/>
  <c r="G44" i="8" l="1"/>
</calcChain>
</file>

<file path=xl/sharedStrings.xml><?xml version="1.0" encoding="utf-8"?>
<sst xmlns="http://schemas.openxmlformats.org/spreadsheetml/2006/main" count="1272" uniqueCount="475">
  <si>
    <t>（単位：千円、％）</t>
  </si>
  <si>
    <t>区　　　　　　分</t>
  </si>
  <si>
    <t>歳　　入　　総　　額</t>
  </si>
  <si>
    <t>歳　　出　　総　　額</t>
  </si>
  <si>
    <t>歳入歳出差引額</t>
  </si>
  <si>
    <t>実　　質　　収　　支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</si>
  <si>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</si>
  <si>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</si>
  <si>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</si>
  <si>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</si>
  <si>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</si>
  <si>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</si>
  <si>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</si>
  <si>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</si>
  <si>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</si>
  <si>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　　主　　財　　源</t>
  </si>
  <si>
    <t>自主財源比率</t>
  </si>
  <si>
    <t>公債費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</si>
  <si>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</si>
  <si>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</si>
  <si>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</si>
  <si>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</si>
  <si>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</si>
  <si>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</si>
  <si>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</si>
  <si>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（注）地方財政調査（決算統計）の数値である。</t>
  </si>
  <si>
    <t>資料：財政課</t>
  </si>
  <si>
    <t xml:space="preserve"> </t>
  </si>
  <si>
    <t>科          目</t>
  </si>
  <si>
    <t>予算現額</t>
  </si>
  <si>
    <t>決 算 額</t>
  </si>
  <si>
    <t>対前年</t>
  </si>
  <si>
    <t>構成比</t>
  </si>
  <si>
    <t>度　比</t>
  </si>
  <si>
    <t>一般会計</t>
  </si>
  <si>
    <t>市税</t>
  </si>
  <si>
    <t>地　方　譲　与　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</si>
  <si>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</si>
  <si>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</si>
  <si>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</si>
  <si>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</si>
  <si>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</si>
  <si>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</si>
  <si>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</si>
  <si>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</si>
  <si>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</si>
  <si>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</si>
  <si>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</si>
  <si>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</si>
  <si>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</si>
  <si>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</si>
  <si>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</si>
  <si>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</si>
  <si>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市債</t>
  </si>
  <si>
    <t>一般会計以外の会計</t>
  </si>
  <si>
    <t>国民健康保険特別会計</t>
  </si>
  <si>
    <t>土地区画整理事業　　　　特別会計</t>
  </si>
  <si>
    <t>公共下水道事業特別会計</t>
  </si>
  <si>
    <t>介護保険特別会計</t>
  </si>
  <si>
    <t>後期高齢者医療特別会計</t>
  </si>
  <si>
    <t>科     目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</si>
  <si>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</si>
  <si>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</si>
  <si>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</si>
  <si>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</si>
  <si>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</si>
  <si>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</si>
  <si>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</si>
  <si>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</si>
  <si>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</si>
  <si>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</si>
  <si>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</si>
  <si>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予備費</t>
  </si>
  <si>
    <t>国民健康保険      特別会計</t>
  </si>
  <si>
    <t>調定額</t>
  </si>
  <si>
    <t>収入済額</t>
  </si>
  <si>
    <t>還付   未済額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</si>
  <si>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</si>
  <si>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</si>
  <si>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</si>
  <si>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</si>
  <si>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</si>
  <si>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</si>
  <si>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</si>
  <si>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</si>
  <si>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</si>
  <si>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</si>
  <si>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</si>
  <si>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</si>
  <si>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</si>
  <si>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入湯税</t>
  </si>
  <si>
    <t>滞納繰越分</t>
  </si>
  <si>
    <t>資料：納税課</t>
  </si>
  <si>
    <t>区　　　分</t>
  </si>
  <si>
    <t>予  　算  　額</t>
  </si>
  <si>
    <t>調  　定  　額</t>
  </si>
  <si>
    <t>収  入  済  額</t>
  </si>
  <si>
    <t>不 納 欠 損 額</t>
  </si>
  <si>
    <t>予算対前年度比</t>
  </si>
  <si>
    <t>調定対前年度比</t>
  </si>
  <si>
    <t>収入対前年度比</t>
  </si>
  <si>
    <t>（単位：千円、人）</t>
  </si>
  <si>
    <t>市税負担額</t>
  </si>
  <si>
    <t xml:space="preserve"> 調定額（千円）</t>
  </si>
  <si>
    <t>1人当り調定額(円)</t>
  </si>
  <si>
    <t>収入済額（千円）</t>
  </si>
  <si>
    <t>1人当り収入額(円)</t>
  </si>
  <si>
    <t>一般会計 歳出額</t>
  </si>
  <si>
    <t>歳出総額（千円）</t>
  </si>
  <si>
    <t>1人当り歳出額(円)</t>
  </si>
  <si>
    <t>（注）人口は、各会計年度末現在の人口である。</t>
  </si>
  <si>
    <t>税   目</t>
  </si>
  <si>
    <t>金　　額</t>
  </si>
  <si>
    <t>度  比</t>
  </si>
  <si>
    <t>（単位：千円）</t>
  </si>
  <si>
    <t>事　　　業　　　別</t>
  </si>
  <si>
    <t>差  引  現  在  高</t>
  </si>
  <si>
    <t>元    金   （Ｃ）</t>
  </si>
  <si>
    <t>利　　　　子</t>
  </si>
  <si>
    <t>Ａ ＋ Ｂ － Ｃ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</si>
  <si>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</si>
  <si>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</si>
  <si>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</si>
  <si>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</si>
  <si>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</si>
  <si>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</si>
  <si>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</si>
  <si>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財 源 対 策 債</t>
  </si>
  <si>
    <t>臨時財政特例債</t>
  </si>
  <si>
    <t>調　　整　　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</si>
  <si>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</si>
  <si>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</si>
  <si>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</si>
  <si>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</si>
  <si>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</si>
  <si>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</si>
  <si>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</si>
  <si>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</si>
  <si>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</si>
  <si>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下 水 道 事 業</t>
  </si>
  <si>
    <t>目　　　的　　　別</t>
  </si>
  <si>
    <t>総務債</t>
  </si>
  <si>
    <t>民生債</t>
  </si>
  <si>
    <t>衛生債</t>
  </si>
  <si>
    <t>商工債</t>
  </si>
  <si>
    <t>土木債</t>
  </si>
  <si>
    <t>消防債</t>
  </si>
  <si>
    <t>教育債</t>
  </si>
  <si>
    <t>臨時財 政 対 策 債</t>
  </si>
  <si>
    <t>災害復旧債</t>
  </si>
  <si>
    <t>臨時経済対策債</t>
  </si>
  <si>
    <t>科　　　      目</t>
  </si>
  <si>
    <t>総数</t>
  </si>
  <si>
    <t>維 持 補 修 費</t>
  </si>
  <si>
    <t>投資・出資金・貸付金</t>
  </si>
  <si>
    <t>普通建設事業費</t>
  </si>
  <si>
    <t>災害復旧事業費</t>
  </si>
  <si>
    <t>失業対策事業費</t>
  </si>
  <si>
    <t>経常収</t>
  </si>
  <si>
    <t>支比率</t>
  </si>
  <si>
    <t>経常一般財源収入額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</si>
  <si>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</si>
  <si>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</si>
  <si>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</si>
  <si>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</si>
  <si>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</si>
  <si>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</si>
  <si>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</si>
  <si>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（注）経常収支比率は減税補填債、臨時財政対策債を含む。</t>
  </si>
  <si>
    <t>科　　　        目</t>
  </si>
  <si>
    <t>国　庫　支　出　金</t>
  </si>
  <si>
    <t>繰　　　入　　　金</t>
  </si>
  <si>
    <t>繰　　　越　　　金</t>
  </si>
  <si>
    <t>公　　　債　　　費</t>
  </si>
  <si>
    <t>予　　　備　　　費</t>
  </si>
  <si>
    <t>歳　　　　　　入</t>
  </si>
  <si>
    <t>総　　　 　額　（Ａ）</t>
  </si>
  <si>
    <t>国民健康保険税</t>
  </si>
  <si>
    <t>諸      収　　　入</t>
  </si>
  <si>
    <t>歳　　　　　　出</t>
  </si>
  <si>
    <t>総　　　　額  （Ｂ）</t>
  </si>
  <si>
    <t>総　　　務　　　費</t>
  </si>
  <si>
    <t>保　険　給　付　費</t>
  </si>
  <si>
    <t>保　健　事　業　費</t>
  </si>
  <si>
    <t>基　金　積　立　金</t>
  </si>
  <si>
    <t>諸   支   出   金</t>
  </si>
  <si>
    <t>前年度繰上充用金</t>
  </si>
  <si>
    <t>資料：国民健康保険課</t>
  </si>
  <si>
    <t>入</t>
  </si>
  <si>
    <t>出</t>
  </si>
  <si>
    <t>区　　　　　分</t>
  </si>
  <si>
    <t>決算額</t>
  </si>
  <si>
    <t>総 収 益(Ａ）</t>
  </si>
  <si>
    <t>収</t>
  </si>
  <si>
    <t>営業収益</t>
  </si>
  <si>
    <t>給水収益</t>
  </si>
  <si>
    <t>益</t>
  </si>
  <si>
    <t>その他の営業収益</t>
  </si>
  <si>
    <t>営業外収益</t>
  </si>
  <si>
    <t>的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</si>
  <si>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</si>
  <si>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</si>
  <si>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</si>
  <si>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</si>
  <si>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</si>
  <si>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</si>
  <si>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</si>
  <si>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総　費　用（Ｂ）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</si>
  <si>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</si>
  <si>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</si>
  <si>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</si>
  <si>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</si>
  <si>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</si>
  <si>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</si>
  <si>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</si>
  <si>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</si>
  <si>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支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</si>
  <si>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</si>
  <si>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</si>
  <si>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</si>
  <si>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</si>
  <si>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</si>
  <si>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</si>
  <si>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r>
      <t xml:space="preserve"> </t>
    </r>
    <r>
      <rPr>
        <sz val="10"/>
        <rFont val="ＭＳ 明朝"/>
        <family val="1"/>
        <charset val="128"/>
      </rPr>
      <t>年度純損益（Ａ）－（Ｂ）</t>
    </r>
  </si>
  <si>
    <t xml:space="preserve">（注）消費税抜き。　　　　　　　　　　　　　　　　　                                     </t>
  </si>
  <si>
    <t>水道事業収益</t>
  </si>
  <si>
    <t xml:space="preserve">営業収益 </t>
  </si>
  <si>
    <t>資本的収入</t>
  </si>
  <si>
    <t>企業債</t>
  </si>
  <si>
    <t>補助金</t>
  </si>
  <si>
    <t>出資金</t>
  </si>
  <si>
    <t>固定資産売却代金</t>
  </si>
  <si>
    <t>その他資本収入</t>
  </si>
  <si>
    <t xml:space="preserve">（注）消費税込み。 </t>
  </si>
  <si>
    <t>区　　　　分</t>
  </si>
  <si>
    <t>決　算　額</t>
  </si>
  <si>
    <t>構　成　比</t>
  </si>
  <si>
    <t>総 収 入 額 （Ａ）</t>
  </si>
  <si>
    <t>資本的支出</t>
  </si>
  <si>
    <t xml:space="preserve"> 総 支 出 額 （Ｂ）</t>
  </si>
  <si>
    <t>建設改良費</t>
  </si>
  <si>
    <t>企業債償還金</t>
  </si>
  <si>
    <t>その他資本支出</t>
  </si>
  <si>
    <t xml:space="preserve"> 翌年度への繰越財源（Ｃ）</t>
  </si>
  <si>
    <t>資本的収入額が資本的支出額に対し不足する額</t>
  </si>
  <si>
    <t>Ｂ－{（Ａ）－（Ｃ）}</t>
  </si>
  <si>
    <t xml:space="preserve">損益勘定留保資金 </t>
  </si>
  <si>
    <t>消費税資本的収支調整金</t>
  </si>
  <si>
    <t>前年度より繰越財源</t>
  </si>
  <si>
    <t>（注）消費税込み。</t>
  </si>
  <si>
    <t>その他資本支出金</t>
  </si>
  <si>
    <t>ⅩⅢ　　財　　　　政</t>
  </si>
  <si>
    <t>（81）</t>
  </si>
  <si>
    <t>自主財源</t>
  </si>
  <si>
    <t>依存財源</t>
  </si>
  <si>
    <t>（82）</t>
  </si>
  <si>
    <t>（83）</t>
  </si>
  <si>
    <t>積立金</t>
  </si>
  <si>
    <t>（84）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</si>
  <si>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</si>
  <si>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</si>
  <si>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</si>
  <si>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</si>
  <si>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</si>
  <si>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</si>
  <si>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</si>
  <si>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</si>
  <si>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</si>
  <si>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</si>
  <si>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（86）</t>
  </si>
  <si>
    <t>予算額（千円）</t>
  </si>
  <si>
    <t>その他</t>
  </si>
  <si>
    <t>市たばこ消費税</t>
  </si>
  <si>
    <t>（89）</t>
  </si>
  <si>
    <t>（90）</t>
  </si>
  <si>
    <t>その他の会計債</t>
  </si>
  <si>
    <t>（性質別内訳表）</t>
  </si>
  <si>
    <t>1人当り収入額 （千円）</t>
    <rPh sb="1" eb="2">
      <t>ニン</t>
    </rPh>
    <rPh sb="9" eb="11">
      <t>センエン</t>
    </rPh>
    <phoneticPr fontId="23"/>
  </si>
  <si>
    <t>1人当り歳出額 （円）</t>
    <rPh sb="9" eb="10">
      <t>エン</t>
    </rPh>
    <phoneticPr fontId="23"/>
  </si>
  <si>
    <t>公共事業等債</t>
    <rPh sb="4" eb="5">
      <t>トウ</t>
    </rPh>
    <phoneticPr fontId="23"/>
  </si>
  <si>
    <t>（82）普通会計歳入決算の構成 （Ｐ156・157参照）</t>
    <phoneticPr fontId="23"/>
  </si>
  <si>
    <t>（84）経常収支比率の推移 （Ｐ166・167参照）</t>
    <phoneticPr fontId="23"/>
  </si>
  <si>
    <t>（86）一般会計決算状況</t>
    <rPh sb="4" eb="6">
      <t>イッパン</t>
    </rPh>
    <rPh sb="6" eb="8">
      <t>カイケイ</t>
    </rPh>
    <rPh sb="8" eb="10">
      <t>ケッサン</t>
    </rPh>
    <rPh sb="10" eb="12">
      <t>ジョウキョウ</t>
    </rPh>
    <phoneticPr fontId="23"/>
  </si>
  <si>
    <t>総額</t>
    <rPh sb="0" eb="2">
      <t>ソウガク</t>
    </rPh>
    <phoneticPr fontId="23"/>
  </si>
  <si>
    <t>積  　　　立  　　　金</t>
  </si>
  <si>
    <t>（注）歳入歳出決算の数値である。</t>
    <phoneticPr fontId="23"/>
  </si>
  <si>
    <t>区分</t>
    <phoneticPr fontId="23"/>
  </si>
  <si>
    <t>人口</t>
    <phoneticPr fontId="23"/>
  </si>
  <si>
    <t>人件費</t>
    <phoneticPr fontId="23"/>
  </si>
  <si>
    <t>物件費</t>
    <phoneticPr fontId="23"/>
  </si>
  <si>
    <t>（81）普通会計歳入決算の推移（Ｐ156・157参照）</t>
    <phoneticPr fontId="23"/>
  </si>
  <si>
    <t>（83）普通会計歳出決算（Ｐ166・167参照）</t>
    <phoneticPr fontId="23"/>
  </si>
  <si>
    <t>（85）一般会計決算状況（Ｐ158・159参照）</t>
    <phoneticPr fontId="23"/>
  </si>
  <si>
    <t>（86）一般会計決算状況（Ｐ160・161参照）</t>
    <phoneticPr fontId="23"/>
  </si>
  <si>
    <t>（87）税目別市税調定額の推移 （Ｐ163参照）</t>
    <phoneticPr fontId="23"/>
  </si>
  <si>
    <t>（88）税目別市税調定額の内訳  （Ｐ163参照）</t>
    <phoneticPr fontId="23"/>
  </si>
  <si>
    <t>（現年度課税分）</t>
    <phoneticPr fontId="23"/>
  </si>
  <si>
    <t>（89）市民１人当り収入額及び歳出額 （Ｐ163参照）　</t>
    <phoneticPr fontId="23"/>
  </si>
  <si>
    <t>（90）市債現在高（Ｐ164・165参照）</t>
    <phoneticPr fontId="23"/>
  </si>
  <si>
    <t>（滞納繰越分を含む）</t>
    <phoneticPr fontId="23"/>
  </si>
  <si>
    <t>科  目</t>
    <phoneticPr fontId="23"/>
  </si>
  <si>
    <t>平成24年度</t>
    <phoneticPr fontId="23"/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</si>
  <si>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ワザワ</t>
    </rPh>
    <rPh sb="10" eb="13">
      <t>ジギョウサイ</t>
    </rPh>
    <phoneticPr fontId="23"/>
  </si>
  <si>
    <t>長期前受金戻入</t>
    <rPh sb="0" eb="2">
      <t>チョウキ</t>
    </rPh>
    <rPh sb="2" eb="5">
      <t>マエウケキン</t>
    </rPh>
    <rPh sb="5" eb="7">
      <t>レイニュウ</t>
    </rPh>
    <phoneticPr fontId="23"/>
  </si>
  <si>
    <t>その他特別損失</t>
    <rPh sb="2" eb="3">
      <t>タ</t>
    </rPh>
    <rPh sb="3" eb="5">
      <t>トクベツ</t>
    </rPh>
    <rPh sb="5" eb="7">
      <t>ソンシツ</t>
    </rPh>
    <phoneticPr fontId="23"/>
  </si>
  <si>
    <t>工事負担金</t>
    <rPh sb="0" eb="2">
      <t>コウジ</t>
    </rPh>
    <rPh sb="2" eb="5">
      <t>フタンキン</t>
    </rPh>
    <phoneticPr fontId="23"/>
  </si>
  <si>
    <t>土地区画整理事業
特別会計</t>
    <phoneticPr fontId="23"/>
  </si>
  <si>
    <t>不足額に対する
補てん財源総額</t>
    <phoneticPr fontId="23"/>
  </si>
  <si>
    <t>平成27年度</t>
    <phoneticPr fontId="23"/>
  </si>
  <si>
    <t>農林水産債</t>
    <rPh sb="0" eb="4">
      <t>ノウリンスイサン</t>
    </rPh>
    <rPh sb="4" eb="5">
      <t>サイ</t>
    </rPh>
    <phoneticPr fontId="23"/>
  </si>
  <si>
    <t>収入未済額</t>
    <phoneticPr fontId="23"/>
  </si>
  <si>
    <t>平成26年度</t>
  </si>
  <si>
    <t>平成28年度</t>
    <phoneticPr fontId="23"/>
  </si>
  <si>
    <t>投資</t>
    <rPh sb="0" eb="2">
      <t>トウシ</t>
    </rPh>
    <phoneticPr fontId="23"/>
  </si>
  <si>
    <t>扶助費</t>
    <phoneticPr fontId="23"/>
  </si>
  <si>
    <t>補助費等</t>
    <phoneticPr fontId="23"/>
  </si>
  <si>
    <t>公債費</t>
    <phoneticPr fontId="23"/>
  </si>
  <si>
    <t>積立金</t>
    <phoneticPr fontId="23"/>
  </si>
  <si>
    <t>繰出金</t>
    <phoneticPr fontId="23"/>
  </si>
  <si>
    <t>災害復旧費</t>
    <rPh sb="4" eb="5">
      <t>ヒ</t>
    </rPh>
    <phoneticPr fontId="23"/>
  </si>
  <si>
    <t>療養給付費交付金（廃款）</t>
    <rPh sb="9" eb="10">
      <t>ハイ</t>
    </rPh>
    <rPh sb="10" eb="11">
      <t>カン</t>
    </rPh>
    <phoneticPr fontId="23"/>
  </si>
  <si>
    <t>前期高齢者交付金（廃款）</t>
    <phoneticPr fontId="23"/>
  </si>
  <si>
    <t>連合会支出金（廃款）</t>
    <phoneticPr fontId="23"/>
  </si>
  <si>
    <t>共同事業交付金（廃款）</t>
    <phoneticPr fontId="23"/>
  </si>
  <si>
    <t>県支出金</t>
    <rPh sb="0" eb="1">
      <t>ケン</t>
    </rPh>
    <rPh sb="1" eb="3">
      <t>シシュツ</t>
    </rPh>
    <rPh sb="3" eb="4">
      <t>キン</t>
    </rPh>
    <phoneticPr fontId="23"/>
  </si>
  <si>
    <t>市債</t>
    <rPh sb="0" eb="2">
      <t>シサイ</t>
    </rPh>
    <phoneticPr fontId="23"/>
  </si>
  <si>
    <t>後期高齢者支援金等（廃款）</t>
    <phoneticPr fontId="23"/>
  </si>
  <si>
    <t>老人保健拠出金（廃款）</t>
    <phoneticPr fontId="23"/>
  </si>
  <si>
    <t>共同事業拠出金（廃款）</t>
    <phoneticPr fontId="23"/>
  </si>
  <si>
    <t>介 護 納　付 金（廃款）</t>
    <phoneticPr fontId="23"/>
  </si>
  <si>
    <t>前期高齢者納付金等（廃款）</t>
    <phoneticPr fontId="23"/>
  </si>
  <si>
    <t>旧県支出金（廃款）</t>
    <rPh sb="0" eb="1">
      <t>キュウ</t>
    </rPh>
    <phoneticPr fontId="23"/>
  </si>
  <si>
    <t>国民健康保険事業費納付金</t>
    <rPh sb="6" eb="9">
      <t>ジギョウヒ</t>
    </rPh>
    <rPh sb="9" eb="11">
      <t>ノウフ</t>
    </rPh>
    <rPh sb="11" eb="12">
      <t>キン</t>
    </rPh>
    <phoneticPr fontId="23"/>
  </si>
  <si>
    <t xml:space="preserve">    （Ａ）－（Ｂ）</t>
    <phoneticPr fontId="23"/>
  </si>
  <si>
    <t>その他は軽自動車、入湯税</t>
    <rPh sb="2" eb="3">
      <t>タ</t>
    </rPh>
    <rPh sb="4" eb="8">
      <t>ケイジドウシャ</t>
    </rPh>
    <rPh sb="9" eb="10">
      <t>ニュウ</t>
    </rPh>
    <rPh sb="10" eb="11">
      <t>ユ</t>
    </rPh>
    <rPh sb="11" eb="12">
      <t>ゼイ</t>
    </rPh>
    <phoneticPr fontId="23"/>
  </si>
  <si>
    <t>令和元年度</t>
    <rPh sb="0" eb="2">
      <t>レイワ</t>
    </rPh>
    <rPh sb="2" eb="5">
      <t>モトネンド</t>
    </rPh>
    <phoneticPr fontId="23"/>
  </si>
  <si>
    <t>平　成　29　年　度</t>
  </si>
  <si>
    <t>平　成　30　年　度</t>
  </si>
  <si>
    <t>令　和　元　年　度</t>
    <rPh sb="0" eb="1">
      <t>レイ</t>
    </rPh>
    <rPh sb="2" eb="3">
      <t>ワ</t>
    </rPh>
    <rPh sb="4" eb="5">
      <t>モト</t>
    </rPh>
    <phoneticPr fontId="23"/>
  </si>
  <si>
    <t>平　　成　　30　  年　　度</t>
  </si>
  <si>
    <t>令　　和　　元　  年　　度</t>
    <rPh sb="0" eb="1">
      <t>レイ</t>
    </rPh>
    <rPh sb="3" eb="4">
      <t>ワ</t>
    </rPh>
    <rPh sb="6" eb="7">
      <t>モト</t>
    </rPh>
    <phoneticPr fontId="23"/>
  </si>
  <si>
    <t>令　　和　　元　　年　　度</t>
    <rPh sb="0" eb="1">
      <t>レイ</t>
    </rPh>
    <rPh sb="3" eb="4">
      <t>ワ</t>
    </rPh>
    <rPh sb="6" eb="7">
      <t>モト</t>
    </rPh>
    <rPh sb="9" eb="10">
      <t>トシ</t>
    </rPh>
    <rPh sb="12" eb="13">
      <t>ド</t>
    </rPh>
    <phoneticPr fontId="23"/>
  </si>
  <si>
    <t>平成29年度</t>
  </si>
  <si>
    <t>令和元年度</t>
    <rPh sb="0" eb="2">
      <t>レイワ</t>
    </rPh>
    <rPh sb="2" eb="3">
      <t>モト</t>
    </rPh>
    <phoneticPr fontId="23"/>
  </si>
  <si>
    <t>資料：上下水道部</t>
  </si>
  <si>
    <t>平  成　29　年　度</t>
  </si>
  <si>
    <t>平  成　30　年　度</t>
  </si>
  <si>
    <t>令  和　元　年　度</t>
    <rPh sb="0" eb="1">
      <t>レイ</t>
    </rPh>
    <rPh sb="3" eb="4">
      <t>ワ</t>
    </rPh>
    <rPh sb="5" eb="6">
      <t>モト</t>
    </rPh>
    <phoneticPr fontId="23"/>
  </si>
  <si>
    <t>令  和　元  年  度</t>
    <rPh sb="0" eb="1">
      <t>レイ</t>
    </rPh>
    <rPh sb="3" eb="4">
      <t>ワ</t>
    </rPh>
    <rPh sb="5" eb="6">
      <t>モト</t>
    </rPh>
    <phoneticPr fontId="23"/>
  </si>
  <si>
    <t>令　和　元  年　度</t>
    <rPh sb="0" eb="1">
      <t>レイ</t>
    </rPh>
    <rPh sb="2" eb="3">
      <t>ワ</t>
    </rPh>
    <rPh sb="4" eb="5">
      <t>モト</t>
    </rPh>
    <phoneticPr fontId="23"/>
  </si>
  <si>
    <t>失業対策事業費</t>
    <phoneticPr fontId="23"/>
  </si>
  <si>
    <t>　令  和  元  年  度</t>
    <rPh sb="1" eb="2">
      <t>レイ</t>
    </rPh>
    <rPh sb="4" eb="5">
      <t>ワ</t>
    </rPh>
    <rPh sb="7" eb="8">
      <t>モト</t>
    </rPh>
    <phoneticPr fontId="23"/>
  </si>
  <si>
    <t>自動車取得税及び　　　　環境性能割交付金</t>
    <rPh sb="6" eb="7">
      <t>オヨ</t>
    </rPh>
    <rPh sb="12" eb="14">
      <t>カンキョウ</t>
    </rPh>
    <rPh sb="14" eb="17">
      <t>セイノウワリ</t>
    </rPh>
    <rPh sb="17" eb="20">
      <t>コウフキン</t>
    </rPh>
    <phoneticPr fontId="23"/>
  </si>
  <si>
    <t>決算額</t>
    <rPh sb="0" eb="3">
      <t>ケッサンガク</t>
    </rPh>
    <phoneticPr fontId="23"/>
  </si>
  <si>
    <t>※グラフ内の最古データを100とする</t>
    <rPh sb="4" eb="5">
      <t>ナイ</t>
    </rPh>
    <rPh sb="6" eb="8">
      <t>サイコ</t>
    </rPh>
    <phoneticPr fontId="23"/>
  </si>
  <si>
    <t>※グラフ中の「決算額」「年度」は手入力で更新。各項目のラベルは更新されないことがあるので注意（設定でラベルの更新ボタン押下）</t>
    <rPh sb="4" eb="5">
      <t>チュウ</t>
    </rPh>
    <rPh sb="7" eb="10">
      <t>ケッサンガク</t>
    </rPh>
    <rPh sb="12" eb="14">
      <t>ネンド</t>
    </rPh>
    <rPh sb="15" eb="18">
      <t>テニュウリョク</t>
    </rPh>
    <rPh sb="19" eb="21">
      <t>コウシン</t>
    </rPh>
    <rPh sb="31" eb="33">
      <t>コウシン</t>
    </rPh>
    <rPh sb="44" eb="46">
      <t>チュウイ</t>
    </rPh>
    <rPh sb="47" eb="49">
      <t>セッテイ</t>
    </rPh>
    <rPh sb="54" eb="56">
      <t>コウシン</t>
    </rPh>
    <rPh sb="59" eb="61">
      <t>オウカ</t>
    </rPh>
    <phoneticPr fontId="23"/>
  </si>
  <si>
    <t>※グラフ中の「決算額」「年度」は手入力で更新。</t>
    <rPh sb="4" eb="5">
      <t>チュウ</t>
    </rPh>
    <rPh sb="7" eb="10">
      <t>ケッサンガク</t>
    </rPh>
    <rPh sb="12" eb="14">
      <t>ネンド</t>
    </rPh>
    <rPh sb="15" eb="18">
      <t>テニュウリョク</t>
    </rPh>
    <rPh sb="19" eb="21">
      <t>コウシン</t>
    </rPh>
    <phoneticPr fontId="23"/>
  </si>
  <si>
    <t>各項目のラベルは更新されないことがあるので注意</t>
    <phoneticPr fontId="23"/>
  </si>
  <si>
    <t>（設定でラベルの更新ボタン押下）</t>
  </si>
  <si>
    <t>普通会計債</t>
    <phoneticPr fontId="23"/>
  </si>
  <si>
    <t>法人事業税交付金</t>
    <rPh sb="0" eb="8">
      <t>ホウジンジギョウゼイコウフキン</t>
    </rPh>
    <phoneticPr fontId="23"/>
  </si>
  <si>
    <t>-</t>
    <phoneticPr fontId="23"/>
  </si>
  <si>
    <t>交通事業債</t>
    <rPh sb="0" eb="5">
      <t>コウツウジギョウサイ</t>
    </rPh>
    <phoneticPr fontId="23"/>
  </si>
  <si>
    <t>減収補てん債</t>
    <rPh sb="0" eb="2">
      <t>ゲンシュウ</t>
    </rPh>
    <rPh sb="2" eb="3">
      <t>ホ</t>
    </rPh>
    <rPh sb="5" eb="6">
      <t>サイ</t>
    </rPh>
    <phoneticPr fontId="23"/>
  </si>
  <si>
    <t>下水道使用料</t>
    <rPh sb="0" eb="3">
      <t>ゲスイドウ</t>
    </rPh>
    <rPh sb="3" eb="6">
      <t>シヨウリョウ</t>
    </rPh>
    <phoneticPr fontId="23"/>
  </si>
  <si>
    <t>雨水処理負担金</t>
    <rPh sb="0" eb="4">
      <t>ウスイショリ</t>
    </rPh>
    <rPh sb="4" eb="7">
      <t>フタンキン</t>
    </rPh>
    <phoneticPr fontId="23"/>
  </si>
  <si>
    <t>受託工事等収益</t>
    <rPh sb="0" eb="5">
      <t>ジュタクコウジナド</t>
    </rPh>
    <rPh sb="5" eb="7">
      <t>シュウエキ</t>
    </rPh>
    <phoneticPr fontId="23"/>
  </si>
  <si>
    <t>他会計補助金</t>
    <phoneticPr fontId="23"/>
  </si>
  <si>
    <t>他会計負担金</t>
    <rPh sb="0" eb="6">
      <t>タカイケイフタンキン</t>
    </rPh>
    <phoneticPr fontId="23"/>
  </si>
  <si>
    <t>引当金戻入益</t>
    <rPh sb="0" eb="3">
      <t>ヒキアテキン</t>
    </rPh>
    <rPh sb="3" eb="6">
      <t>レイニュウエキ</t>
    </rPh>
    <phoneticPr fontId="23"/>
  </si>
  <si>
    <t>雑収益</t>
    <rPh sb="0" eb="3">
      <t>ザツシュウエキ</t>
    </rPh>
    <phoneticPr fontId="23"/>
  </si>
  <si>
    <t>その他特別利益</t>
    <rPh sb="2" eb="3">
      <t>タ</t>
    </rPh>
    <rPh sb="3" eb="7">
      <t>トクベツリエキ</t>
    </rPh>
    <phoneticPr fontId="23"/>
  </si>
  <si>
    <t>管渠費</t>
    <rPh sb="0" eb="3">
      <t>カンキョヒ</t>
    </rPh>
    <phoneticPr fontId="23"/>
  </si>
  <si>
    <t>ポンプ場費</t>
    <rPh sb="3" eb="5">
      <t>ジョウヒ</t>
    </rPh>
    <phoneticPr fontId="23"/>
  </si>
  <si>
    <t>業務費</t>
    <rPh sb="0" eb="3">
      <t>ギョウムヒ</t>
    </rPh>
    <phoneticPr fontId="23"/>
  </si>
  <si>
    <t>総係費</t>
    <rPh sb="0" eb="3">
      <t>ソウカカリヒ</t>
    </rPh>
    <phoneticPr fontId="23"/>
  </si>
  <si>
    <t>流域下水道維持管理負担金</t>
    <rPh sb="0" eb="5">
      <t>リュウイキゲスイドウ</t>
    </rPh>
    <rPh sb="5" eb="12">
      <t>イジカンリフタンキン</t>
    </rPh>
    <phoneticPr fontId="23"/>
  </si>
  <si>
    <t>減価償却費</t>
    <rPh sb="0" eb="5">
      <t>ゲンカショウキャクヒ</t>
    </rPh>
    <phoneticPr fontId="23"/>
  </si>
  <si>
    <t>（注）令和2年度より公営企業会計へ移行したため、令和元年以前のデータは無し</t>
    <rPh sb="1" eb="2">
      <t>チュウ</t>
    </rPh>
    <rPh sb="3" eb="5">
      <t>レイワ</t>
    </rPh>
    <rPh sb="6" eb="8">
      <t>ネンド</t>
    </rPh>
    <rPh sb="10" eb="12">
      <t>コウエイ</t>
    </rPh>
    <rPh sb="12" eb="14">
      <t>キギョウ</t>
    </rPh>
    <rPh sb="14" eb="16">
      <t>カイケイ</t>
    </rPh>
    <rPh sb="17" eb="19">
      <t>イコウ</t>
    </rPh>
    <rPh sb="24" eb="26">
      <t>レイワ</t>
    </rPh>
    <rPh sb="26" eb="28">
      <t>ガンネン</t>
    </rPh>
    <rPh sb="28" eb="30">
      <t>イゼン</t>
    </rPh>
    <rPh sb="35" eb="36">
      <t>ナ</t>
    </rPh>
    <phoneticPr fontId="23"/>
  </si>
  <si>
    <t>負担金</t>
    <rPh sb="0" eb="3">
      <t>フタンキン</t>
    </rPh>
    <phoneticPr fontId="23"/>
  </si>
  <si>
    <t>他会計借入金</t>
    <rPh sb="0" eb="3">
      <t>タカイケイ</t>
    </rPh>
    <rPh sb="3" eb="6">
      <t>カリイレキン</t>
    </rPh>
    <phoneticPr fontId="23"/>
  </si>
  <si>
    <t>出資金</t>
    <rPh sb="0" eb="3">
      <t>シュッシキン</t>
    </rPh>
    <phoneticPr fontId="23"/>
  </si>
  <si>
    <t>引継金</t>
    <rPh sb="0" eb="3">
      <t>ヒキツギキン</t>
    </rPh>
    <phoneticPr fontId="23"/>
  </si>
  <si>
    <t>法人事業税交付金</t>
  </si>
  <si>
    <t>法人事業税交付金</t>
    <phoneticPr fontId="23"/>
  </si>
  <si>
    <t>寄附金</t>
  </si>
  <si>
    <t>寄附金</t>
    <phoneticPr fontId="23"/>
  </si>
  <si>
    <t>国有提供施設等
所在市町村助成交付金</t>
    <phoneticPr fontId="23"/>
  </si>
  <si>
    <t>地方交付税
及び地方特例交付金</t>
    <phoneticPr fontId="23"/>
  </si>
  <si>
    <t>諸支出金</t>
  </si>
  <si>
    <t xml:space="preserve">（216）財政状況（普通会計決算） </t>
    <phoneticPr fontId="23"/>
  </si>
  <si>
    <t xml:space="preserve">（217）年度別歳入決算                                                                       </t>
    <phoneticPr fontId="23"/>
  </si>
  <si>
    <t>寄附金</t>
    <rPh sb="0" eb="2">
      <t>キフ</t>
    </rPh>
    <phoneticPr fontId="23"/>
  </si>
  <si>
    <t xml:space="preserve">   公共下水道事業特別会計は、浦添市下水道事業会計の創設に伴い令和元年度末で廃止。</t>
    <rPh sb="3" eb="8">
      <t>コウキョウゲスイドウ</t>
    </rPh>
    <rPh sb="8" eb="10">
      <t>ジギョウ</t>
    </rPh>
    <rPh sb="10" eb="12">
      <t>トクベツ</t>
    </rPh>
    <rPh sb="16" eb="19">
      <t>ウラソエシ</t>
    </rPh>
    <rPh sb="19" eb="24">
      <t>ゲスイドウジギョウ</t>
    </rPh>
    <rPh sb="32" eb="34">
      <t>レイワ</t>
    </rPh>
    <rPh sb="34" eb="35">
      <t>ガン</t>
    </rPh>
    <phoneticPr fontId="23"/>
  </si>
  <si>
    <t xml:space="preserve">   令和２年度より法人事業税交付金を追加。</t>
    <rPh sb="3" eb="5">
      <t>レイワ</t>
    </rPh>
    <rPh sb="6" eb="7">
      <t>ネン</t>
    </rPh>
    <rPh sb="7" eb="8">
      <t>ド</t>
    </rPh>
    <rPh sb="10" eb="12">
      <t>ホウジン</t>
    </rPh>
    <rPh sb="12" eb="15">
      <t>ジギョウゼイ</t>
    </rPh>
    <rPh sb="15" eb="18">
      <t>コウフキン</t>
    </rPh>
    <rPh sb="19" eb="21">
      <t>ツイカ</t>
    </rPh>
    <phoneticPr fontId="23"/>
  </si>
  <si>
    <t xml:space="preserve">（218）年度別歳出決算                                                                         </t>
    <phoneticPr fontId="23"/>
  </si>
  <si>
    <t>諸支出金</t>
    <rPh sb="3" eb="4">
      <t>キン</t>
    </rPh>
    <phoneticPr fontId="23"/>
  </si>
  <si>
    <t>　　　公共下水道事業特別会計は、浦添市下水道事業会計の創設に伴い令和元年度末で廃止。</t>
    <phoneticPr fontId="23"/>
  </si>
  <si>
    <t>（222）税目別市税調定額の推移（現年度課税分）</t>
    <phoneticPr fontId="23"/>
  </si>
  <si>
    <t>（224）目的別市債現在高の状況</t>
    <phoneticPr fontId="23"/>
  </si>
  <si>
    <t xml:space="preserve">（225）年度別普通会計歳出決算（性質別）                                                         </t>
    <phoneticPr fontId="23"/>
  </si>
  <si>
    <t xml:space="preserve">（226）年度別経常収支比率の状況                                                                 </t>
    <phoneticPr fontId="23"/>
  </si>
  <si>
    <t xml:space="preserve">（227）年度別国民健康保険特別会計歳入歳出決算                                                     </t>
    <phoneticPr fontId="23"/>
  </si>
  <si>
    <r>
      <t xml:space="preserve"> </t>
    </r>
    <r>
      <rPr>
        <sz val="10"/>
        <color theme="1"/>
        <rFont val="ＭＳ 明朝"/>
        <family val="1"/>
        <charset val="128"/>
      </rPr>
      <t>年度純損益（Ａ）－（Ｂ）</t>
    </r>
  </si>
  <si>
    <t>下水道事業収益</t>
    <rPh sb="0" eb="1">
      <t>シタ</t>
    </rPh>
    <phoneticPr fontId="23"/>
  </si>
  <si>
    <t>下水道事業費用</t>
    <rPh sb="0" eb="1">
      <t>シタ</t>
    </rPh>
    <phoneticPr fontId="23"/>
  </si>
  <si>
    <t xml:space="preserve"> ⅩⅢ　　　財　　　　政</t>
    <phoneticPr fontId="23"/>
  </si>
  <si>
    <t>（223）事業別市債現在高の状況</t>
    <phoneticPr fontId="23"/>
  </si>
  <si>
    <t>令　和　3　年　度</t>
    <rPh sb="0" eb="1">
      <t>レイ</t>
    </rPh>
    <rPh sb="2" eb="3">
      <t>ワ</t>
    </rPh>
    <phoneticPr fontId="23"/>
  </si>
  <si>
    <t>令　和　2　年　度</t>
    <rPh sb="0" eb="1">
      <t>レイ</t>
    </rPh>
    <rPh sb="2" eb="3">
      <t>ワ</t>
    </rPh>
    <phoneticPr fontId="23"/>
  </si>
  <si>
    <t>-</t>
  </si>
  <si>
    <t>令　　和　　2　  年　　度</t>
    <rPh sb="0" eb="1">
      <t>レイ</t>
    </rPh>
    <rPh sb="3" eb="4">
      <t>ワ</t>
    </rPh>
    <phoneticPr fontId="23"/>
  </si>
  <si>
    <t>令　　和　　3　  年　　度</t>
    <rPh sb="0" eb="1">
      <t>レイ</t>
    </rPh>
    <rPh sb="3" eb="4">
      <t>ワ</t>
    </rPh>
    <phoneticPr fontId="23"/>
  </si>
  <si>
    <t>平　　成　　30　　年　　度</t>
  </si>
  <si>
    <t>令　　和　　2　　年　　度</t>
    <rPh sb="0" eb="1">
      <t>レイ</t>
    </rPh>
    <rPh sb="3" eb="4">
      <t>ワ</t>
    </rPh>
    <rPh sb="9" eb="10">
      <t>トシ</t>
    </rPh>
    <rPh sb="12" eb="13">
      <t>ド</t>
    </rPh>
    <phoneticPr fontId="23"/>
  </si>
  <si>
    <t>令　　和　　3　　年　　度</t>
    <rPh sb="0" eb="1">
      <t>レイ</t>
    </rPh>
    <rPh sb="3" eb="4">
      <t>ワ</t>
    </rPh>
    <rPh sb="9" eb="10">
      <t>トシ</t>
    </rPh>
    <rPh sb="12" eb="13">
      <t>ド</t>
    </rPh>
    <phoneticPr fontId="23"/>
  </si>
  <si>
    <t>（219）市税状況（令和3年度）</t>
    <rPh sb="10" eb="12">
      <t>レイワ</t>
    </rPh>
    <phoneticPr fontId="23"/>
  </si>
  <si>
    <t>（220）過去5年間の市税状況（滞納繰越分を含む）</t>
    <phoneticPr fontId="23"/>
  </si>
  <si>
    <t>平成30年度</t>
  </si>
  <si>
    <t>令和元年度</t>
  </si>
  <si>
    <t>令和2年度</t>
    <phoneticPr fontId="23"/>
  </si>
  <si>
    <t>令和3年度</t>
    <phoneticPr fontId="23"/>
  </si>
  <si>
    <t>令和3年度</t>
    <rPh sb="0" eb="2">
      <t>レイワ</t>
    </rPh>
    <rPh sb="3" eb="4">
      <t>ネン</t>
    </rPh>
    <rPh sb="4" eb="5">
      <t>ド</t>
    </rPh>
    <phoneticPr fontId="23"/>
  </si>
  <si>
    <t>令和2年度</t>
    <rPh sb="0" eb="2">
      <t>レイワ</t>
    </rPh>
    <rPh sb="3" eb="4">
      <t>ネン</t>
    </rPh>
    <rPh sb="4" eb="5">
      <t>ド</t>
    </rPh>
    <phoneticPr fontId="23"/>
  </si>
  <si>
    <t xml:space="preserve">（221）過去5年間の市民1人当り市税負担額                                  </t>
    <phoneticPr fontId="23"/>
  </si>
  <si>
    <t>令和2年度</t>
    <rPh sb="0" eb="2">
      <t>レイワ</t>
    </rPh>
    <phoneticPr fontId="23"/>
  </si>
  <si>
    <t>令和3年度</t>
    <rPh sb="0" eb="2">
      <t>レイワ</t>
    </rPh>
    <phoneticPr fontId="23"/>
  </si>
  <si>
    <t>固定資産税</t>
    <phoneticPr fontId="23"/>
  </si>
  <si>
    <t>軽自動車税</t>
    <phoneticPr fontId="23"/>
  </si>
  <si>
    <t>市たばこ税</t>
    <phoneticPr fontId="23"/>
  </si>
  <si>
    <t>入湯税</t>
    <phoneticPr fontId="23"/>
  </si>
  <si>
    <t>市民税</t>
    <phoneticPr fontId="23"/>
  </si>
  <si>
    <t>平成30年度</t>
    <rPh sb="0" eb="2">
      <t>ヘイセイ</t>
    </rPh>
    <rPh sb="4" eb="5">
      <t>ネン</t>
    </rPh>
    <rPh sb="5" eb="6">
      <t>ド</t>
    </rPh>
    <phoneticPr fontId="23"/>
  </si>
  <si>
    <t>（注）令和2年度より交通事業債、減収補てん債を追加</t>
    <rPh sb="0" eb="3">
      <t>チュウ</t>
    </rPh>
    <rPh sb="3" eb="5">
      <t>レイワ</t>
    </rPh>
    <rPh sb="6" eb="8">
      <t>ネンド</t>
    </rPh>
    <rPh sb="23" eb="25">
      <t>ツイカ</t>
    </rPh>
    <phoneticPr fontId="23"/>
  </si>
  <si>
    <t>（注）令和2年度より減収補てん債を追加</t>
    <rPh sb="0" eb="3">
      <t>チュウ</t>
    </rPh>
    <rPh sb="3" eb="5">
      <t>レイワ</t>
    </rPh>
    <rPh sb="6" eb="8">
      <t>ネンド</t>
    </rPh>
    <rPh sb="17" eb="19">
      <t>ツイカ</t>
    </rPh>
    <phoneticPr fontId="23"/>
  </si>
  <si>
    <t>普通会計</t>
    <phoneticPr fontId="23"/>
  </si>
  <si>
    <t>普通会計以外の会計債</t>
    <phoneticPr fontId="23"/>
  </si>
  <si>
    <t>（単　　　独）</t>
    <phoneticPr fontId="23"/>
  </si>
  <si>
    <t>（補　　　助）</t>
    <phoneticPr fontId="23"/>
  </si>
  <si>
    <t>（うち職員給）</t>
    <phoneticPr fontId="23"/>
  </si>
  <si>
    <t>令  和　2　年　度</t>
    <rPh sb="0" eb="1">
      <t>レイ</t>
    </rPh>
    <rPh sb="3" eb="4">
      <t>ワ</t>
    </rPh>
    <phoneticPr fontId="23"/>
  </si>
  <si>
    <t>令  和　3　年　度</t>
    <rPh sb="0" eb="1">
      <t>レイ</t>
    </rPh>
    <rPh sb="3" eb="4">
      <t>ワ</t>
    </rPh>
    <phoneticPr fontId="23"/>
  </si>
  <si>
    <t>令  和　2  年  度</t>
    <rPh sb="0" eb="1">
      <t>レイ</t>
    </rPh>
    <rPh sb="3" eb="4">
      <t>ワ</t>
    </rPh>
    <phoneticPr fontId="23"/>
  </si>
  <si>
    <t>令  和　3  年  度</t>
    <rPh sb="0" eb="1">
      <t>レイ</t>
    </rPh>
    <rPh sb="3" eb="4">
      <t>ワ</t>
    </rPh>
    <phoneticPr fontId="23"/>
  </si>
  <si>
    <t>　令  和  2  年  度</t>
  </si>
  <si>
    <t>損益勘定留保資金</t>
  </si>
  <si>
    <t>一時借入金</t>
  </si>
  <si>
    <t>水道事業費用</t>
    <phoneticPr fontId="23"/>
  </si>
  <si>
    <t>資本的支出</t>
    <phoneticPr fontId="23"/>
  </si>
  <si>
    <t>　令  和  3  年  度</t>
    <phoneticPr fontId="23"/>
  </si>
  <si>
    <t>　令  和  2  年  度</t>
    <phoneticPr fontId="23"/>
  </si>
  <si>
    <t>補助金</t>
    <rPh sb="0" eb="3">
      <t>ホジョキン</t>
    </rPh>
    <phoneticPr fontId="23"/>
  </si>
  <si>
    <t>他会計借入償還金</t>
  </si>
  <si>
    <t>令和2年度末現在高（Ａ）</t>
    <rPh sb="0" eb="2">
      <t>レイワ</t>
    </rPh>
    <rPh sb="3" eb="6">
      <t>ネンドマツ</t>
    </rPh>
    <phoneticPr fontId="23"/>
  </si>
  <si>
    <t>令和3年度発行額（Ｂ）</t>
    <rPh sb="0" eb="2">
      <t>レイワ</t>
    </rPh>
    <rPh sb="3" eb="5">
      <t>ネンド</t>
    </rPh>
    <phoneticPr fontId="23"/>
  </si>
  <si>
    <t>令　和　3　年　度　元　利　償　還　額</t>
    <rPh sb="0" eb="1">
      <t>レイ</t>
    </rPh>
    <rPh sb="2" eb="3">
      <t>ワ</t>
    </rPh>
    <phoneticPr fontId="23"/>
  </si>
  <si>
    <t>令和元年度</t>
    <rPh sb="0" eb="1">
      <t>レイ</t>
    </rPh>
    <rPh sb="1" eb="2">
      <t>ワ</t>
    </rPh>
    <rPh sb="2" eb="3">
      <t>モト</t>
    </rPh>
    <phoneticPr fontId="23"/>
  </si>
  <si>
    <t>令和2年度</t>
    <rPh sb="0" eb="1">
      <t>レイ</t>
    </rPh>
    <rPh sb="1" eb="2">
      <t>ワ</t>
    </rPh>
    <phoneticPr fontId="23"/>
  </si>
  <si>
    <t>令和3年度</t>
    <rPh sb="0" eb="1">
      <t>レイ</t>
    </rPh>
    <rPh sb="1" eb="2">
      <t>ワ</t>
    </rPh>
    <phoneticPr fontId="23"/>
  </si>
  <si>
    <t xml:space="preserve"> （平成29年度＝100）</t>
    <phoneticPr fontId="23"/>
  </si>
  <si>
    <t>R3年度</t>
    <phoneticPr fontId="23"/>
  </si>
  <si>
    <t>平成29年度</t>
    <rPh sb="4" eb="6">
      <t>ネンド</t>
    </rPh>
    <phoneticPr fontId="23"/>
  </si>
  <si>
    <t>資料：財政課　上下水道部</t>
    <rPh sb="7" eb="12">
      <t>ジョウゲスイドウブ</t>
    </rPh>
    <phoneticPr fontId="23"/>
  </si>
  <si>
    <t>(注)平成30年度からの国保制度改正に伴い、予算科目が一部改正されている。</t>
    <rPh sb="1" eb="2">
      <t>チュウ</t>
    </rPh>
    <rPh sb="3" eb="5">
      <t>ヘイセイ</t>
    </rPh>
    <rPh sb="7" eb="9">
      <t>ネンド</t>
    </rPh>
    <rPh sb="12" eb="14">
      <t>コクホ</t>
    </rPh>
    <rPh sb="14" eb="16">
      <t>セイド</t>
    </rPh>
    <rPh sb="16" eb="18">
      <t>カイセイ</t>
    </rPh>
    <rPh sb="19" eb="20">
      <t>トモナ</t>
    </rPh>
    <rPh sb="22" eb="24">
      <t>ヨサン</t>
    </rPh>
    <rPh sb="24" eb="26">
      <t>カモク</t>
    </rPh>
    <rPh sb="27" eb="29">
      <t>イチブ</t>
    </rPh>
    <rPh sb="29" eb="31">
      <t>カイセイ</t>
    </rPh>
    <phoneticPr fontId="23"/>
  </si>
  <si>
    <t>（228）年度別上水道事業会計損益決算</t>
    <rPh sb="8" eb="9">
      <t>ジョウ</t>
    </rPh>
    <phoneticPr fontId="23"/>
  </si>
  <si>
    <t>（229）年度別上水道事業会計歳入決算</t>
    <rPh sb="8" eb="9">
      <t>ジョウ</t>
    </rPh>
    <phoneticPr fontId="23"/>
  </si>
  <si>
    <t>（230）年度別上水道事業会計資本的収支決算</t>
    <rPh sb="8" eb="9">
      <t>ジョウ</t>
    </rPh>
    <phoneticPr fontId="23"/>
  </si>
  <si>
    <t>（231）年度別上水道事業会計歳出決算</t>
    <rPh sb="8" eb="9">
      <t>ジョウ</t>
    </rPh>
    <phoneticPr fontId="23"/>
  </si>
  <si>
    <t>（234）年度別下水道事業会計資本的収支決算</t>
    <rPh sb="8" eb="9">
      <t>ゲ</t>
    </rPh>
    <phoneticPr fontId="23"/>
  </si>
  <si>
    <t>（235）年度別下水道事業会計歳出決算</t>
    <rPh sb="8" eb="9">
      <t>シタ</t>
    </rPh>
    <phoneticPr fontId="23"/>
  </si>
  <si>
    <t>（232）年度別下水道事業会計損益決算</t>
    <phoneticPr fontId="23"/>
  </si>
  <si>
    <t>（233）年度別下水道事業会計歳入決算</t>
    <rPh sb="8" eb="9">
      <t>シタ</t>
    </rPh>
    <phoneticPr fontId="23"/>
  </si>
  <si>
    <t>他 会 計 借 入 償 還 金</t>
    <rPh sb="0" eb="1">
      <t>タ</t>
    </rPh>
    <rPh sb="2" eb="3">
      <t>カイ</t>
    </rPh>
    <rPh sb="4" eb="5">
      <t>ケイ</t>
    </rPh>
    <rPh sb="6" eb="7">
      <t>シャク</t>
    </rPh>
    <rPh sb="8" eb="9">
      <t>イ</t>
    </rPh>
    <rPh sb="10" eb="11">
      <t>ショウ</t>
    </rPh>
    <rPh sb="12" eb="13">
      <t>カン</t>
    </rPh>
    <rPh sb="14" eb="15">
      <t>キン</t>
    </rPh>
    <phoneticPr fontId="23"/>
  </si>
  <si>
    <t>公共下水道事業
特別会計</t>
    <phoneticPr fontId="23"/>
  </si>
  <si>
    <t>後期高齢者医療
特別会計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</si>
</sst>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41" formatCode="_ * #,##0_ ;_ * \-#,##0_ ;_ * &quot;-&quot;_ ;_ @_ "/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;&quot;△ &quot;#,##0.00"/>
    <numFmt numFmtId="182" formatCode="#,##0.00_);[Red]\(#,##0.00\)"/>
    <numFmt numFmtId="183" formatCode="#,##0;[Red]#,##0"/>
    <numFmt numFmtId="184" formatCode="0.00;[Red]0.00"/>
    <numFmt numFmtId="185" formatCode="_ * #,##0_ ;_ * \-#,##0_ ;_ * \-_ ;_ @_ "/>
    <numFmt numFmtId="186" formatCode="_ * #,##0.0_ ;_ * \-#,##0.0_ ;_ * \-?_ ;_ @_ "/>
    <numFmt numFmtId="187" formatCode="0.0_ "/>
    <numFmt numFmtId="188" formatCode="#,##0.0;[Red]#,##0.0"/>
    <numFmt numFmtId="189" formatCode="#,##0_ "/>
    <numFmt numFmtId="190" formatCode="#,##0_ ;[Red]\-#,##0\ "/>
    <numFmt numFmtId="191" formatCode="#,##0.0_ "/>
    <numFmt numFmtId="192" formatCode="_ * \(#,##0\);_ * \-#,##0_ ;_ * \-_ ;_ @_ "/>
    <numFmt numFmtId="193" formatCode="#,##0_);\(#,##0\)"/>
    <numFmt numFmtId="194" formatCode="0.0_);[Red]\(0.0\)"/>
    <numFmt numFmtId="195" formatCode="_ * #,##0.0_ ;_ * \-#,##0.0_ ;_ * \-_ ;_ @_ "/>
    <numFmt numFmtId="196" formatCode="_ * #,##0.0_ ;_ * \-#,##0.0_ ;_ * \-??_ ;_ @_ "/>
    <numFmt numFmtId="197" formatCode="0_ "/>
    <numFmt numFmtId="198" formatCode="\(#,##0\)_);\(#,##0\)"/>
    <numFmt numFmtId="199" formatCode="0.0\ ;&quot;△&quot;0.0\ "/>
    <numFmt numFmtId="200" formatCode="0_);\(0\)"/>
    <numFmt numFmtId="201" formatCode="##&quot;年度&quot;"/>
    <numFmt numFmtId="202" formatCode="0.0%"/>
    <numFmt numFmtId="203" formatCode="_ * #,##0.0_ ;_ * \-#,##0.0_ ;_ * 0.0?"/>
    <numFmt numFmtId="204" formatCode="_ * \(#,##0.0\);_ * &quot;(-&quot;#,#?0.0\)\ "/>
    <numFmt numFmtId="205" formatCode="#,##0\ ;&quot;△ &quot;#,##0\ "/>
    <numFmt numFmtId="206" formatCode="_ * #,##0.0_ ;_ * \-#,##0.0_ ;_ * &quot;-&quot;?_ ;_ @_ "/>
    <numFmt numFmtId="207" formatCode="_ * #,##0.00_ ;_ * \-#,##0.00_ ;_ * \-_ ;_ @_ "/>
    <numFmt numFmtId="208" formatCode="\(#,##0.0\)_);\(#,##0.0\)"/>
    <numFmt numFmtId="209" formatCode="&quot;r&quot;#,##0.0_);[Red]\(#,##0.0\)"/>
    <numFmt numFmtId="210" formatCode="#,##0.00;[Red]#,##0.00"/>
    <numFmt numFmtId="211" formatCode="0.00_);[Red]\(0.00\)"/>
    <numFmt numFmtId="212" formatCode="0.0"/>
  </numFmts>
  <fonts count="4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b/>
      <sz val="10"/>
      <color theme="0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1"/>
      <color theme="0"/>
      <name val="ＭＳ Ｐ明朝"/>
      <family val="1"/>
      <charset val="128"/>
    </font>
    <font>
      <sz val="6"/>
      <color theme="0"/>
      <name val="ＭＳ 明朝"/>
      <family val="1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Ｐ明朝"/>
      <family val="1"/>
      <charset val="128"/>
    </font>
    <font>
      <sz val="7"/>
      <color theme="0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1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medium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4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24" fillId="0" borderId="0" applyFill="0" applyBorder="0" applyAlignment="0" applyProtection="0"/>
    <xf numFmtId="38" fontId="24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9" fontId="24" fillId="0" borderId="0" applyFont="0" applyFill="0" applyBorder="0" applyAlignment="0" applyProtection="0">
      <alignment vertical="center"/>
    </xf>
    <xf numFmtId="0" fontId="24" fillId="0" borderId="0"/>
  </cellStyleXfs>
  <cellXfs count="1007">
    <xf numFmtId="0" fontId="0" fillId="0" borderId="0" xfId="0"/>
    <xf numFmtId="0" fontId="18" fillId="0" borderId="16" xfId="0" applyFont="1" applyBorder="1" applyAlignment="1">
      <alignment horizontal="justify" vertical="center"/>
    </xf>
    <xf numFmtId="176" fontId="18" fillId="0" borderId="18" xfId="0" applyNumberFormat="1" applyFont="1" applyBorder="1" applyAlignment="1">
      <alignment horizontal="right" vertical="center"/>
    </xf>
    <xf numFmtId="185" fontId="18" fillId="0" borderId="0" xfId="0" applyNumberFormat="1" applyFont="1" applyAlignment="1">
      <alignment horizontal="right" vertical="center"/>
    </xf>
    <xf numFmtId="185" fontId="18" fillId="0" borderId="0" xfId="0" applyNumberFormat="1" applyFont="1" applyAlignment="1">
      <alignment vertical="center" shrinkToFit="1"/>
    </xf>
    <xf numFmtId="0" fontId="18" fillId="0" borderId="16" xfId="0" applyFont="1" applyBorder="1" applyAlignment="1">
      <alignment horizontal="justify" vertical="center" indent="1"/>
    </xf>
    <xf numFmtId="185" fontId="18" fillId="0" borderId="18" xfId="0" applyNumberFormat="1" applyFont="1" applyBorder="1" applyAlignment="1">
      <alignment horizontal="right" vertical="center"/>
    </xf>
    <xf numFmtId="185" fontId="18" fillId="0" borderId="0" xfId="0" applyNumberFormat="1" applyFont="1" applyAlignment="1">
      <alignment horizontal="right" vertical="center" shrinkToFit="1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189" fontId="18" fillId="0" borderId="0" xfId="0" applyNumberFormat="1" applyFont="1" applyAlignment="1">
      <alignment horizontal="right" vertical="center" shrinkToFit="1"/>
    </xf>
    <xf numFmtId="185" fontId="18" fillId="0" borderId="18" xfId="0" applyNumberFormat="1" applyFont="1" applyBorder="1" applyAlignment="1">
      <alignment horizontal="right" vertical="center" shrinkToFit="1"/>
    </xf>
    <xf numFmtId="195" fontId="18" fillId="0" borderId="18" xfId="0" applyNumberFormat="1" applyFont="1" applyBorder="1" applyAlignment="1">
      <alignment horizontal="right" vertical="center"/>
    </xf>
    <xf numFmtId="195" fontId="18" fillId="0" borderId="0" xfId="0" applyNumberFormat="1" applyFont="1" applyAlignment="1">
      <alignment horizontal="right" vertical="center"/>
    </xf>
    <xf numFmtId="0" fontId="18" fillId="0" borderId="15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left" vertical="center"/>
    </xf>
    <xf numFmtId="194" fontId="18" fillId="0" borderId="18" xfId="0" applyNumberFormat="1" applyFont="1" applyBorder="1" applyAlignment="1">
      <alignment vertical="center"/>
    </xf>
    <xf numFmtId="0" fontId="18" fillId="0" borderId="0" xfId="0" applyFont="1"/>
    <xf numFmtId="186" fontId="18" fillId="0" borderId="0" xfId="0" applyNumberFormat="1" applyFont="1" applyAlignment="1">
      <alignment horizontal="right" vertical="center"/>
    </xf>
    <xf numFmtId="185" fontId="18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distributed" vertical="center"/>
    </xf>
    <xf numFmtId="0" fontId="19" fillId="0" borderId="27" xfId="0" applyFont="1" applyBorder="1"/>
    <xf numFmtId="0" fontId="19" fillId="0" borderId="31" xfId="0" applyFont="1" applyBorder="1"/>
    <xf numFmtId="183" fontId="18" fillId="0" borderId="0" xfId="0" applyNumberFormat="1" applyFont="1" applyAlignment="1">
      <alignment horizontal="right" vertical="center"/>
    </xf>
    <xf numFmtId="176" fontId="18" fillId="0" borderId="0" xfId="33" applyNumberFormat="1" applyFont="1" applyFill="1" applyBorder="1" applyAlignment="1" applyProtection="1">
      <alignment vertical="center" shrinkToFit="1"/>
    </xf>
    <xf numFmtId="0" fontId="18" fillId="0" borderId="32" xfId="0" applyFont="1" applyBorder="1" applyAlignment="1">
      <alignment horizontal="justify" vertical="center"/>
    </xf>
    <xf numFmtId="186" fontId="18" fillId="0" borderId="29" xfId="0" applyNumberFormat="1" applyFont="1" applyBorder="1" applyAlignment="1">
      <alignment horizontal="right" vertical="center"/>
    </xf>
    <xf numFmtId="194" fontId="18" fillId="0" borderId="18" xfId="0" applyNumberFormat="1" applyFont="1" applyBorder="1" applyAlignment="1">
      <alignment horizontal="right" vertical="center" shrinkToFit="1"/>
    </xf>
    <xf numFmtId="189" fontId="18" fillId="0" borderId="18" xfId="0" applyNumberFormat="1" applyFont="1" applyBorder="1" applyAlignment="1">
      <alignment vertical="center" shrinkToFit="1"/>
    </xf>
    <xf numFmtId="194" fontId="18" fillId="0" borderId="0" xfId="0" applyNumberFormat="1" applyFont="1" applyAlignment="1">
      <alignment horizontal="right" vertical="center" shrinkToFit="1"/>
    </xf>
    <xf numFmtId="189" fontId="18" fillId="0" borderId="0" xfId="0" applyNumberFormat="1" applyFont="1" applyAlignment="1">
      <alignment vertical="center" shrinkToFit="1"/>
    </xf>
    <xf numFmtId="0" fontId="18" fillId="0" borderId="32" xfId="0" applyFont="1" applyBorder="1" applyAlignment="1">
      <alignment horizontal="justify" vertical="center" indent="1"/>
    </xf>
    <xf numFmtId="187" fontId="18" fillId="0" borderId="29" xfId="0" applyNumberFormat="1" applyFont="1" applyBorder="1" applyAlignment="1">
      <alignment horizontal="right" vertical="center"/>
    </xf>
    <xf numFmtId="185" fontId="18" fillId="0" borderId="29" xfId="0" applyNumberFormat="1" applyFont="1" applyBorder="1" applyAlignment="1">
      <alignment horizontal="right" vertical="center"/>
    </xf>
    <xf numFmtId="0" fontId="19" fillId="0" borderId="29" xfId="0" applyFont="1" applyBorder="1" applyAlignment="1">
      <alignment horizontal="distributed" vertical="center"/>
    </xf>
    <xf numFmtId="195" fontId="18" fillId="0" borderId="57" xfId="0" applyNumberFormat="1" applyFont="1" applyBorder="1" applyAlignment="1">
      <alignment horizontal="right" vertical="center"/>
    </xf>
    <xf numFmtId="186" fontId="18" fillId="0" borderId="18" xfId="0" applyNumberFormat="1" applyFont="1" applyBorder="1" applyAlignment="1">
      <alignment horizontal="right" vertical="center"/>
    </xf>
    <xf numFmtId="186" fontId="18" fillId="0" borderId="29" xfId="0" applyNumberFormat="1" applyFont="1" applyBorder="1" applyAlignment="1">
      <alignment horizontal="right" vertical="center" shrinkToFit="1"/>
    </xf>
    <xf numFmtId="179" fontId="18" fillId="0" borderId="29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right" vertical="center" shrinkToFit="1"/>
    </xf>
    <xf numFmtId="191" fontId="18" fillId="0" borderId="0" xfId="0" applyNumberFormat="1" applyFont="1" applyAlignment="1">
      <alignment vertical="center" shrinkToFit="1"/>
    </xf>
    <xf numFmtId="187" fontId="18" fillId="0" borderId="33" xfId="0" applyNumberFormat="1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195" fontId="18" fillId="0" borderId="0" xfId="0" applyNumberFormat="1" applyFont="1" applyAlignment="1">
      <alignment horizontal="right" vertical="center" shrinkToFit="1"/>
    </xf>
    <xf numFmtId="186" fontId="18" fillId="0" borderId="0" xfId="0" applyNumberFormat="1" applyFont="1" applyAlignment="1">
      <alignment horizontal="right" vertical="center" shrinkToFit="1"/>
    </xf>
    <xf numFmtId="0" fontId="18" fillId="0" borderId="19" xfId="0" applyFont="1" applyBorder="1" applyAlignment="1">
      <alignment horizontal="justify" vertical="center" indent="1"/>
    </xf>
    <xf numFmtId="0" fontId="18" fillId="0" borderId="29" xfId="0" applyFont="1" applyBorder="1" applyAlignment="1">
      <alignment horizontal="distributed" vertical="center"/>
    </xf>
    <xf numFmtId="191" fontId="18" fillId="0" borderId="0" xfId="0" applyNumberFormat="1" applyFont="1" applyAlignment="1">
      <alignment horizontal="right" vertical="center" shrinkToFit="1"/>
    </xf>
    <xf numFmtId="189" fontId="18" fillId="0" borderId="29" xfId="0" applyNumberFormat="1" applyFont="1" applyBorder="1" applyAlignment="1">
      <alignment vertical="center"/>
    </xf>
    <xf numFmtId="185" fontId="18" fillId="0" borderId="57" xfId="0" applyNumberFormat="1" applyFont="1" applyBorder="1" applyAlignment="1">
      <alignment horizontal="right" vertical="center"/>
    </xf>
    <xf numFmtId="189" fontId="18" fillId="0" borderId="29" xfId="0" applyNumberFormat="1" applyFont="1" applyBorder="1" applyAlignment="1">
      <alignment horizontal="right" vertical="center"/>
    </xf>
    <xf numFmtId="185" fontId="18" fillId="0" borderId="61" xfId="0" applyNumberFormat="1" applyFont="1" applyBorder="1" applyAlignment="1">
      <alignment horizontal="right" vertical="center" shrinkToFit="1"/>
    </xf>
    <xf numFmtId="196" fontId="18" fillId="0" borderId="0" xfId="0" applyNumberFormat="1" applyFont="1" applyAlignment="1">
      <alignment horizontal="right" vertical="center" shrinkToFit="1"/>
    </xf>
    <xf numFmtId="204" fontId="18" fillId="0" borderId="0" xfId="0" applyNumberFormat="1" applyFont="1" applyAlignment="1">
      <alignment vertical="center" shrinkToFit="1"/>
    </xf>
    <xf numFmtId="205" fontId="18" fillId="0" borderId="0" xfId="0" applyNumberFormat="1" applyFont="1" applyAlignment="1">
      <alignment horizontal="right" vertical="center" shrinkToFit="1"/>
    </xf>
    <xf numFmtId="203" fontId="18" fillId="0" borderId="0" xfId="0" applyNumberFormat="1" applyFont="1" applyAlignment="1">
      <alignment horizontal="right" vertical="center" shrinkToFit="1"/>
    </xf>
    <xf numFmtId="185" fontId="18" fillId="0" borderId="0" xfId="0" applyNumberFormat="1" applyFont="1" applyAlignment="1">
      <alignment vertical="center"/>
    </xf>
    <xf numFmtId="0" fontId="18" fillId="0" borderId="22" xfId="0" applyFont="1" applyBorder="1" applyAlignment="1">
      <alignment horizontal="center" vertical="center"/>
    </xf>
    <xf numFmtId="186" fontId="25" fillId="0" borderId="29" xfId="0" applyNumberFormat="1" applyFont="1" applyBorder="1" applyAlignment="1">
      <alignment horizontal="right" vertical="center" shrinkToFit="1"/>
    </xf>
    <xf numFmtId="206" fontId="18" fillId="0" borderId="0" xfId="0" applyNumberFormat="1" applyFont="1" applyAlignment="1">
      <alignment vertical="center" shrinkToFit="1"/>
    </xf>
    <xf numFmtId="0" fontId="18" fillId="0" borderId="31" xfId="0" applyFont="1" applyBorder="1" applyAlignment="1">
      <alignment horizontal="distributed" vertical="center"/>
    </xf>
    <xf numFmtId="176" fontId="18" fillId="0" borderId="0" xfId="34" applyNumberFormat="1" applyFont="1" applyFill="1" applyBorder="1" applyAlignment="1" applyProtection="1">
      <alignment vertical="center" shrinkToFit="1"/>
    </xf>
    <xf numFmtId="176" fontId="18" fillId="0" borderId="0" xfId="34" applyNumberFormat="1" applyFont="1" applyFill="1" applyBorder="1" applyAlignment="1" applyProtection="1">
      <alignment horizontal="right" vertical="center" shrinkToFit="1"/>
    </xf>
    <xf numFmtId="192" fontId="18" fillId="0" borderId="0" xfId="34" applyNumberFormat="1" applyFont="1" applyFill="1" applyBorder="1" applyAlignment="1" applyProtection="1">
      <alignment vertical="center" shrinkToFit="1"/>
    </xf>
    <xf numFmtId="193" fontId="18" fillId="0" borderId="0" xfId="34" applyNumberFormat="1" applyFont="1" applyFill="1" applyBorder="1" applyAlignment="1" applyProtection="1">
      <alignment vertical="center" shrinkToFit="1"/>
    </xf>
    <xf numFmtId="185" fontId="18" fillId="0" borderId="0" xfId="34" applyNumberFormat="1" applyFont="1" applyFill="1" applyBorder="1" applyAlignment="1" applyProtection="1">
      <alignment vertical="center" shrinkToFit="1"/>
    </xf>
    <xf numFmtId="189" fontId="18" fillId="0" borderId="0" xfId="0" applyNumberFormat="1" applyFont="1" applyAlignment="1">
      <alignment vertical="center"/>
    </xf>
    <xf numFmtId="185" fontId="18" fillId="0" borderId="65" xfId="0" applyNumberFormat="1" applyFont="1" applyBorder="1" applyAlignment="1">
      <alignment vertical="center"/>
    </xf>
    <xf numFmtId="185" fontId="18" fillId="0" borderId="18" xfId="0" applyNumberFormat="1" applyFont="1" applyBorder="1" applyAlignment="1">
      <alignment vertical="center"/>
    </xf>
    <xf numFmtId="185" fontId="18" fillId="0" borderId="61" xfId="0" applyNumberFormat="1" applyFont="1" applyBorder="1" applyAlignment="1">
      <alignment vertical="center" shrinkToFit="1"/>
    </xf>
    <xf numFmtId="0" fontId="18" fillId="0" borderId="81" xfId="0" applyFont="1" applyBorder="1"/>
    <xf numFmtId="41" fontId="18" fillId="0" borderId="0" xfId="0" applyNumberFormat="1" applyFont="1" applyAlignment="1">
      <alignment horizontal="right" vertical="center" shrinkToFit="1"/>
    </xf>
    <xf numFmtId="186" fontId="18" fillId="0" borderId="33" xfId="0" applyNumberFormat="1" applyFont="1" applyBorder="1" applyAlignment="1">
      <alignment horizontal="right" vertical="center" shrinkToFit="1"/>
    </xf>
    <xf numFmtId="0" fontId="18" fillId="0" borderId="79" xfId="0" applyFont="1" applyBorder="1" applyAlignment="1">
      <alignment vertical="center"/>
    </xf>
    <xf numFmtId="0" fontId="18" fillId="0" borderId="80" xfId="0" applyFont="1" applyBorder="1" applyAlignment="1">
      <alignment vertical="center"/>
    </xf>
    <xf numFmtId="185" fontId="18" fillId="0" borderId="30" xfId="0" applyNumberFormat="1" applyFont="1" applyBorder="1" applyAlignment="1">
      <alignment horizontal="right" vertical="center"/>
    </xf>
    <xf numFmtId="0" fontId="18" fillId="0" borderId="33" xfId="0" applyFont="1" applyBorder="1" applyAlignment="1">
      <alignment vertical="center"/>
    </xf>
    <xf numFmtId="185" fontId="18" fillId="0" borderId="77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justify" vertical="center" indent="1"/>
    </xf>
    <xf numFmtId="186" fontId="18" fillId="0" borderId="30" xfId="0" applyNumberFormat="1" applyFont="1" applyBorder="1" applyAlignment="1">
      <alignment horizontal="right" vertical="center"/>
    </xf>
    <xf numFmtId="204" fontId="18" fillId="0" borderId="77" xfId="0" applyNumberFormat="1" applyFont="1" applyBorder="1" applyAlignment="1">
      <alignment vertical="center"/>
    </xf>
    <xf numFmtId="185" fontId="18" fillId="0" borderId="77" xfId="0" applyNumberFormat="1" applyFont="1" applyBorder="1" applyAlignment="1">
      <alignment vertical="center"/>
    </xf>
    <xf numFmtId="0" fontId="18" fillId="0" borderId="35" xfId="0" applyFont="1" applyBorder="1" applyAlignment="1">
      <alignment horizontal="center" vertical="center" shrinkToFit="1"/>
    </xf>
    <xf numFmtId="191" fontId="18" fillId="0" borderId="77" xfId="0" applyNumberFormat="1" applyFont="1" applyBorder="1" applyAlignment="1">
      <alignment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41" fontId="18" fillId="0" borderId="0" xfId="0" applyNumberFormat="1" applyFont="1" applyAlignment="1">
      <alignment vertical="center"/>
    </xf>
    <xf numFmtId="208" fontId="18" fillId="0" borderId="0" xfId="0" applyNumberFormat="1" applyFont="1" applyAlignment="1">
      <alignment vertical="center"/>
    </xf>
    <xf numFmtId="41" fontId="18" fillId="0" borderId="0" xfId="0" applyNumberFormat="1" applyFont="1"/>
    <xf numFmtId="186" fontId="18" fillId="0" borderId="61" xfId="0" applyNumberFormat="1" applyFont="1" applyBorder="1" applyAlignment="1">
      <alignment horizontal="center" vertical="center" shrinkToFit="1"/>
    </xf>
    <xf numFmtId="195" fontId="18" fillId="0" borderId="77" xfId="0" applyNumberFormat="1" applyFont="1" applyBorder="1" applyAlignment="1">
      <alignment horizontal="right" vertical="center" shrinkToFit="1"/>
    </xf>
    <xf numFmtId="177" fontId="18" fillId="0" borderId="61" xfId="0" applyNumberFormat="1" applyFont="1" applyBorder="1" applyAlignment="1">
      <alignment horizontal="right" vertical="center" shrinkToFit="1"/>
    </xf>
    <xf numFmtId="185" fontId="18" fillId="0" borderId="73" xfId="0" applyNumberFormat="1" applyFont="1" applyBorder="1" applyAlignment="1">
      <alignment horizontal="right" vertical="center" shrinkToFit="1"/>
    </xf>
    <xf numFmtId="195" fontId="18" fillId="0" borderId="77" xfId="0" applyNumberFormat="1" applyFont="1" applyBorder="1" applyAlignment="1">
      <alignment horizontal="right" vertical="center"/>
    </xf>
    <xf numFmtId="185" fontId="18" fillId="0" borderId="85" xfId="0" applyNumberFormat="1" applyFont="1" applyBorder="1" applyAlignment="1">
      <alignment vertical="center"/>
    </xf>
    <xf numFmtId="195" fontId="18" fillId="0" borderId="86" xfId="0" applyNumberFormat="1" applyFont="1" applyBorder="1" applyAlignment="1">
      <alignment horizontal="right" vertical="center"/>
    </xf>
    <xf numFmtId="195" fontId="18" fillId="0" borderId="77" xfId="0" applyNumberFormat="1" applyFont="1" applyBorder="1" applyAlignment="1">
      <alignment vertical="center"/>
    </xf>
    <xf numFmtId="186" fontId="18" fillId="0" borderId="77" xfId="0" applyNumberFormat="1" applyFont="1" applyBorder="1" applyAlignment="1">
      <alignment vertical="center"/>
    </xf>
    <xf numFmtId="187" fontId="18" fillId="0" borderId="77" xfId="0" applyNumberFormat="1" applyFont="1" applyBorder="1" applyAlignment="1">
      <alignment vertical="center"/>
    </xf>
    <xf numFmtId="202" fontId="18" fillId="0" borderId="0" xfId="0" applyNumberFormat="1" applyFont="1"/>
    <xf numFmtId="0" fontId="18" fillId="0" borderId="29" xfId="0" applyFont="1" applyBorder="1" applyAlignment="1">
      <alignment vertical="center"/>
    </xf>
    <xf numFmtId="194" fontId="18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52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38" xfId="0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177" fontId="27" fillId="0" borderId="0" xfId="0" applyNumberFormat="1" applyFont="1" applyAlignment="1">
      <alignment vertical="center"/>
    </xf>
    <xf numFmtId="177" fontId="27" fillId="0" borderId="28" xfId="0" applyNumberFormat="1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27" fillId="0" borderId="0" xfId="0" applyFont="1" applyAlignment="1">
      <alignment horizontal="distributed" vertical="center"/>
    </xf>
    <xf numFmtId="0" fontId="27" fillId="0" borderId="16" xfId="0" applyFont="1" applyBorder="1" applyAlignment="1">
      <alignment horizontal="justify" vertical="center"/>
    </xf>
    <xf numFmtId="179" fontId="27" fillId="0" borderId="0" xfId="0" applyNumberFormat="1" applyFont="1" applyAlignment="1">
      <alignment vertical="center"/>
    </xf>
    <xf numFmtId="179" fontId="27" fillId="0" borderId="28" xfId="0" applyNumberFormat="1" applyFont="1" applyBorder="1" applyAlignment="1">
      <alignment vertical="center"/>
    </xf>
    <xf numFmtId="181" fontId="27" fillId="0" borderId="0" xfId="0" applyNumberFormat="1" applyFont="1" applyAlignment="1">
      <alignment vertical="center"/>
    </xf>
    <xf numFmtId="181" fontId="27" fillId="0" borderId="28" xfId="0" applyNumberFormat="1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0" fontId="27" fillId="0" borderId="29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176" fontId="27" fillId="0" borderId="29" xfId="0" applyNumberFormat="1" applyFont="1" applyBorder="1" applyAlignment="1">
      <alignment horizontal="right" vertical="center" indent="4"/>
    </xf>
    <xf numFmtId="176" fontId="27" fillId="0" borderId="33" xfId="0" applyNumberFormat="1" applyFont="1" applyBorder="1" applyAlignment="1">
      <alignment horizontal="right" vertical="center" indent="4"/>
    </xf>
    <xf numFmtId="176" fontId="28" fillId="0" borderId="0" xfId="0" applyNumberFormat="1" applyFont="1" applyAlignment="1">
      <alignment vertical="center"/>
    </xf>
    <xf numFmtId="182" fontId="28" fillId="0" borderId="0" xfId="0" applyNumberFormat="1" applyFont="1" applyAlignment="1">
      <alignment vertical="center"/>
    </xf>
    <xf numFmtId="182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182" fontId="28" fillId="0" borderId="39" xfId="0" applyNumberFormat="1" applyFont="1" applyBorder="1" applyAlignment="1">
      <alignment horizontal="center" vertical="center"/>
    </xf>
    <xf numFmtId="182" fontId="28" fillId="0" borderId="12" xfId="0" applyNumberFormat="1" applyFont="1" applyBorder="1" applyAlignment="1">
      <alignment horizontal="center" vertical="center"/>
    </xf>
    <xf numFmtId="182" fontId="28" fillId="0" borderId="40" xfId="0" applyNumberFormat="1" applyFont="1" applyBorder="1" applyAlignment="1">
      <alignment horizontal="center" vertical="center"/>
    </xf>
    <xf numFmtId="182" fontId="28" fillId="0" borderId="14" xfId="0" applyNumberFormat="1" applyFont="1" applyBorder="1" applyAlignment="1">
      <alignment horizontal="center" vertical="center"/>
    </xf>
    <xf numFmtId="183" fontId="28" fillId="0" borderId="18" xfId="0" applyNumberFormat="1" applyFont="1" applyBorder="1" applyAlignment="1">
      <alignment horizontal="right" vertical="center"/>
    </xf>
    <xf numFmtId="184" fontId="28" fillId="0" borderId="18" xfId="0" applyNumberFormat="1" applyFont="1" applyBorder="1" applyAlignment="1">
      <alignment horizontal="right" vertical="center"/>
    </xf>
    <xf numFmtId="184" fontId="28" fillId="0" borderId="0" xfId="0" applyNumberFormat="1" applyFont="1" applyAlignment="1">
      <alignment horizontal="right" vertical="center"/>
    </xf>
    <xf numFmtId="184" fontId="28" fillId="0" borderId="30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 shrinkToFit="1"/>
    </xf>
    <xf numFmtId="183" fontId="28" fillId="0" borderId="0" xfId="0" applyNumberFormat="1" applyFont="1" applyAlignment="1">
      <alignment horizontal="right" vertical="center"/>
    </xf>
    <xf numFmtId="0" fontId="28" fillId="0" borderId="27" xfId="0" applyFont="1" applyBorder="1" applyAlignment="1">
      <alignment vertical="center"/>
    </xf>
    <xf numFmtId="184" fontId="28" fillId="0" borderId="77" xfId="0" applyNumberFormat="1" applyFont="1" applyBorder="1" applyAlignment="1">
      <alignment horizontal="right" vertical="center"/>
    </xf>
    <xf numFmtId="180" fontId="28" fillId="0" borderId="0" xfId="0" applyNumberFormat="1" applyFont="1" applyAlignment="1">
      <alignment horizontal="right" vertical="center"/>
    </xf>
    <xf numFmtId="41" fontId="28" fillId="0" borderId="0" xfId="0" applyNumberFormat="1" applyFont="1" applyAlignment="1">
      <alignment horizontal="right" vertical="center"/>
    </xf>
    <xf numFmtId="185" fontId="28" fillId="0" borderId="28" xfId="0" applyNumberFormat="1" applyFont="1" applyBorder="1" applyAlignment="1">
      <alignment horizontal="right" vertical="center"/>
    </xf>
    <xf numFmtId="0" fontId="28" fillId="0" borderId="31" xfId="0" applyFont="1" applyBorder="1" applyAlignment="1">
      <alignment vertical="center"/>
    </xf>
    <xf numFmtId="183" fontId="28" fillId="0" borderId="29" xfId="0" applyNumberFormat="1" applyFont="1" applyBorder="1" applyAlignment="1">
      <alignment horizontal="right" vertical="center"/>
    </xf>
    <xf numFmtId="184" fontId="28" fillId="0" borderId="29" xfId="0" applyNumberFormat="1" applyFont="1" applyBorder="1" applyAlignment="1">
      <alignment horizontal="right" vertical="center"/>
    </xf>
    <xf numFmtId="184" fontId="28" fillId="0" borderId="33" xfId="0" applyNumberFormat="1" applyFont="1" applyBorder="1" applyAlignment="1">
      <alignment horizontal="right" vertical="center"/>
    </xf>
    <xf numFmtId="176" fontId="28" fillId="0" borderId="0" xfId="0" applyNumberFormat="1" applyFont="1" applyAlignment="1">
      <alignment horizontal="left" vertical="center"/>
    </xf>
    <xf numFmtId="182" fontId="28" fillId="0" borderId="0" xfId="0" applyNumberFormat="1" applyFont="1" applyAlignment="1">
      <alignment horizontal="left" vertical="center"/>
    </xf>
    <xf numFmtId="0" fontId="28" fillId="0" borderId="0" xfId="0" applyFont="1"/>
    <xf numFmtId="182" fontId="28" fillId="0" borderId="0" xfId="0" applyNumberFormat="1" applyFont="1"/>
    <xf numFmtId="0" fontId="28" fillId="0" borderId="38" xfId="0" applyFont="1" applyBorder="1"/>
    <xf numFmtId="0" fontId="28" fillId="0" borderId="62" xfId="0" applyFont="1" applyBorder="1" applyAlignment="1">
      <alignment horizontal="center" vertical="center"/>
    </xf>
    <xf numFmtId="176" fontId="28" fillId="0" borderId="18" xfId="0" applyNumberFormat="1" applyFont="1" applyBorder="1" applyAlignment="1">
      <alignment horizontal="center" vertical="center"/>
    </xf>
    <xf numFmtId="182" fontId="28" fillId="0" borderId="18" xfId="0" applyNumberFormat="1" applyFont="1" applyBorder="1" applyAlignment="1">
      <alignment horizontal="center" vertical="center"/>
    </xf>
    <xf numFmtId="182" fontId="28" fillId="0" borderId="30" xfId="0" applyNumberFormat="1" applyFont="1" applyBorder="1" applyAlignment="1">
      <alignment horizontal="center" vertical="center"/>
    </xf>
    <xf numFmtId="176" fontId="28" fillId="0" borderId="0" xfId="0" applyNumberFormat="1" applyFont="1" applyAlignment="1">
      <alignment horizontal="right" vertical="center"/>
    </xf>
    <xf numFmtId="182" fontId="28" fillId="0" borderId="28" xfId="0" applyNumberFormat="1" applyFont="1" applyBorder="1" applyAlignment="1">
      <alignment horizontal="right" vertical="center"/>
    </xf>
    <xf numFmtId="0" fontId="28" fillId="0" borderId="27" xfId="0" applyFont="1" applyBorder="1"/>
    <xf numFmtId="185" fontId="28" fillId="0" borderId="0" xfId="0" applyNumberFormat="1" applyFont="1" applyAlignment="1">
      <alignment horizontal="right" vertical="center"/>
    </xf>
    <xf numFmtId="185" fontId="28" fillId="0" borderId="72" xfId="0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justify" vertical="center"/>
    </xf>
    <xf numFmtId="0" fontId="28" fillId="0" borderId="27" xfId="0" applyFont="1" applyBorder="1" applyAlignment="1">
      <alignment horizontal="center" vertical="center" shrinkToFit="1"/>
    </xf>
    <xf numFmtId="176" fontId="28" fillId="0" borderId="29" xfId="0" applyNumberFormat="1" applyFont="1" applyBorder="1" applyAlignment="1">
      <alignment vertical="center"/>
    </xf>
    <xf numFmtId="0" fontId="28" fillId="0" borderId="31" xfId="0" applyFont="1" applyBorder="1"/>
    <xf numFmtId="182" fontId="28" fillId="0" borderId="29" xfId="0" applyNumberFormat="1" applyFont="1" applyBorder="1" applyAlignment="1">
      <alignment vertical="center"/>
    </xf>
    <xf numFmtId="176" fontId="28" fillId="0" borderId="29" xfId="0" applyNumberFormat="1" applyFont="1" applyBorder="1" applyAlignment="1">
      <alignment horizontal="center" vertical="center"/>
    </xf>
    <xf numFmtId="182" fontId="28" fillId="0" borderId="29" xfId="0" applyNumberFormat="1" applyFont="1" applyBorder="1" applyAlignment="1">
      <alignment horizontal="center" vertical="center"/>
    </xf>
    <xf numFmtId="182" fontId="28" fillId="0" borderId="33" xfId="0" applyNumberFormat="1" applyFont="1" applyBorder="1" applyAlignment="1">
      <alignment horizontal="center" vertical="center"/>
    </xf>
    <xf numFmtId="176" fontId="28" fillId="0" borderId="0" xfId="0" applyNumberFormat="1" applyFont="1"/>
    <xf numFmtId="0" fontId="28" fillId="0" borderId="0" xfId="0" applyFont="1" applyAlignment="1">
      <alignment horizontal="right" vertical="center"/>
    </xf>
    <xf numFmtId="0" fontId="28" fillId="0" borderId="53" xfId="0" applyFont="1" applyBorder="1"/>
    <xf numFmtId="0" fontId="28" fillId="0" borderId="50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185" fontId="28" fillId="0" borderId="15" xfId="33" applyNumberFormat="1" applyFont="1" applyFill="1" applyBorder="1" applyAlignment="1" applyProtection="1">
      <alignment vertical="center"/>
    </xf>
    <xf numFmtId="185" fontId="28" fillId="0" borderId="0" xfId="33" applyNumberFormat="1" applyFont="1" applyFill="1" applyBorder="1" applyAlignment="1" applyProtection="1">
      <alignment vertical="center"/>
    </xf>
    <xf numFmtId="185" fontId="28" fillId="0" borderId="0" xfId="33" applyNumberFormat="1" applyFont="1" applyFill="1" applyBorder="1" applyAlignment="1" applyProtection="1">
      <alignment horizontal="left" vertical="center"/>
    </xf>
    <xf numFmtId="186" fontId="28" fillId="0" borderId="28" xfId="33" applyNumberFormat="1" applyFont="1" applyFill="1" applyBorder="1" applyAlignment="1" applyProtection="1">
      <alignment vertical="center" shrinkToFit="1"/>
    </xf>
    <xf numFmtId="186" fontId="28" fillId="0" borderId="77" xfId="33" applyNumberFormat="1" applyFont="1" applyFill="1" applyBorder="1" applyAlignment="1" applyProtection="1">
      <alignment vertical="center" shrinkToFit="1"/>
    </xf>
    <xf numFmtId="0" fontId="28" fillId="0" borderId="29" xfId="0" applyFont="1" applyBorder="1"/>
    <xf numFmtId="176" fontId="28" fillId="0" borderId="36" xfId="0" applyNumberFormat="1" applyFont="1" applyBorder="1"/>
    <xf numFmtId="176" fontId="28" fillId="0" borderId="29" xfId="0" applyNumberFormat="1" applyFont="1" applyBorder="1"/>
    <xf numFmtId="187" fontId="28" fillId="0" borderId="33" xfId="0" applyNumberFormat="1" applyFont="1" applyBorder="1"/>
    <xf numFmtId="0" fontId="28" fillId="0" borderId="18" xfId="0" applyFont="1" applyBorder="1"/>
    <xf numFmtId="0" fontId="28" fillId="0" borderId="21" xfId="0" applyFont="1" applyBorder="1" applyAlignment="1">
      <alignment horizontal="center" vertical="center"/>
    </xf>
    <xf numFmtId="0" fontId="28" fillId="0" borderId="18" xfId="0" applyFont="1" applyBorder="1" applyAlignment="1">
      <alignment vertical="center" shrinkToFit="1"/>
    </xf>
    <xf numFmtId="0" fontId="28" fillId="0" borderId="18" xfId="0" applyFont="1" applyBorder="1" applyAlignment="1">
      <alignment vertical="center"/>
    </xf>
    <xf numFmtId="0" fontId="28" fillId="0" borderId="30" xfId="0" applyFont="1" applyBorder="1" applyAlignment="1">
      <alignment vertical="center"/>
    </xf>
    <xf numFmtId="178" fontId="28" fillId="0" borderId="0" xfId="0" applyNumberFormat="1" applyFont="1" applyAlignment="1">
      <alignment vertical="center"/>
    </xf>
    <xf numFmtId="0" fontId="28" fillId="0" borderId="32" xfId="0" applyFont="1" applyBorder="1" applyAlignment="1">
      <alignment horizontal="center" vertical="center"/>
    </xf>
    <xf numFmtId="188" fontId="28" fillId="0" borderId="29" xfId="0" applyNumberFormat="1" applyFont="1" applyBorder="1" applyAlignment="1">
      <alignment horizontal="right" vertical="center" indent="1"/>
    </xf>
    <xf numFmtId="0" fontId="28" fillId="0" borderId="29" xfId="0" applyFont="1" applyBorder="1" applyAlignment="1">
      <alignment horizontal="right" vertical="center" indent="1"/>
    </xf>
    <xf numFmtId="0" fontId="28" fillId="0" borderId="33" xfId="0" applyFont="1" applyBorder="1" applyAlignment="1">
      <alignment horizontal="right" vertical="center" indent="1"/>
    </xf>
    <xf numFmtId="0" fontId="28" fillId="0" borderId="19" xfId="0" applyFont="1" applyBorder="1" applyAlignment="1">
      <alignment vertical="center"/>
    </xf>
    <xf numFmtId="0" fontId="27" fillId="0" borderId="0" xfId="0" applyFont="1"/>
    <xf numFmtId="0" fontId="28" fillId="0" borderId="27" xfId="0" applyFont="1" applyBorder="1" applyAlignment="1">
      <alignment horizontal="distributed" vertical="center"/>
    </xf>
    <xf numFmtId="189" fontId="28" fillId="0" borderId="0" xfId="0" applyNumberFormat="1" applyFont="1" applyAlignment="1">
      <alignment vertical="center"/>
    </xf>
    <xf numFmtId="0" fontId="27" fillId="0" borderId="0" xfId="0" applyFont="1" applyAlignment="1">
      <alignment vertical="top"/>
    </xf>
    <xf numFmtId="0" fontId="29" fillId="0" borderId="0" xfId="0" applyFont="1" applyAlignment="1">
      <alignment horizontal="justify" vertical="top"/>
    </xf>
    <xf numFmtId="183" fontId="28" fillId="0" borderId="0" xfId="0" applyNumberFormat="1" applyFont="1" applyAlignment="1">
      <alignment horizontal="right" vertical="top"/>
    </xf>
    <xf numFmtId="0" fontId="27" fillId="0" borderId="0" xfId="0" applyFont="1" applyAlignment="1">
      <alignment horizontal="right"/>
    </xf>
    <xf numFmtId="187" fontId="28" fillId="0" borderId="0" xfId="0" applyNumberFormat="1" applyFont="1" applyAlignment="1">
      <alignment vertical="top" shrinkToFit="1"/>
    </xf>
    <xf numFmtId="189" fontId="28" fillId="0" borderId="0" xfId="0" applyNumberFormat="1" applyFont="1" applyAlignment="1">
      <alignment horizontal="right" vertical="top"/>
    </xf>
    <xf numFmtId="187" fontId="28" fillId="0" borderId="0" xfId="0" applyNumberFormat="1" applyFont="1" applyAlignment="1">
      <alignment horizontal="center" vertical="top" shrinkToFit="1"/>
    </xf>
    <xf numFmtId="183" fontId="28" fillId="0" borderId="0" xfId="0" applyNumberFormat="1" applyFont="1"/>
    <xf numFmtId="0" fontId="28" fillId="0" borderId="2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horizontal="distributed"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178" fontId="18" fillId="0" borderId="0" xfId="0" applyNumberFormat="1" applyFont="1" applyAlignment="1">
      <alignment vertical="center"/>
    </xf>
    <xf numFmtId="178" fontId="18" fillId="0" borderId="0" xfId="0" applyNumberFormat="1" applyFont="1" applyAlignment="1">
      <alignment vertical="center" shrinkToFit="1"/>
    </xf>
    <xf numFmtId="178" fontId="18" fillId="0" borderId="77" xfId="0" applyNumberFormat="1" applyFont="1" applyBorder="1" applyAlignment="1">
      <alignment vertical="center"/>
    </xf>
    <xf numFmtId="178" fontId="18" fillId="0" borderId="0" xfId="0" applyNumberFormat="1" applyFont="1" applyAlignment="1">
      <alignment horizontal="right" vertical="center"/>
    </xf>
    <xf numFmtId="178" fontId="18" fillId="0" borderId="77" xfId="0" applyNumberFormat="1" applyFont="1" applyBorder="1" applyAlignment="1">
      <alignment horizontal="right" vertical="center"/>
    </xf>
    <xf numFmtId="178" fontId="18" fillId="0" borderId="0" xfId="0" applyNumberFormat="1" applyFont="1" applyAlignment="1">
      <alignment horizontal="right" vertical="center" shrinkToFit="1"/>
    </xf>
    <xf numFmtId="178" fontId="18" fillId="0" borderId="29" xfId="0" applyNumberFormat="1" applyFont="1" applyBorder="1" applyAlignment="1">
      <alignment horizontal="right" vertical="center" shrinkToFit="1"/>
    </xf>
    <xf numFmtId="178" fontId="18" fillId="0" borderId="29" xfId="0" applyNumberFormat="1" applyFont="1" applyBorder="1" applyAlignment="1">
      <alignment horizontal="right" vertical="center"/>
    </xf>
    <xf numFmtId="178" fontId="18" fillId="0" borderId="33" xfId="0" applyNumberFormat="1" applyFont="1" applyBorder="1" applyAlignment="1">
      <alignment horizontal="right" vertical="center"/>
    </xf>
    <xf numFmtId="0" fontId="28" fillId="0" borderId="54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176" fontId="28" fillId="0" borderId="77" xfId="0" applyNumberFormat="1" applyFont="1" applyBorder="1" applyAlignment="1">
      <alignment vertical="center"/>
    </xf>
    <xf numFmtId="176" fontId="28" fillId="0" borderId="0" xfId="34" applyNumberFormat="1" applyFont="1" applyFill="1" applyBorder="1" applyAlignment="1" applyProtection="1">
      <alignment vertical="center"/>
    </xf>
    <xf numFmtId="189" fontId="28" fillId="0" borderId="0" xfId="0" applyNumberFormat="1" applyFont="1" applyAlignment="1">
      <alignment horizontal="right" vertical="center"/>
    </xf>
    <xf numFmtId="185" fontId="28" fillId="0" borderId="0" xfId="0" applyNumberFormat="1" applyFont="1" applyAlignment="1">
      <alignment vertical="center"/>
    </xf>
    <xf numFmtId="178" fontId="18" fillId="0" borderId="77" xfId="0" applyNumberFormat="1" applyFont="1" applyBorder="1" applyAlignment="1">
      <alignment vertical="center" shrinkToFit="1"/>
    </xf>
    <xf numFmtId="0" fontId="18" fillId="0" borderId="92" xfId="0" applyFont="1" applyBorder="1"/>
    <xf numFmtId="0" fontId="18" fillId="0" borderId="65" xfId="0" applyFont="1" applyBorder="1"/>
    <xf numFmtId="195" fontId="18" fillId="0" borderId="93" xfId="0" applyNumberFormat="1" applyFont="1" applyBorder="1" applyAlignment="1">
      <alignment horizontal="right" vertical="center" shrinkToFit="1"/>
    </xf>
    <xf numFmtId="185" fontId="18" fillId="0" borderId="65" xfId="0" applyNumberFormat="1" applyFont="1" applyBorder="1" applyAlignment="1">
      <alignment vertical="center" shrinkToFit="1"/>
    </xf>
    <xf numFmtId="186" fontId="18" fillId="0" borderId="65" xfId="0" applyNumberFormat="1" applyFont="1" applyBorder="1" applyAlignment="1">
      <alignment horizontal="right" vertical="center" shrinkToFit="1"/>
    </xf>
    <xf numFmtId="185" fontId="18" fillId="0" borderId="65" xfId="0" applyNumberFormat="1" applyFont="1" applyBorder="1" applyAlignment="1">
      <alignment horizontal="right" vertical="center" shrinkToFit="1"/>
    </xf>
    <xf numFmtId="185" fontId="18" fillId="0" borderId="33" xfId="0" applyNumberFormat="1" applyFont="1" applyBorder="1" applyAlignment="1">
      <alignment horizontal="right" vertical="center"/>
    </xf>
    <xf numFmtId="185" fontId="18" fillId="0" borderId="92" xfId="0" applyNumberFormat="1" applyFont="1" applyBorder="1" applyAlignment="1">
      <alignment vertical="center"/>
    </xf>
    <xf numFmtId="195" fontId="18" fillId="0" borderId="65" xfId="0" applyNumberFormat="1" applyFont="1" applyBorder="1" applyAlignment="1">
      <alignment horizontal="right" vertical="center"/>
    </xf>
    <xf numFmtId="185" fontId="18" fillId="0" borderId="65" xfId="0" applyNumberFormat="1" applyFont="1" applyBorder="1" applyAlignment="1">
      <alignment horizontal="right" vertical="center"/>
    </xf>
    <xf numFmtId="195" fontId="18" fillId="0" borderId="93" xfId="0" applyNumberFormat="1" applyFont="1" applyBorder="1" applyAlignment="1">
      <alignment horizontal="right" vertical="center"/>
    </xf>
    <xf numFmtId="0" fontId="18" fillId="0" borderId="92" xfId="0" applyFont="1" applyBorder="1" applyAlignment="1">
      <alignment vertical="center"/>
    </xf>
    <xf numFmtId="194" fontId="18" fillId="0" borderId="65" xfId="0" applyNumberFormat="1" applyFont="1" applyBorder="1" applyAlignment="1">
      <alignment vertical="center"/>
    </xf>
    <xf numFmtId="0" fontId="18" fillId="0" borderId="65" xfId="0" applyFont="1" applyBorder="1" applyAlignment="1">
      <alignment vertical="center"/>
    </xf>
    <xf numFmtId="188" fontId="18" fillId="0" borderId="93" xfId="0" applyNumberFormat="1" applyFont="1" applyBorder="1" applyAlignment="1">
      <alignment vertical="center"/>
    </xf>
    <xf numFmtId="185" fontId="18" fillId="0" borderId="93" xfId="0" applyNumberFormat="1" applyFont="1" applyBorder="1" applyAlignment="1">
      <alignment vertical="center"/>
    </xf>
    <xf numFmtId="185" fontId="28" fillId="0" borderId="18" xfId="0" applyNumberFormat="1" applyFont="1" applyBorder="1" applyAlignment="1">
      <alignment horizontal="right" vertical="center" shrinkToFit="1"/>
    </xf>
    <xf numFmtId="195" fontId="28" fillId="0" borderId="77" xfId="0" applyNumberFormat="1" applyFont="1" applyBorder="1" applyAlignment="1">
      <alignment horizontal="right" vertical="center"/>
    </xf>
    <xf numFmtId="185" fontId="28" fillId="0" borderId="18" xfId="0" applyNumberFormat="1" applyFont="1" applyBorder="1" applyAlignment="1">
      <alignment horizontal="right" vertical="center"/>
    </xf>
    <xf numFmtId="195" fontId="28" fillId="0" borderId="30" xfId="0" applyNumberFormat="1" applyFont="1" applyBorder="1" applyAlignment="1">
      <alignment horizontal="right" vertical="center"/>
    </xf>
    <xf numFmtId="0" fontId="28" fillId="0" borderId="15" xfId="0" applyFont="1" applyBorder="1" applyAlignment="1">
      <alignment horizontal="left" vertical="center" indent="1"/>
    </xf>
    <xf numFmtId="0" fontId="28" fillId="0" borderId="15" xfId="0" applyFont="1" applyBorder="1" applyAlignment="1">
      <alignment horizontal="left" vertical="center"/>
    </xf>
    <xf numFmtId="0" fontId="28" fillId="0" borderId="15" xfId="0" applyFont="1" applyBorder="1" applyAlignment="1">
      <alignment horizontal="center" vertical="center"/>
    </xf>
    <xf numFmtId="185" fontId="28" fillId="0" borderId="57" xfId="0" applyNumberFormat="1" applyFont="1" applyBorder="1" applyAlignment="1">
      <alignment horizontal="right" vertical="center"/>
    </xf>
    <xf numFmtId="195" fontId="28" fillId="0" borderId="86" xfId="0" applyNumberFormat="1" applyFont="1" applyBorder="1" applyAlignment="1">
      <alignment horizontal="right" vertical="center"/>
    </xf>
    <xf numFmtId="185" fontId="28" fillId="0" borderId="30" xfId="0" applyNumberFormat="1" applyFont="1" applyBorder="1" applyAlignment="1">
      <alignment horizontal="right" vertical="center"/>
    </xf>
    <xf numFmtId="185" fontId="28" fillId="0" borderId="77" xfId="0" applyNumberFormat="1" applyFont="1" applyBorder="1" applyAlignment="1">
      <alignment horizontal="right" vertical="center"/>
    </xf>
    <xf numFmtId="185" fontId="28" fillId="0" borderId="29" xfId="0" applyNumberFormat="1" applyFont="1" applyBorder="1" applyAlignment="1">
      <alignment horizontal="right" vertical="center"/>
    </xf>
    <xf numFmtId="185" fontId="28" fillId="0" borderId="33" xfId="0" applyNumberFormat="1" applyFont="1" applyBorder="1" applyAlignment="1">
      <alignment horizontal="right" vertical="center"/>
    </xf>
    <xf numFmtId="176" fontId="28" fillId="0" borderId="18" xfId="0" applyNumberFormat="1" applyFont="1" applyBorder="1" applyAlignment="1">
      <alignment horizontal="right" vertical="center"/>
    </xf>
    <xf numFmtId="0" fontId="28" fillId="0" borderId="16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194" fontId="28" fillId="0" borderId="30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 textRotation="255"/>
    </xf>
    <xf numFmtId="0" fontId="28" fillId="0" borderId="16" xfId="0" applyFont="1" applyBorder="1" applyAlignment="1">
      <alignment horizontal="justify" vertical="center" indent="1"/>
    </xf>
    <xf numFmtId="188" fontId="28" fillId="0" borderId="88" xfId="0" applyNumberFormat="1" applyFont="1" applyBorder="1" applyAlignment="1">
      <alignment vertical="center"/>
    </xf>
    <xf numFmtId="185" fontId="28" fillId="0" borderId="22" xfId="0" applyNumberFormat="1" applyFont="1" applyBorder="1" applyAlignment="1">
      <alignment vertical="center"/>
    </xf>
    <xf numFmtId="185" fontId="28" fillId="0" borderId="89" xfId="0" applyNumberFormat="1" applyFont="1" applyBorder="1" applyAlignment="1">
      <alignment vertical="center"/>
    </xf>
    <xf numFmtId="0" fontId="28" fillId="0" borderId="77" xfId="0" applyFont="1" applyBorder="1" applyAlignment="1">
      <alignment vertical="center"/>
    </xf>
    <xf numFmtId="0" fontId="28" fillId="0" borderId="32" xfId="0" applyFont="1" applyBorder="1" applyAlignment="1">
      <alignment horizontal="justify" vertical="center" indent="1"/>
    </xf>
    <xf numFmtId="0" fontId="28" fillId="0" borderId="33" xfId="0" applyFont="1" applyBorder="1" applyAlignment="1">
      <alignment vertical="center"/>
    </xf>
    <xf numFmtId="0" fontId="28" fillId="0" borderId="38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distributed" vertical="center"/>
    </xf>
    <xf numFmtId="0" fontId="28" fillId="0" borderId="29" xfId="0" applyFont="1" applyBorder="1" applyAlignment="1">
      <alignment horizontal="distributed" vertical="center"/>
    </xf>
    <xf numFmtId="189" fontId="28" fillId="0" borderId="29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82" fontId="28" fillId="0" borderId="11" xfId="0" applyNumberFormat="1" applyFont="1" applyBorder="1" applyAlignment="1">
      <alignment horizontal="center" vertical="center"/>
    </xf>
    <xf numFmtId="182" fontId="28" fillId="0" borderId="13" xfId="0" applyNumberFormat="1" applyFont="1" applyBorder="1" applyAlignment="1">
      <alignment horizontal="center" vertical="center"/>
    </xf>
    <xf numFmtId="0" fontId="28" fillId="0" borderId="0" xfId="0" applyFont="1" applyAlignment="1">
      <alignment horizontal="distributed" vertical="center"/>
    </xf>
    <xf numFmtId="0" fontId="28" fillId="0" borderId="42" xfId="0" applyFont="1" applyBorder="1" applyAlignment="1">
      <alignment horizontal="distributed" vertical="center"/>
    </xf>
    <xf numFmtId="0" fontId="18" fillId="0" borderId="3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5" xfId="0" applyFont="1" applyBorder="1" applyAlignment="1">
      <alignment horizontal="distributed" vertical="center"/>
    </xf>
    <xf numFmtId="194" fontId="18" fillId="0" borderId="77" xfId="0" applyNumberFormat="1" applyFont="1" applyBorder="1" applyAlignment="1">
      <alignment vertical="center"/>
    </xf>
    <xf numFmtId="0" fontId="18" fillId="0" borderId="83" xfId="0" applyFont="1" applyBorder="1" applyAlignment="1">
      <alignment horizontal="justify" vertical="center" indent="1"/>
    </xf>
    <xf numFmtId="0" fontId="18" fillId="0" borderId="20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28" fillId="0" borderId="11" xfId="0" applyFont="1" applyBorder="1" applyAlignment="1">
      <alignment horizontal="distributed" vertical="center"/>
    </xf>
    <xf numFmtId="0" fontId="28" fillId="0" borderId="42" xfId="0" applyFont="1" applyBorder="1" applyAlignment="1">
      <alignment horizontal="distributed" vertical="center" shrinkToFit="1"/>
    </xf>
    <xf numFmtId="0" fontId="28" fillId="0" borderId="42" xfId="0" applyFont="1" applyBorder="1" applyAlignment="1">
      <alignment horizontal="distributed" vertical="center" wrapText="1" shrinkToFit="1"/>
    </xf>
    <xf numFmtId="0" fontId="28" fillId="0" borderId="42" xfId="0" applyFont="1" applyBorder="1" applyAlignment="1">
      <alignment horizontal="distributed" vertical="center" wrapText="1"/>
    </xf>
    <xf numFmtId="0" fontId="28" fillId="0" borderId="44" xfId="0" applyFont="1" applyBorder="1" applyAlignment="1">
      <alignment horizontal="distributed" vertical="center" shrinkToFit="1"/>
    </xf>
    <xf numFmtId="183" fontId="28" fillId="0" borderId="12" xfId="0" applyNumberFormat="1" applyFont="1" applyBorder="1" applyAlignment="1">
      <alignment horizontal="right" vertical="center"/>
    </xf>
    <xf numFmtId="183" fontId="28" fillId="0" borderId="15" xfId="0" applyNumberFormat="1" applyFont="1" applyBorder="1" applyAlignment="1">
      <alignment horizontal="right" vertical="center"/>
    </xf>
    <xf numFmtId="180" fontId="28" fillId="0" borderId="15" xfId="0" applyNumberFormat="1" applyFont="1" applyBorder="1" applyAlignment="1">
      <alignment horizontal="right" vertical="center"/>
    </xf>
    <xf numFmtId="183" fontId="28" fillId="0" borderId="83" xfId="0" applyNumberFormat="1" applyFont="1" applyBorder="1" applyAlignment="1">
      <alignment horizontal="right" vertical="center"/>
    </xf>
    <xf numFmtId="176" fontId="28" fillId="0" borderId="96" xfId="0" applyNumberFormat="1" applyFont="1" applyBorder="1" applyAlignment="1">
      <alignment horizontal="center" vertical="center"/>
    </xf>
    <xf numFmtId="176" fontId="28" fillId="0" borderId="96" xfId="0" applyNumberFormat="1" applyFont="1" applyBorder="1" applyAlignment="1">
      <alignment horizontal="right" vertical="center"/>
    </xf>
    <xf numFmtId="176" fontId="28" fillId="0" borderId="98" xfId="0" applyNumberFormat="1" applyFont="1" applyBorder="1" applyAlignment="1">
      <alignment horizontal="center" vertical="center"/>
    </xf>
    <xf numFmtId="176" fontId="28" fillId="0" borderId="99" xfId="0" applyNumberFormat="1" applyFont="1" applyBorder="1" applyAlignment="1">
      <alignment horizontal="center" vertical="center"/>
    </xf>
    <xf numFmtId="0" fontId="28" fillId="0" borderId="103" xfId="0" applyFont="1" applyBorder="1" applyAlignment="1">
      <alignment horizontal="distributed" vertical="center"/>
    </xf>
    <xf numFmtId="0" fontId="28" fillId="0" borderId="104" xfId="0" applyFont="1" applyBorder="1" applyAlignment="1">
      <alignment horizontal="distributed" vertical="center"/>
    </xf>
    <xf numFmtId="0" fontId="28" fillId="0" borderId="39" xfId="0" applyFont="1" applyBorder="1" applyAlignment="1">
      <alignment horizontal="distributed" vertical="center" shrinkToFit="1"/>
    </xf>
    <xf numFmtId="0" fontId="28" fillId="0" borderId="105" xfId="0" applyFont="1" applyBorder="1" applyAlignment="1">
      <alignment horizontal="distributed" vertical="center" wrapText="1" shrinkToFit="1"/>
    </xf>
    <xf numFmtId="0" fontId="28" fillId="0" borderId="105" xfId="0" applyFont="1" applyBorder="1" applyAlignment="1">
      <alignment horizontal="distributed" vertical="center"/>
    </xf>
    <xf numFmtId="0" fontId="28" fillId="0" borderId="105" xfId="0" applyFont="1" applyBorder="1" applyAlignment="1">
      <alignment horizontal="distributed" vertical="center" shrinkToFit="1"/>
    </xf>
    <xf numFmtId="0" fontId="28" fillId="0" borderId="106" xfId="0" applyFont="1" applyBorder="1" applyAlignment="1">
      <alignment horizontal="justify" vertical="center" indent="1"/>
    </xf>
    <xf numFmtId="0" fontId="28" fillId="0" borderId="51" xfId="0" applyFont="1" applyBorder="1"/>
    <xf numFmtId="0" fontId="28" fillId="24" borderId="27" xfId="0" applyFont="1" applyFill="1" applyBorder="1"/>
    <xf numFmtId="0" fontId="28" fillId="0" borderId="15" xfId="0" applyFont="1" applyBorder="1"/>
    <xf numFmtId="0" fontId="28" fillId="0" borderId="21" xfId="0" applyFont="1" applyBorder="1" applyAlignment="1">
      <alignment horizontal="justify" vertical="center"/>
    </xf>
    <xf numFmtId="0" fontId="28" fillId="0" borderId="83" xfId="0" applyFont="1" applyBorder="1"/>
    <xf numFmtId="0" fontId="28" fillId="0" borderId="32" xfId="0" applyFont="1" applyBorder="1"/>
    <xf numFmtId="0" fontId="28" fillId="0" borderId="15" xfId="0" applyFont="1" applyBorder="1" applyAlignment="1">
      <alignment horizontal="distributed" vertical="center"/>
    </xf>
    <xf numFmtId="0" fontId="28" fillId="0" borderId="14" xfId="0" applyFont="1" applyBorder="1" applyAlignment="1">
      <alignment horizontal="distributed" vertical="center"/>
    </xf>
    <xf numFmtId="0" fontId="28" fillId="24" borderId="21" xfId="0" applyFont="1" applyFill="1" applyBorder="1" applyAlignment="1">
      <alignment horizontal="left" vertical="center"/>
    </xf>
    <xf numFmtId="0" fontId="28" fillId="24" borderId="15" xfId="0" applyFont="1" applyFill="1" applyBorder="1"/>
    <xf numFmtId="0" fontId="28" fillId="24" borderId="21" xfId="0" applyFont="1" applyFill="1" applyBorder="1" applyAlignment="1">
      <alignment horizontal="justify" vertical="center"/>
    </xf>
    <xf numFmtId="0" fontId="28" fillId="24" borderId="83" xfId="0" applyFont="1" applyFill="1" applyBorder="1"/>
    <xf numFmtId="0" fontId="28" fillId="24" borderId="21" xfId="0" applyFont="1" applyFill="1" applyBorder="1" applyAlignment="1">
      <alignment vertical="center"/>
    </xf>
    <xf numFmtId="0" fontId="28" fillId="24" borderId="14" xfId="0" applyFont="1" applyFill="1" applyBorder="1" applyAlignment="1">
      <alignment horizontal="distributed" vertical="center"/>
    </xf>
    <xf numFmtId="0" fontId="28" fillId="24" borderId="19" xfId="0" applyFont="1" applyFill="1" applyBorder="1" applyAlignment="1">
      <alignment vertical="center"/>
    </xf>
    <xf numFmtId="185" fontId="28" fillId="24" borderId="15" xfId="33" applyNumberFormat="1" applyFont="1" applyFill="1" applyBorder="1" applyAlignment="1" applyProtection="1">
      <alignment vertical="center"/>
    </xf>
    <xf numFmtId="185" fontId="28" fillId="24" borderId="0" xfId="33" applyNumberFormat="1" applyFont="1" applyFill="1" applyBorder="1" applyAlignment="1" applyProtection="1">
      <alignment vertical="center"/>
    </xf>
    <xf numFmtId="186" fontId="28" fillId="24" borderId="28" xfId="33" applyNumberFormat="1" applyFont="1" applyFill="1" applyBorder="1" applyAlignment="1" applyProtection="1">
      <alignment vertical="center" shrinkToFit="1"/>
    </xf>
    <xf numFmtId="0" fontId="18" fillId="0" borderId="14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24" borderId="11" xfId="0" applyFont="1" applyFill="1" applyBorder="1" applyAlignment="1">
      <alignment horizontal="distributed" vertical="center"/>
    </xf>
    <xf numFmtId="178" fontId="18" fillId="24" borderId="0" xfId="0" applyNumberFormat="1" applyFont="1" applyFill="1" applyAlignment="1">
      <alignment horizontal="right" vertical="center"/>
    </xf>
    <xf numFmtId="178" fontId="18" fillId="24" borderId="0" xfId="0" applyNumberFormat="1" applyFont="1" applyFill="1" applyAlignment="1">
      <alignment horizontal="right" vertical="center" shrinkToFit="1"/>
    </xf>
    <xf numFmtId="178" fontId="18" fillId="24" borderId="77" xfId="0" applyNumberFormat="1" applyFont="1" applyFill="1" applyBorder="1" applyAlignment="1">
      <alignment horizontal="right" vertical="center"/>
    </xf>
    <xf numFmtId="187" fontId="18" fillId="24" borderId="77" xfId="0" applyNumberFormat="1" applyFont="1" applyFill="1" applyBorder="1" applyAlignment="1">
      <alignment horizontal="right" vertical="center"/>
    </xf>
    <xf numFmtId="178" fontId="18" fillId="24" borderId="18" xfId="0" applyNumberFormat="1" applyFont="1" applyFill="1" applyBorder="1" applyAlignment="1">
      <alignment horizontal="right" vertical="center"/>
    </xf>
    <xf numFmtId="178" fontId="18" fillId="24" borderId="18" xfId="0" applyNumberFormat="1" applyFont="1" applyFill="1" applyBorder="1" applyAlignment="1">
      <alignment horizontal="right" vertical="center" shrinkToFit="1"/>
    </xf>
    <xf numFmtId="178" fontId="18" fillId="24" borderId="30" xfId="0" applyNumberFormat="1" applyFont="1" applyFill="1" applyBorder="1" applyAlignment="1">
      <alignment horizontal="right" vertical="center"/>
    </xf>
    <xf numFmtId="0" fontId="18" fillId="24" borderId="27" xfId="0" applyFont="1" applyFill="1" applyBorder="1" applyAlignment="1">
      <alignment vertical="center"/>
    </xf>
    <xf numFmtId="0" fontId="20" fillId="24" borderId="27" xfId="0" applyFont="1" applyFill="1" applyBorder="1" applyAlignment="1">
      <alignment vertical="center"/>
    </xf>
    <xf numFmtId="0" fontId="20" fillId="24" borderId="41" xfId="0" applyFont="1" applyFill="1" applyBorder="1" applyAlignment="1">
      <alignment vertical="center"/>
    </xf>
    <xf numFmtId="0" fontId="20" fillId="24" borderId="43" xfId="0" applyFont="1" applyFill="1" applyBorder="1" applyAlignment="1">
      <alignment vertical="center"/>
    </xf>
    <xf numFmtId="0" fontId="28" fillId="0" borderId="94" xfId="0" applyFont="1" applyBorder="1" applyAlignment="1">
      <alignment horizontal="distributed" vertical="center"/>
    </xf>
    <xf numFmtId="0" fontId="28" fillId="24" borderId="27" xfId="0" applyFont="1" applyFill="1" applyBorder="1" applyAlignment="1">
      <alignment vertical="center"/>
    </xf>
    <xf numFmtId="0" fontId="28" fillId="24" borderId="31" xfId="0" applyFont="1" applyFill="1" applyBorder="1"/>
    <xf numFmtId="0" fontId="18" fillId="0" borderId="96" xfId="0" applyFont="1" applyBorder="1" applyAlignment="1">
      <alignment vertical="center"/>
    </xf>
    <xf numFmtId="0" fontId="18" fillId="0" borderId="110" xfId="0" applyFont="1" applyBorder="1" applyAlignment="1">
      <alignment horizontal="justify" vertical="center"/>
    </xf>
    <xf numFmtId="0" fontId="18" fillId="0" borderId="21" xfId="0" applyFont="1" applyBorder="1" applyAlignment="1">
      <alignment horizontal="justify" vertical="center"/>
    </xf>
    <xf numFmtId="0" fontId="18" fillId="0" borderId="15" xfId="0" applyFont="1" applyBorder="1" applyAlignment="1">
      <alignment vertical="center"/>
    </xf>
    <xf numFmtId="0" fontId="18" fillId="0" borderId="23" xfId="0" applyFont="1" applyBorder="1" applyAlignment="1">
      <alignment horizontal="justify" vertical="center"/>
    </xf>
    <xf numFmtId="0" fontId="18" fillId="24" borderId="31" xfId="0" applyFont="1" applyFill="1" applyBorder="1" applyAlignment="1">
      <alignment horizontal="justify" vertical="center"/>
    </xf>
    <xf numFmtId="0" fontId="18" fillId="24" borderId="83" xfId="0" applyFont="1" applyFill="1" applyBorder="1" applyAlignment="1">
      <alignment horizontal="justify" vertical="center"/>
    </xf>
    <xf numFmtId="0" fontId="18" fillId="24" borderId="29" xfId="0" applyFont="1" applyFill="1" applyBorder="1" applyAlignment="1">
      <alignment horizontal="justify" vertical="center"/>
    </xf>
    <xf numFmtId="0" fontId="18" fillId="24" borderId="15" xfId="0" applyFont="1" applyFill="1" applyBorder="1" applyAlignment="1">
      <alignment horizontal="center" vertical="top" textRotation="255" wrapText="1"/>
    </xf>
    <xf numFmtId="0" fontId="18" fillId="0" borderId="108" xfId="0" applyFont="1" applyBorder="1" applyAlignment="1">
      <alignment horizontal="distributed" vertical="center"/>
    </xf>
    <xf numFmtId="0" fontId="18" fillId="0" borderId="96" xfId="0" applyFont="1" applyBorder="1" applyAlignment="1">
      <alignment horizontal="distributed" vertical="center"/>
    </xf>
    <xf numFmtId="0" fontId="20" fillId="0" borderId="96" xfId="0" applyFont="1" applyBorder="1" applyAlignment="1">
      <alignment vertical="center"/>
    </xf>
    <xf numFmtId="0" fontId="20" fillId="0" borderId="96" xfId="0" applyFont="1" applyBorder="1" applyAlignment="1">
      <alignment horizontal="distributed" vertical="center"/>
    </xf>
    <xf numFmtId="0" fontId="18" fillId="0" borderId="112" xfId="0" applyFont="1" applyBorder="1" applyAlignment="1">
      <alignment horizontal="justify" vertical="center"/>
    </xf>
    <xf numFmtId="0" fontId="21" fillId="0" borderId="96" xfId="0" applyFont="1" applyBorder="1" applyAlignment="1">
      <alignment horizontal="distributed" vertical="center"/>
    </xf>
    <xf numFmtId="0" fontId="18" fillId="0" borderId="14" xfId="0" applyFont="1" applyBorder="1" applyAlignment="1">
      <alignment horizontal="justify" vertical="center" indent="1"/>
    </xf>
    <xf numFmtId="0" fontId="19" fillId="24" borderId="15" xfId="0" applyFont="1" applyFill="1" applyBorder="1"/>
    <xf numFmtId="0" fontId="18" fillId="24" borderId="15" xfId="0" applyFont="1" applyFill="1" applyBorder="1" applyAlignment="1">
      <alignment horizontal="right" vertical="center"/>
    </xf>
    <xf numFmtId="0" fontId="19" fillId="24" borderId="0" xfId="0" applyFont="1" applyFill="1"/>
    <xf numFmtId="0" fontId="18" fillId="24" borderId="15" xfId="0" applyFont="1" applyFill="1" applyBorder="1" applyAlignment="1">
      <alignment horizontal="right" vertical="center" indent="1"/>
    </xf>
    <xf numFmtId="0" fontId="18" fillId="24" borderId="14" xfId="0" applyFont="1" applyFill="1" applyBorder="1" applyAlignment="1">
      <alignment horizontal="right" vertical="center"/>
    </xf>
    <xf numFmtId="0" fontId="18" fillId="24" borderId="15" xfId="0" applyFont="1" applyFill="1" applyBorder="1" applyAlignment="1">
      <alignment horizontal="distributed" vertical="center" indent="1"/>
    </xf>
    <xf numFmtId="0" fontId="18" fillId="24" borderId="14" xfId="0" applyFont="1" applyFill="1" applyBorder="1" applyAlignment="1">
      <alignment horizontal="distributed" vertical="center"/>
    </xf>
    <xf numFmtId="0" fontId="18" fillId="0" borderId="16" xfId="0" applyFont="1" applyBorder="1" applyAlignment="1">
      <alignment vertical="center" justifyLastLine="1"/>
    </xf>
    <xf numFmtId="0" fontId="18" fillId="0" borderId="15" xfId="0" applyFont="1" applyBorder="1" applyAlignment="1">
      <alignment vertical="center" justifyLastLine="1"/>
    </xf>
    <xf numFmtId="0" fontId="18" fillId="0" borderId="21" xfId="0" applyFont="1" applyBorder="1" applyAlignment="1">
      <alignment vertical="center" justifyLastLine="1"/>
    </xf>
    <xf numFmtId="0" fontId="18" fillId="24" borderId="15" xfId="0" applyFont="1" applyFill="1" applyBorder="1" applyAlignment="1">
      <alignment vertical="center" justifyLastLine="1"/>
    </xf>
    <xf numFmtId="0" fontId="18" fillId="24" borderId="14" xfId="0" applyFont="1" applyFill="1" applyBorder="1" applyAlignment="1">
      <alignment horizontal="center" vertical="center"/>
    </xf>
    <xf numFmtId="0" fontId="18" fillId="24" borderId="0" xfId="0" applyFont="1" applyFill="1" applyAlignment="1">
      <alignment horizontal="center" vertical="center" textRotation="255"/>
    </xf>
    <xf numFmtId="0" fontId="18" fillId="0" borderId="83" xfId="0" applyFont="1" applyBorder="1" applyAlignment="1">
      <alignment vertical="center"/>
    </xf>
    <xf numFmtId="0" fontId="18" fillId="24" borderId="27" xfId="0" applyFont="1" applyFill="1" applyBorder="1" applyAlignment="1">
      <alignment vertical="center" justifyLastLine="1"/>
    </xf>
    <xf numFmtId="0" fontId="18" fillId="24" borderId="31" xfId="0" applyFont="1" applyFill="1" applyBorder="1" applyAlignment="1">
      <alignment vertical="center"/>
    </xf>
    <xf numFmtId="0" fontId="18" fillId="24" borderId="16" xfId="0" applyFont="1" applyFill="1" applyBorder="1" applyAlignment="1">
      <alignment vertical="center" justifyLastLine="1"/>
    </xf>
    <xf numFmtId="194" fontId="18" fillId="24" borderId="0" xfId="0" applyNumberFormat="1" applyFont="1" applyFill="1" applyAlignment="1">
      <alignment vertical="center"/>
    </xf>
    <xf numFmtId="194" fontId="18" fillId="24" borderId="77" xfId="0" applyNumberFormat="1" applyFont="1" applyFill="1" applyBorder="1" applyAlignment="1">
      <alignment vertical="center"/>
    </xf>
    <xf numFmtId="185" fontId="18" fillId="24" borderId="0" xfId="0" applyNumberFormat="1" applyFont="1" applyFill="1" applyAlignment="1">
      <alignment vertical="center"/>
    </xf>
    <xf numFmtId="41" fontId="18" fillId="24" borderId="0" xfId="0" applyNumberFormat="1" applyFont="1" applyFill="1" applyAlignment="1">
      <alignment vertical="center"/>
    </xf>
    <xf numFmtId="185" fontId="18" fillId="24" borderId="77" xfId="0" applyNumberFormat="1" applyFont="1" applyFill="1" applyBorder="1" applyAlignment="1">
      <alignment vertical="center"/>
    </xf>
    <xf numFmtId="0" fontId="18" fillId="24" borderId="83" xfId="0" applyFont="1" applyFill="1" applyBorder="1" applyAlignment="1">
      <alignment horizontal="distributed" vertical="center"/>
    </xf>
    <xf numFmtId="0" fontId="18" fillId="24" borderId="27" xfId="0" applyFont="1" applyFill="1" applyBorder="1" applyAlignment="1">
      <alignment horizontal="distributed" vertical="center"/>
    </xf>
    <xf numFmtId="176" fontId="18" fillId="24" borderId="0" xfId="34" applyNumberFormat="1" applyFont="1" applyFill="1" applyBorder="1" applyAlignment="1" applyProtection="1">
      <alignment vertical="center"/>
    </xf>
    <xf numFmtId="176" fontId="18" fillId="0" borderId="0" xfId="34" applyNumberFormat="1" applyFont="1" applyFill="1" applyBorder="1" applyAlignment="1" applyProtection="1">
      <alignment vertical="center"/>
    </xf>
    <xf numFmtId="0" fontId="27" fillId="24" borderId="15" xfId="0" applyFont="1" applyFill="1" applyBorder="1"/>
    <xf numFmtId="0" fontId="28" fillId="24" borderId="15" xfId="0" applyFont="1" applyFill="1" applyBorder="1" applyAlignment="1">
      <alignment horizontal="right" vertical="center"/>
    </xf>
    <xf numFmtId="0" fontId="27" fillId="24" borderId="0" xfId="0" applyFont="1" applyFill="1"/>
    <xf numFmtId="0" fontId="28" fillId="24" borderId="15" xfId="0" applyFont="1" applyFill="1" applyBorder="1" applyAlignment="1">
      <alignment horizontal="right" vertical="center" indent="1"/>
    </xf>
    <xf numFmtId="0" fontId="28" fillId="24" borderId="14" xfId="0" applyFont="1" applyFill="1" applyBorder="1" applyAlignment="1">
      <alignment horizontal="right" vertical="center"/>
    </xf>
    <xf numFmtId="0" fontId="28" fillId="24" borderId="15" xfId="0" applyFont="1" applyFill="1" applyBorder="1" applyAlignment="1">
      <alignment horizontal="distributed" vertical="center"/>
    </xf>
    <xf numFmtId="0" fontId="28" fillId="24" borderId="15" xfId="0" applyFont="1" applyFill="1" applyBorder="1" applyAlignment="1">
      <alignment horizontal="distributed" vertical="center" indent="1"/>
    </xf>
    <xf numFmtId="0" fontId="27" fillId="24" borderId="27" xfId="0" applyFont="1" applyFill="1" applyBorder="1"/>
    <xf numFmtId="0" fontId="27" fillId="24" borderId="0" xfId="0" applyFont="1" applyFill="1" applyAlignment="1">
      <alignment horizontal="distributed" vertical="center"/>
    </xf>
    <xf numFmtId="0" fontId="27" fillId="24" borderId="31" xfId="0" applyFont="1" applyFill="1" applyBorder="1"/>
    <xf numFmtId="0" fontId="27" fillId="24" borderId="29" xfId="0" applyFont="1" applyFill="1" applyBorder="1" applyAlignment="1">
      <alignment horizontal="distributed" vertical="center"/>
    </xf>
    <xf numFmtId="195" fontId="28" fillId="0" borderId="0" xfId="0" applyNumberFormat="1" applyFont="1" applyAlignment="1">
      <alignment horizontal="right" vertical="center"/>
    </xf>
    <xf numFmtId="195" fontId="28" fillId="0" borderId="18" xfId="0" applyNumberFormat="1" applyFont="1" applyBorder="1" applyAlignment="1">
      <alignment horizontal="right" vertical="center"/>
    </xf>
    <xf numFmtId="195" fontId="28" fillId="0" borderId="57" xfId="0" applyNumberFormat="1" applyFont="1" applyBorder="1" applyAlignment="1">
      <alignment horizontal="right" vertical="center"/>
    </xf>
    <xf numFmtId="185" fontId="28" fillId="0" borderId="15" xfId="0" applyNumberFormat="1" applyFont="1" applyBorder="1" applyAlignment="1">
      <alignment horizontal="right" vertical="center"/>
    </xf>
    <xf numFmtId="185" fontId="28" fillId="0" borderId="95" xfId="0" applyNumberFormat="1" applyFont="1" applyBorder="1" applyAlignment="1">
      <alignment horizontal="right" vertical="center"/>
    </xf>
    <xf numFmtId="185" fontId="28" fillId="0" borderId="83" xfId="0" applyNumberFormat="1" applyFont="1" applyBorder="1" applyAlignment="1">
      <alignment horizontal="right" vertical="center"/>
    </xf>
    <xf numFmtId="0" fontId="29" fillId="0" borderId="16" xfId="0" applyFont="1" applyBorder="1" applyAlignment="1">
      <alignment vertical="center"/>
    </xf>
    <xf numFmtId="0" fontId="28" fillId="0" borderId="16" xfId="0" applyFont="1" applyBorder="1" applyAlignment="1">
      <alignment vertical="center" justifyLastLine="1"/>
    </xf>
    <xf numFmtId="0" fontId="28" fillId="0" borderId="15" xfId="0" applyFont="1" applyBorder="1" applyAlignment="1">
      <alignment vertical="center" justifyLastLine="1"/>
    </xf>
    <xf numFmtId="0" fontId="28" fillId="0" borderId="21" xfId="0" applyFont="1" applyBorder="1" applyAlignment="1">
      <alignment vertical="center" justifyLastLine="1"/>
    </xf>
    <xf numFmtId="0" fontId="28" fillId="0" borderId="14" xfId="0" applyFont="1" applyBorder="1" applyAlignment="1">
      <alignment horizontal="justify" vertical="center" indent="1"/>
    </xf>
    <xf numFmtId="0" fontId="28" fillId="0" borderId="19" xfId="0" applyFont="1" applyBorder="1" applyAlignment="1">
      <alignment horizontal="justify" vertical="center" indent="1"/>
    </xf>
    <xf numFmtId="0" fontId="29" fillId="0" borderId="15" xfId="0" applyFont="1" applyBorder="1" applyAlignment="1">
      <alignment horizontal="distributed" vertical="center"/>
    </xf>
    <xf numFmtId="0" fontId="28" fillId="0" borderId="21" xfId="0" applyFont="1" applyBorder="1" applyAlignment="1">
      <alignment horizontal="justify" vertical="center" indent="1"/>
    </xf>
    <xf numFmtId="0" fontId="28" fillId="0" borderId="83" xfId="0" applyFont="1" applyBorder="1" applyAlignment="1">
      <alignment horizontal="distributed" vertical="center"/>
    </xf>
    <xf numFmtId="0" fontId="28" fillId="24" borderId="15" xfId="0" applyFont="1" applyFill="1" applyBorder="1" applyAlignment="1">
      <alignment vertical="center" justifyLastLine="1"/>
    </xf>
    <xf numFmtId="0" fontId="28" fillId="24" borderId="0" xfId="0" applyFont="1" applyFill="1" applyAlignment="1">
      <alignment vertical="center"/>
    </xf>
    <xf numFmtId="0" fontId="29" fillId="24" borderId="0" xfId="0" applyFont="1" applyFill="1" applyAlignment="1">
      <alignment vertical="center"/>
    </xf>
    <xf numFmtId="0" fontId="28" fillId="24" borderId="15" xfId="0" applyFont="1" applyFill="1" applyBorder="1" applyAlignment="1">
      <alignment vertical="center"/>
    </xf>
    <xf numFmtId="0" fontId="28" fillId="24" borderId="41" xfId="0" applyFont="1" applyFill="1" applyBorder="1" applyAlignment="1">
      <alignment vertical="center" justifyLastLine="1"/>
    </xf>
    <xf numFmtId="0" fontId="28" fillId="24" borderId="31" xfId="0" applyFont="1" applyFill="1" applyBorder="1" applyAlignment="1">
      <alignment vertical="center"/>
    </xf>
    <xf numFmtId="0" fontId="28" fillId="24" borderId="83" xfId="0" applyFont="1" applyFill="1" applyBorder="1" applyAlignment="1">
      <alignment vertical="center"/>
    </xf>
    <xf numFmtId="0" fontId="28" fillId="24" borderId="113" xfId="0" applyFont="1" applyFill="1" applyBorder="1" applyAlignment="1">
      <alignment vertical="center" justifyLastLine="1"/>
    </xf>
    <xf numFmtId="0" fontId="28" fillId="0" borderId="10" xfId="0" applyFont="1" applyBorder="1" applyAlignment="1">
      <alignment horizontal="center" vertical="center"/>
    </xf>
    <xf numFmtId="185" fontId="28" fillId="0" borderId="0" xfId="34" applyNumberFormat="1" applyFont="1" applyFill="1" applyBorder="1" applyAlignment="1" applyProtection="1">
      <alignment vertical="center"/>
    </xf>
    <xf numFmtId="185" fontId="28" fillId="0" borderId="61" xfId="0" applyNumberFormat="1" applyFont="1" applyBorder="1" applyAlignment="1">
      <alignment horizontal="right" vertical="center"/>
    </xf>
    <xf numFmtId="184" fontId="28" fillId="0" borderId="63" xfId="0" applyNumberFormat="1" applyFont="1" applyBorder="1" applyAlignment="1">
      <alignment horizontal="right" vertical="center"/>
    </xf>
    <xf numFmtId="185" fontId="28" fillId="0" borderId="115" xfId="0" applyNumberFormat="1" applyFont="1" applyBorder="1" applyAlignment="1">
      <alignment horizontal="right" vertical="center"/>
    </xf>
    <xf numFmtId="180" fontId="28" fillId="0" borderId="96" xfId="0" applyNumberFormat="1" applyFont="1" applyBorder="1" applyAlignment="1">
      <alignment horizontal="right" vertical="center"/>
    </xf>
    <xf numFmtId="207" fontId="28" fillId="0" borderId="0" xfId="0" applyNumberFormat="1" applyFont="1" applyAlignment="1">
      <alignment horizontal="right" vertical="center"/>
    </xf>
    <xf numFmtId="207" fontId="28" fillId="0" borderId="28" xfId="0" applyNumberFormat="1" applyFont="1" applyBorder="1" applyAlignment="1">
      <alignment horizontal="right" vertical="center"/>
    </xf>
    <xf numFmtId="185" fontId="28" fillId="0" borderId="18" xfId="0" applyNumberFormat="1" applyFont="1" applyBorder="1" applyAlignment="1">
      <alignment vertical="center"/>
    </xf>
    <xf numFmtId="185" fontId="28" fillId="0" borderId="30" xfId="0" applyNumberFormat="1" applyFont="1" applyBorder="1" applyAlignment="1">
      <alignment vertical="center"/>
    </xf>
    <xf numFmtId="185" fontId="28" fillId="0" borderId="77" xfId="0" applyNumberFormat="1" applyFont="1" applyBorder="1" applyAlignment="1">
      <alignment vertical="center"/>
    </xf>
    <xf numFmtId="0" fontId="28" fillId="0" borderId="116" xfId="0" applyFont="1" applyBorder="1" applyAlignment="1">
      <alignment horizontal="distributed" vertical="center"/>
    </xf>
    <xf numFmtId="185" fontId="28" fillId="0" borderId="0" xfId="34" applyNumberFormat="1" applyFont="1" applyFill="1" applyBorder="1" applyAlignment="1" applyProtection="1">
      <alignment horizontal="right" vertical="center"/>
    </xf>
    <xf numFmtId="185" fontId="28" fillId="0" borderId="0" xfId="34" applyNumberFormat="1" applyFont="1" applyFill="1" applyBorder="1" applyAlignment="1" applyProtection="1">
      <alignment vertical="center" shrinkToFit="1"/>
    </xf>
    <xf numFmtId="185" fontId="28" fillId="0" borderId="0" xfId="34" applyNumberFormat="1" applyFont="1" applyFill="1" applyBorder="1" applyAlignment="1" applyProtection="1">
      <alignment horizontal="right" vertical="center" shrinkToFit="1"/>
    </xf>
    <xf numFmtId="185" fontId="28" fillId="0" borderId="29" xfId="34" applyNumberFormat="1" applyFont="1" applyFill="1" applyBorder="1" applyAlignment="1" applyProtection="1">
      <alignment vertical="center"/>
    </xf>
    <xf numFmtId="185" fontId="28" fillId="0" borderId="33" xfId="0" applyNumberFormat="1" applyFont="1" applyBorder="1" applyAlignment="1">
      <alignment vertical="center"/>
    </xf>
    <xf numFmtId="185" fontId="28" fillId="0" borderId="18" xfId="33" applyNumberFormat="1" applyFont="1" applyFill="1" applyBorder="1" applyAlignment="1">
      <alignment horizontal="right" vertical="center"/>
    </xf>
    <xf numFmtId="185" fontId="28" fillId="0" borderId="15" xfId="33" applyNumberFormat="1" applyFont="1" applyFill="1" applyBorder="1" applyAlignment="1">
      <alignment horizontal="right" vertical="center"/>
    </xf>
    <xf numFmtId="185" fontId="28" fillId="0" borderId="0" xfId="33" applyNumberFormat="1" applyFont="1" applyFill="1" applyBorder="1" applyAlignment="1">
      <alignment horizontal="right" vertical="center"/>
    </xf>
    <xf numFmtId="185" fontId="28" fillId="0" borderId="15" xfId="33" applyNumberFormat="1" applyFont="1" applyFill="1" applyBorder="1" applyAlignment="1">
      <alignment vertical="center"/>
    </xf>
    <xf numFmtId="185" fontId="28" fillId="0" borderId="83" xfId="33" applyNumberFormat="1" applyFont="1" applyFill="1" applyBorder="1" applyAlignment="1" applyProtection="1">
      <alignment horizontal="right" vertical="center"/>
    </xf>
    <xf numFmtId="0" fontId="18" fillId="0" borderId="116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185" fontId="18" fillId="0" borderId="113" xfId="0" applyNumberFormat="1" applyFont="1" applyBorder="1" applyAlignment="1">
      <alignment horizontal="right" vertical="center"/>
    </xf>
    <xf numFmtId="0" fontId="18" fillId="0" borderId="113" xfId="0" applyFont="1" applyBorder="1" applyAlignment="1">
      <alignment vertical="center"/>
    </xf>
    <xf numFmtId="0" fontId="18" fillId="0" borderId="113" xfId="0" applyFont="1" applyBorder="1" applyAlignment="1">
      <alignment horizontal="distributed" vertical="center"/>
    </xf>
    <xf numFmtId="0" fontId="18" fillId="0" borderId="116" xfId="0" applyFont="1" applyBorder="1" applyAlignment="1">
      <alignment horizontal="center" vertical="center" shrinkToFit="1"/>
    </xf>
    <xf numFmtId="0" fontId="18" fillId="0" borderId="117" xfId="0" applyFont="1" applyBorder="1" applyAlignment="1">
      <alignment horizontal="center" vertical="center" shrinkToFit="1"/>
    </xf>
    <xf numFmtId="0" fontId="18" fillId="0" borderId="114" xfId="0" applyFont="1" applyBorder="1" applyAlignment="1">
      <alignment horizontal="center" vertical="center" shrinkToFit="1"/>
    </xf>
    <xf numFmtId="185" fontId="18" fillId="0" borderId="30" xfId="0" applyNumberFormat="1" applyFont="1" applyBorder="1" applyAlignment="1">
      <alignment horizontal="right" vertical="center" shrinkToFit="1"/>
    </xf>
    <xf numFmtId="0" fontId="18" fillId="24" borderId="83" xfId="0" applyFont="1" applyFill="1" applyBorder="1" applyAlignment="1">
      <alignment vertical="center"/>
    </xf>
    <xf numFmtId="0" fontId="18" fillId="0" borderId="113" xfId="0" applyFont="1" applyBorder="1" applyAlignment="1">
      <alignment horizontal="center" vertical="center"/>
    </xf>
    <xf numFmtId="185" fontId="18" fillId="0" borderId="0" xfId="45" applyNumberFormat="1" applyFont="1"/>
    <xf numFmtId="185" fontId="18" fillId="0" borderId="0" xfId="45" applyNumberFormat="1" applyFont="1" applyAlignment="1">
      <alignment horizontal="right" vertical="center" shrinkToFit="1"/>
    </xf>
    <xf numFmtId="191" fontId="18" fillId="0" borderId="77" xfId="0" applyNumberFormat="1" applyFont="1" applyBorder="1" applyAlignment="1">
      <alignment horizontal="right" vertical="center"/>
    </xf>
    <xf numFmtId="0" fontId="20" fillId="0" borderId="114" xfId="0" applyFont="1" applyBorder="1" applyAlignment="1">
      <alignment horizontal="distributed" vertical="center"/>
    </xf>
    <xf numFmtId="0" fontId="18" fillId="0" borderId="114" xfId="0" applyFont="1" applyBorder="1" applyAlignment="1">
      <alignment horizontal="distributed" vertical="center"/>
    </xf>
    <xf numFmtId="0" fontId="18" fillId="0" borderId="113" xfId="0" applyFont="1" applyBorder="1" applyAlignment="1">
      <alignment vertical="center" justifyLastLine="1"/>
    </xf>
    <xf numFmtId="209" fontId="18" fillId="24" borderId="0" xfId="0" applyNumberFormat="1" applyFont="1" applyFill="1" applyAlignment="1">
      <alignment vertical="center"/>
    </xf>
    <xf numFmtId="185" fontId="28" fillId="0" borderId="113" xfId="0" applyNumberFormat="1" applyFont="1" applyBorder="1" applyAlignment="1">
      <alignment horizontal="right" vertical="center" shrinkToFit="1"/>
    </xf>
    <xf numFmtId="0" fontId="29" fillId="0" borderId="114" xfId="0" applyFont="1" applyBorder="1" applyAlignment="1">
      <alignment horizontal="distributed" vertical="center"/>
    </xf>
    <xf numFmtId="0" fontId="28" fillId="0" borderId="114" xfId="0" applyFont="1" applyBorder="1" applyAlignment="1">
      <alignment horizontal="distributed" vertical="center"/>
    </xf>
    <xf numFmtId="0" fontId="29" fillId="0" borderId="116" xfId="0" applyFont="1" applyBorder="1" applyAlignment="1">
      <alignment horizontal="distributed" vertical="center"/>
    </xf>
    <xf numFmtId="185" fontId="28" fillId="0" borderId="113" xfId="0" applyNumberFormat="1" applyFont="1" applyBorder="1" applyAlignment="1">
      <alignment horizontal="right" vertical="center"/>
    </xf>
    <xf numFmtId="0" fontId="28" fillId="0" borderId="71" xfId="0" applyFont="1" applyBorder="1" applyAlignment="1">
      <alignment horizontal="center" vertical="center"/>
    </xf>
    <xf numFmtId="176" fontId="28" fillId="0" borderId="118" xfId="0" applyNumberFormat="1" applyFont="1" applyBorder="1" applyAlignment="1">
      <alignment horizontal="right" vertical="center"/>
    </xf>
    <xf numFmtId="185" fontId="28" fillId="0" borderId="119" xfId="0" applyNumberFormat="1" applyFont="1" applyBorder="1" applyAlignment="1">
      <alignment vertical="center"/>
    </xf>
    <xf numFmtId="176" fontId="28" fillId="0" borderId="119" xfId="0" applyNumberFormat="1" applyFont="1" applyBorder="1" applyAlignment="1">
      <alignment horizontal="right" vertical="center"/>
    </xf>
    <xf numFmtId="194" fontId="28" fillId="0" borderId="18" xfId="0" applyNumberFormat="1" applyFont="1" applyBorder="1" applyAlignment="1">
      <alignment vertical="center"/>
    </xf>
    <xf numFmtId="189" fontId="28" fillId="0" borderId="119" xfId="0" applyNumberFormat="1" applyFont="1" applyBorder="1" applyAlignment="1">
      <alignment vertical="center"/>
    </xf>
    <xf numFmtId="188" fontId="28" fillId="0" borderId="17" xfId="0" applyNumberFormat="1" applyFont="1" applyBorder="1" applyAlignment="1">
      <alignment vertical="center"/>
    </xf>
    <xf numFmtId="0" fontId="28" fillId="0" borderId="120" xfId="0" applyFont="1" applyBorder="1" applyAlignment="1">
      <alignment vertical="center"/>
    </xf>
    <xf numFmtId="185" fontId="28" fillId="0" borderId="71" xfId="0" applyNumberFormat="1" applyFont="1" applyBorder="1" applyAlignment="1">
      <alignment vertical="center"/>
    </xf>
    <xf numFmtId="0" fontId="28" fillId="0" borderId="121" xfId="0" applyFont="1" applyBorder="1" applyAlignment="1">
      <alignment vertical="center"/>
    </xf>
    <xf numFmtId="0" fontId="28" fillId="0" borderId="118" xfId="0" applyFont="1" applyBorder="1" applyAlignment="1">
      <alignment horizontal="center" vertical="center"/>
    </xf>
    <xf numFmtId="189" fontId="28" fillId="0" borderId="119" xfId="0" applyNumberFormat="1" applyFont="1" applyBorder="1" applyAlignment="1">
      <alignment horizontal="right" vertical="center"/>
    </xf>
    <xf numFmtId="189" fontId="28" fillId="0" borderId="121" xfId="0" applyNumberFormat="1" applyFont="1" applyBorder="1" applyAlignment="1">
      <alignment horizontal="right" vertical="center"/>
    </xf>
    <xf numFmtId="210" fontId="28" fillId="0" borderId="0" xfId="0" applyNumberFormat="1" applyFont="1" applyAlignment="1">
      <alignment horizontal="right" vertical="center"/>
    </xf>
    <xf numFmtId="210" fontId="28" fillId="0" borderId="29" xfId="0" applyNumberFormat="1" applyFont="1" applyBorder="1" applyAlignment="1">
      <alignment horizontal="right" vertical="center"/>
    </xf>
    <xf numFmtId="180" fontId="28" fillId="0" borderId="12" xfId="0" applyNumberFormat="1" applyFont="1" applyBorder="1" applyAlignment="1">
      <alignment horizontal="right" vertical="center"/>
    </xf>
    <xf numFmtId="180" fontId="28" fillId="0" borderId="18" xfId="0" applyNumberFormat="1" applyFont="1" applyBorder="1" applyAlignment="1">
      <alignment horizontal="right" vertical="center"/>
    </xf>
    <xf numFmtId="180" fontId="28" fillId="0" borderId="83" xfId="0" applyNumberFormat="1" applyFont="1" applyBorder="1" applyAlignment="1">
      <alignment horizontal="right" vertical="center"/>
    </xf>
    <xf numFmtId="180" fontId="28" fillId="0" borderId="29" xfId="0" applyNumberFormat="1" applyFont="1" applyBorder="1" applyAlignment="1">
      <alignment horizontal="right" vertical="center"/>
    </xf>
    <xf numFmtId="211" fontId="28" fillId="0" borderId="0" xfId="0" applyNumberFormat="1" applyFont="1" applyAlignment="1">
      <alignment horizontal="right" vertical="center"/>
    </xf>
    <xf numFmtId="211" fontId="28" fillId="0" borderId="18" xfId="0" applyNumberFormat="1" applyFont="1" applyBorder="1" applyAlignment="1">
      <alignment horizontal="right" vertical="center"/>
    </xf>
    <xf numFmtId="211" fontId="28" fillId="0" borderId="29" xfId="0" applyNumberFormat="1" applyFont="1" applyBorder="1" applyAlignment="1">
      <alignment horizontal="right" vertical="center"/>
    </xf>
    <xf numFmtId="185" fontId="28" fillId="0" borderId="12" xfId="0" applyNumberFormat="1" applyFont="1" applyBorder="1" applyAlignment="1">
      <alignment horizontal="right" vertical="center"/>
    </xf>
    <xf numFmtId="185" fontId="28" fillId="0" borderId="96" xfId="0" applyNumberFormat="1" applyFont="1" applyBorder="1" applyAlignment="1">
      <alignment horizontal="right" vertical="center"/>
    </xf>
    <xf numFmtId="211" fontId="28" fillId="0" borderId="63" xfId="0" applyNumberFormat="1" applyFont="1" applyBorder="1" applyAlignment="1">
      <alignment horizontal="right" vertical="center"/>
    </xf>
    <xf numFmtId="211" fontId="28" fillId="0" borderId="30" xfId="0" applyNumberFormat="1" applyFont="1" applyBorder="1" applyAlignment="1">
      <alignment horizontal="right" vertical="center"/>
    </xf>
    <xf numFmtId="211" fontId="28" fillId="0" borderId="77" xfId="0" applyNumberFormat="1" applyFont="1" applyBorder="1" applyAlignment="1">
      <alignment horizontal="right" vertical="center"/>
    </xf>
    <xf numFmtId="211" fontId="28" fillId="0" borderId="33" xfId="0" applyNumberFormat="1" applyFont="1" applyBorder="1" applyAlignment="1">
      <alignment horizontal="right" vertical="center"/>
    </xf>
    <xf numFmtId="204" fontId="18" fillId="0" borderId="0" xfId="0" applyNumberFormat="1" applyFont="1" applyAlignment="1">
      <alignment vertical="center"/>
    </xf>
    <xf numFmtId="185" fontId="18" fillId="0" borderId="0" xfId="45" applyNumberFormat="1" applyFont="1" applyAlignment="1">
      <alignment vertical="center"/>
    </xf>
    <xf numFmtId="0" fontId="28" fillId="0" borderId="4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82" fontId="28" fillId="0" borderId="11" xfId="0" applyNumberFormat="1" applyFont="1" applyBorder="1" applyAlignment="1">
      <alignment horizontal="center" vertical="center"/>
    </xf>
    <xf numFmtId="182" fontId="28" fillId="0" borderId="13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vertical="center"/>
    </xf>
    <xf numFmtId="0" fontId="28" fillId="0" borderId="2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42" xfId="0" applyFont="1" applyBorder="1" applyAlignment="1">
      <alignment horizontal="distributed" vertical="center"/>
    </xf>
    <xf numFmtId="176" fontId="28" fillId="0" borderId="0" xfId="0" applyNumberFormat="1" applyFont="1" applyAlignment="1">
      <alignment horizontal="right" vertical="center"/>
    </xf>
    <xf numFmtId="0" fontId="28" fillId="0" borderId="18" xfId="0" applyFont="1" applyBorder="1" applyAlignment="1">
      <alignment horizontal="distributed" vertical="center"/>
    </xf>
    <xf numFmtId="0" fontId="28" fillId="0" borderId="50" xfId="0" applyFont="1" applyBorder="1" applyAlignment="1">
      <alignment horizontal="center" vertical="center" shrinkToFit="1"/>
    </xf>
    <xf numFmtId="0" fontId="28" fillId="24" borderId="12" xfId="0" applyFont="1" applyFill="1" applyBorder="1" applyAlignment="1">
      <alignment horizontal="distributed" vertical="center"/>
    </xf>
    <xf numFmtId="0" fontId="18" fillId="0" borderId="1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76" fontId="18" fillId="0" borderId="0" xfId="0" applyNumberFormat="1" applyFont="1" applyAlignment="1">
      <alignment horizontal="right" vertical="center"/>
    </xf>
    <xf numFmtId="176" fontId="18" fillId="24" borderId="0" xfId="0" applyNumberFormat="1" applyFont="1" applyFill="1" applyAlignment="1">
      <alignment horizontal="right" vertical="center"/>
    </xf>
    <xf numFmtId="189" fontId="18" fillId="0" borderId="0" xfId="0" applyNumberFormat="1" applyFont="1" applyAlignment="1">
      <alignment horizontal="right" vertical="center"/>
    </xf>
    <xf numFmtId="0" fontId="28" fillId="24" borderId="113" xfId="0" applyFont="1" applyFill="1" applyBorder="1" applyAlignment="1">
      <alignment horizontal="distributed" vertical="center"/>
    </xf>
    <xf numFmtId="0" fontId="28" fillId="0" borderId="113" xfId="0" applyFont="1" applyBorder="1" applyAlignment="1">
      <alignment horizontal="distributed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116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0" fontId="18" fillId="0" borderId="116" xfId="0" applyFont="1" applyBorder="1" applyAlignment="1">
      <alignment horizontal="center" vertical="center" shrinkToFit="1"/>
    </xf>
    <xf numFmtId="0" fontId="18" fillId="0" borderId="1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24" borderId="113" xfId="0" applyFont="1" applyFill="1" applyBorder="1" applyAlignment="1">
      <alignment horizontal="distributed" vertical="center"/>
    </xf>
    <xf numFmtId="0" fontId="18" fillId="0" borderId="0" xfId="0" applyFont="1" applyAlignment="1">
      <alignment horizontal="right" vertical="center" shrinkToFit="1"/>
    </xf>
    <xf numFmtId="0" fontId="18" fillId="0" borderId="108" xfId="0" applyFont="1" applyBorder="1" applyAlignment="1">
      <alignment horizontal="distributed" vertical="center"/>
    </xf>
    <xf numFmtId="0" fontId="18" fillId="0" borderId="113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0" fontId="18" fillId="24" borderId="15" xfId="0" applyFont="1" applyFill="1" applyBorder="1" applyAlignment="1">
      <alignment horizontal="distributed" vertical="center"/>
    </xf>
    <xf numFmtId="0" fontId="18" fillId="24" borderId="0" xfId="0" applyFont="1" applyFill="1" applyAlignment="1">
      <alignment horizontal="distributed" vertical="center"/>
    </xf>
    <xf numFmtId="0" fontId="18" fillId="0" borderId="35" xfId="0" applyFont="1" applyBorder="1" applyAlignment="1">
      <alignment horizontal="center" vertical="center"/>
    </xf>
    <xf numFmtId="0" fontId="18" fillId="0" borderId="116" xfId="0" applyFont="1" applyBorder="1" applyAlignment="1">
      <alignment horizontal="distributed" vertical="center"/>
    </xf>
    <xf numFmtId="0" fontId="18" fillId="0" borderId="42" xfId="0" applyFont="1" applyBorder="1" applyAlignment="1">
      <alignment horizontal="distributed" vertical="center"/>
    </xf>
    <xf numFmtId="0" fontId="20" fillId="0" borderId="4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28" fillId="0" borderId="116" xfId="0" applyFont="1" applyBorder="1" applyAlignment="1">
      <alignment horizontal="distributed" vertical="center"/>
    </xf>
    <xf numFmtId="194" fontId="28" fillId="0" borderId="77" xfId="0" applyNumberFormat="1" applyFont="1" applyBorder="1" applyAlignment="1">
      <alignment vertical="center"/>
    </xf>
    <xf numFmtId="194" fontId="28" fillId="0" borderId="0" xfId="0" applyNumberFormat="1" applyFont="1" applyAlignment="1">
      <alignment vertical="center"/>
    </xf>
    <xf numFmtId="0" fontId="28" fillId="0" borderId="20" xfId="0" applyFont="1" applyBorder="1" applyAlignment="1">
      <alignment horizontal="center" vertical="center"/>
    </xf>
    <xf numFmtId="0" fontId="31" fillId="0" borderId="0" xfId="0" applyFont="1"/>
    <xf numFmtId="49" fontId="31" fillId="0" borderId="0" xfId="0" applyNumberFormat="1" applyFont="1"/>
    <xf numFmtId="0" fontId="31" fillId="0" borderId="82" xfId="0" applyFont="1" applyBorder="1"/>
    <xf numFmtId="197" fontId="32" fillId="0" borderId="82" xfId="0" applyNumberFormat="1" applyFont="1" applyBorder="1"/>
    <xf numFmtId="189" fontId="32" fillId="0" borderId="82" xfId="0" applyNumberFormat="1" applyFont="1" applyBorder="1"/>
    <xf numFmtId="202" fontId="31" fillId="0" borderId="0" xfId="44" applyNumberFormat="1" applyFont="1" applyAlignment="1">
      <alignment horizontal="left"/>
    </xf>
    <xf numFmtId="189" fontId="32" fillId="0" borderId="0" xfId="33" applyNumberFormat="1" applyFont="1" applyFill="1" applyBorder="1" applyAlignment="1" applyProtection="1">
      <alignment horizontal="left"/>
    </xf>
    <xf numFmtId="189" fontId="32" fillId="0" borderId="0" xfId="33" applyNumberFormat="1" applyFont="1" applyFill="1" applyBorder="1" applyAlignment="1" applyProtection="1">
      <alignment horizontal="right" shrinkToFit="1"/>
    </xf>
    <xf numFmtId="189" fontId="32" fillId="0" borderId="0" xfId="0" applyNumberFormat="1" applyFont="1" applyAlignment="1">
      <alignment horizontal="right" vertical="center" shrinkToFit="1"/>
    </xf>
    <xf numFmtId="202" fontId="31" fillId="0" borderId="0" xfId="0" applyNumberFormat="1" applyFont="1" applyAlignment="1">
      <alignment shrinkToFit="1"/>
    </xf>
    <xf numFmtId="189" fontId="33" fillId="0" borderId="0" xfId="0" applyNumberFormat="1" applyFont="1" applyAlignment="1">
      <alignment horizontal="right" vertical="center" shrinkToFit="1"/>
    </xf>
    <xf numFmtId="0" fontId="31" fillId="0" borderId="0" xfId="0" applyFont="1" applyAlignment="1">
      <alignment shrinkToFit="1"/>
    </xf>
    <xf numFmtId="38" fontId="32" fillId="0" borderId="0" xfId="0" applyNumberFormat="1" applyFont="1"/>
    <xf numFmtId="0" fontId="32" fillId="0" borderId="0" xfId="0" applyFont="1"/>
    <xf numFmtId="201" fontId="32" fillId="0" borderId="82" xfId="0" applyNumberFormat="1" applyFont="1" applyBorder="1" applyAlignment="1">
      <alignment horizontal="right"/>
    </xf>
    <xf numFmtId="187" fontId="32" fillId="0" borderId="82" xfId="0" applyNumberFormat="1" applyFont="1" applyBorder="1"/>
    <xf numFmtId="187" fontId="31" fillId="0" borderId="0" xfId="0" applyNumberFormat="1" applyFont="1"/>
    <xf numFmtId="198" fontId="34" fillId="0" borderId="0" xfId="33" applyNumberFormat="1" applyFont="1" applyFill="1" applyBorder="1" applyAlignment="1" applyProtection="1">
      <alignment horizontal="right" vertical="center"/>
    </xf>
    <xf numFmtId="185" fontId="34" fillId="0" borderId="0" xfId="0" applyNumberFormat="1" applyFont="1" applyAlignment="1">
      <alignment horizontal="right" vertical="center"/>
    </xf>
    <xf numFmtId="186" fontId="34" fillId="0" borderId="0" xfId="0" applyNumberFormat="1" applyFont="1" applyAlignment="1">
      <alignment horizontal="right" vertical="center"/>
    </xf>
    <xf numFmtId="185" fontId="31" fillId="0" borderId="0" xfId="0" applyNumberFormat="1" applyFont="1" applyAlignment="1">
      <alignment horizontal="right" vertical="center"/>
    </xf>
    <xf numFmtId="186" fontId="31" fillId="0" borderId="0" xfId="0" applyNumberFormat="1" applyFont="1" applyAlignment="1">
      <alignment horizontal="right" vertical="center"/>
    </xf>
    <xf numFmtId="193" fontId="31" fillId="0" borderId="0" xfId="0" applyNumberFormat="1" applyFont="1" applyAlignment="1">
      <alignment horizontal="right" vertical="center"/>
    </xf>
    <xf numFmtId="193" fontId="34" fillId="0" borderId="0" xfId="33" applyNumberFormat="1" applyFont="1" applyFill="1" applyBorder="1" applyAlignment="1" applyProtection="1">
      <alignment horizontal="right" vertical="center"/>
    </xf>
    <xf numFmtId="185" fontId="34" fillId="0" borderId="0" xfId="33" applyNumberFormat="1" applyFont="1" applyFill="1" applyBorder="1" applyAlignment="1" applyProtection="1">
      <alignment horizontal="right" vertical="center"/>
    </xf>
    <xf numFmtId="0" fontId="34" fillId="0" borderId="82" xfId="0" applyFont="1" applyBorder="1" applyAlignment="1">
      <alignment vertical="center"/>
    </xf>
    <xf numFmtId="193" fontId="35" fillId="0" borderId="82" xfId="33" applyNumberFormat="1" applyFont="1" applyFill="1" applyBorder="1" applyAlignment="1" applyProtection="1">
      <alignment horizontal="right" vertical="center"/>
    </xf>
    <xf numFmtId="202" fontId="35" fillId="0" borderId="82" xfId="44" applyNumberFormat="1" applyFont="1" applyFill="1" applyBorder="1" applyAlignment="1" applyProtection="1">
      <alignment horizontal="left" vertical="center"/>
    </xf>
    <xf numFmtId="193" fontId="31" fillId="0" borderId="0" xfId="33" applyNumberFormat="1" applyFont="1" applyFill="1" applyBorder="1" applyAlignment="1" applyProtection="1">
      <alignment horizontal="right" vertical="center"/>
    </xf>
    <xf numFmtId="0" fontId="31" fillId="0" borderId="82" xfId="0" applyFont="1" applyBorder="1" applyAlignment="1">
      <alignment vertical="center"/>
    </xf>
    <xf numFmtId="193" fontId="31" fillId="0" borderId="82" xfId="33" applyNumberFormat="1" applyFont="1" applyFill="1" applyBorder="1" applyAlignment="1" applyProtection="1">
      <alignment horizontal="right" vertical="center"/>
    </xf>
    <xf numFmtId="202" fontId="34" fillId="0" borderId="82" xfId="44" applyNumberFormat="1" applyFont="1" applyBorder="1" applyAlignment="1">
      <alignment horizontal="left" vertical="center"/>
    </xf>
    <xf numFmtId="199" fontId="31" fillId="0" borderId="0" xfId="0" applyNumberFormat="1" applyFont="1" applyAlignment="1">
      <alignment horizontal="right" vertical="center"/>
    </xf>
    <xf numFmtId="0" fontId="31" fillId="0" borderId="82" xfId="0" applyFont="1" applyBorder="1" applyAlignment="1">
      <alignment vertical="center" wrapText="1"/>
    </xf>
    <xf numFmtId="201" fontId="31" fillId="0" borderId="82" xfId="0" applyNumberFormat="1" applyFont="1" applyBorder="1" applyAlignment="1">
      <alignment horizontal="center"/>
    </xf>
    <xf numFmtId="191" fontId="31" fillId="0" borderId="82" xfId="0" applyNumberFormat="1" applyFont="1" applyBorder="1" applyAlignment="1">
      <alignment horizontal="right" vertical="center"/>
    </xf>
    <xf numFmtId="188" fontId="3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183" fontId="34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185" fontId="36" fillId="0" borderId="0" xfId="0" applyNumberFormat="1" applyFont="1" applyAlignment="1">
      <alignment vertical="center"/>
    </xf>
    <xf numFmtId="49" fontId="31" fillId="0" borderId="0" xfId="0" applyNumberFormat="1" applyFont="1" applyAlignment="1">
      <alignment horizontal="left" vertical="center"/>
    </xf>
    <xf numFmtId="185" fontId="31" fillId="0" borderId="0" xfId="0" applyNumberFormat="1" applyFont="1"/>
    <xf numFmtId="0" fontId="31" fillId="0" borderId="82" xfId="0" applyFont="1" applyBorder="1" applyAlignment="1">
      <alignment horizontal="center"/>
    </xf>
    <xf numFmtId="185" fontId="38" fillId="0" borderId="82" xfId="0" applyNumberFormat="1" applyFont="1" applyBorder="1"/>
    <xf numFmtId="185" fontId="36" fillId="0" borderId="0" xfId="0" applyNumberFormat="1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right" vertical="center"/>
    </xf>
    <xf numFmtId="185" fontId="38" fillId="0" borderId="0" xfId="0" applyNumberFormat="1" applyFont="1"/>
    <xf numFmtId="38" fontId="31" fillId="0" borderId="0" xfId="33" applyFont="1" applyFill="1" applyBorder="1" applyAlignment="1" applyProtection="1">
      <alignment shrinkToFit="1"/>
    </xf>
    <xf numFmtId="0" fontId="31" fillId="0" borderId="82" xfId="0" applyFont="1" applyBorder="1" applyAlignment="1">
      <alignment horizontal="center" vertical="center"/>
    </xf>
    <xf numFmtId="212" fontId="31" fillId="0" borderId="82" xfId="0" applyNumberFormat="1" applyFont="1" applyBorder="1"/>
    <xf numFmtId="185" fontId="35" fillId="0" borderId="82" xfId="0" applyNumberFormat="1" applyFont="1" applyBorder="1"/>
    <xf numFmtId="185" fontId="31" fillId="0" borderId="0" xfId="0" applyNumberFormat="1" applyFont="1" applyAlignment="1">
      <alignment vertical="center" shrinkToFit="1"/>
    </xf>
    <xf numFmtId="0" fontId="40" fillId="0" borderId="0" xfId="0" applyFont="1" applyAlignment="1">
      <alignment horizontal="right" vertical="center"/>
    </xf>
    <xf numFmtId="3" fontId="31" fillId="0" borderId="0" xfId="0" applyNumberFormat="1" applyFont="1"/>
    <xf numFmtId="0" fontId="31" fillId="0" borderId="82" xfId="0" applyFont="1" applyBorder="1" applyAlignment="1">
      <alignment shrinkToFit="1"/>
    </xf>
    <xf numFmtId="0" fontId="31" fillId="0" borderId="82" xfId="0" applyFont="1" applyBorder="1" applyAlignment="1">
      <alignment horizontal="center" vertical="center" shrinkToFit="1"/>
    </xf>
    <xf numFmtId="0" fontId="31" fillId="0" borderId="82" xfId="0" applyFont="1" applyBorder="1" applyAlignment="1">
      <alignment horizontal="center" vertical="center" wrapText="1" shrinkToFit="1"/>
    </xf>
    <xf numFmtId="185" fontId="38" fillId="0" borderId="82" xfId="0" applyNumberFormat="1" applyFont="1" applyBorder="1" applyAlignment="1">
      <alignment vertical="center"/>
    </xf>
    <xf numFmtId="185" fontId="31" fillId="0" borderId="82" xfId="0" applyNumberFormat="1" applyFont="1" applyBorder="1" applyAlignment="1">
      <alignment shrinkToFit="1"/>
    </xf>
    <xf numFmtId="0" fontId="31" fillId="0" borderId="82" xfId="0" applyFont="1" applyBorder="1" applyAlignment="1">
      <alignment vertical="center" shrinkToFit="1"/>
    </xf>
    <xf numFmtId="176" fontId="41" fillId="0" borderId="82" xfId="0" applyNumberFormat="1" applyFont="1" applyBorder="1" applyAlignment="1">
      <alignment horizontal="right" vertical="center"/>
    </xf>
    <xf numFmtId="9" fontId="31" fillId="0" borderId="82" xfId="44" applyFont="1" applyBorder="1" applyAlignment="1">
      <alignment horizontal="left"/>
    </xf>
    <xf numFmtId="202" fontId="31" fillId="0" borderId="82" xfId="44" applyNumberFormat="1" applyFont="1" applyBorder="1" applyAlignment="1">
      <alignment horizontal="left"/>
    </xf>
    <xf numFmtId="0" fontId="42" fillId="0" borderId="0" xfId="0" applyFont="1"/>
    <xf numFmtId="9" fontId="31" fillId="0" borderId="0" xfId="0" applyNumberFormat="1" applyFont="1" applyAlignment="1">
      <alignment shrinkToFit="1"/>
    </xf>
    <xf numFmtId="49" fontId="31" fillId="0" borderId="82" xfId="0" applyNumberFormat="1" applyFont="1" applyBorder="1"/>
    <xf numFmtId="0" fontId="32" fillId="0" borderId="82" xfId="0" applyFont="1" applyBorder="1"/>
    <xf numFmtId="176" fontId="35" fillId="0" borderId="82" xfId="0" applyNumberFormat="1" applyFont="1" applyBorder="1" applyAlignment="1">
      <alignment horizontal="right" vertical="center"/>
    </xf>
    <xf numFmtId="183" fontId="34" fillId="0" borderId="0" xfId="0" applyNumberFormat="1" applyFont="1"/>
    <xf numFmtId="0" fontId="31" fillId="0" borderId="0" xfId="0" applyFont="1" applyAlignment="1">
      <alignment vertical="center"/>
    </xf>
    <xf numFmtId="200" fontId="31" fillId="0" borderId="0" xfId="0" applyNumberFormat="1" applyFont="1" applyAlignment="1">
      <alignment horizontal="left"/>
    </xf>
    <xf numFmtId="183" fontId="31" fillId="0" borderId="82" xfId="0" applyNumberFormat="1" applyFont="1" applyBorder="1" applyAlignment="1">
      <alignment vertical="center"/>
    </xf>
    <xf numFmtId="176" fontId="31" fillId="0" borderId="82" xfId="0" applyNumberFormat="1" applyFont="1" applyBorder="1" applyAlignment="1">
      <alignment horizontal="right" vertical="center"/>
    </xf>
    <xf numFmtId="176" fontId="31" fillId="0" borderId="82" xfId="33" applyNumberFormat="1" applyFont="1" applyFill="1" applyBorder="1" applyAlignment="1" applyProtection="1">
      <alignment horizontal="right" vertical="center"/>
    </xf>
    <xf numFmtId="176" fontId="34" fillId="0" borderId="0" xfId="33" applyNumberFormat="1" applyFont="1" applyFill="1" applyBorder="1" applyAlignment="1" applyProtection="1">
      <alignment horizontal="right" vertical="center"/>
    </xf>
    <xf numFmtId="202" fontId="34" fillId="0" borderId="0" xfId="0" applyNumberFormat="1" applyFont="1" applyAlignment="1">
      <alignment horizontal="left"/>
    </xf>
    <xf numFmtId="188" fontId="31" fillId="0" borderId="0" xfId="0" applyNumberFormat="1" applyFont="1" applyAlignment="1">
      <alignment vertical="center"/>
    </xf>
    <xf numFmtId="183" fontId="31" fillId="0" borderId="0" xfId="0" applyNumberFormat="1" applyFont="1" applyAlignment="1">
      <alignment vertical="center"/>
    </xf>
    <xf numFmtId="0" fontId="42" fillId="0" borderId="82" xfId="0" applyFont="1" applyBorder="1" applyAlignment="1">
      <alignment vertical="center"/>
    </xf>
    <xf numFmtId="202" fontId="31" fillId="0" borderId="0" xfId="0" applyNumberFormat="1" applyFont="1" applyAlignment="1">
      <alignment horizontal="left"/>
    </xf>
    <xf numFmtId="183" fontId="41" fillId="0" borderId="82" xfId="0" applyNumberFormat="1" applyFont="1" applyBorder="1"/>
    <xf numFmtId="191" fontId="31" fillId="0" borderId="0" xfId="0" applyNumberFormat="1" applyFont="1" applyAlignment="1">
      <alignment vertical="center"/>
    </xf>
    <xf numFmtId="176" fontId="31" fillId="0" borderId="0" xfId="0" applyNumberFormat="1" applyFont="1" applyAlignment="1">
      <alignment vertical="top"/>
    </xf>
    <xf numFmtId="189" fontId="31" fillId="0" borderId="82" xfId="0" applyNumberFormat="1" applyFont="1" applyBorder="1" applyAlignment="1">
      <alignment vertical="center" shrinkToFit="1"/>
    </xf>
    <xf numFmtId="189" fontId="31" fillId="0" borderId="82" xfId="0" applyNumberFormat="1" applyFont="1" applyBorder="1" applyAlignment="1">
      <alignment horizontal="right"/>
    </xf>
    <xf numFmtId="189" fontId="32" fillId="0" borderId="82" xfId="0" applyNumberFormat="1" applyFont="1" applyBorder="1" applyAlignment="1">
      <alignment horizontal="right"/>
    </xf>
    <xf numFmtId="189" fontId="37" fillId="0" borderId="82" xfId="0" applyNumberFormat="1" applyFont="1" applyBorder="1" applyAlignment="1">
      <alignment horizontal="left" vertical="center"/>
    </xf>
    <xf numFmtId="3" fontId="43" fillId="0" borderId="82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27" xfId="0" applyFont="1" applyBorder="1" applyAlignment="1">
      <alignment horizontal="distributed" vertical="center"/>
    </xf>
    <xf numFmtId="0" fontId="27" fillId="0" borderId="0" xfId="0" applyFont="1" applyBorder="1" applyAlignment="1">
      <alignment horizontal="distributed" vertical="center"/>
    </xf>
    <xf numFmtId="0" fontId="27" fillId="0" borderId="122" xfId="0" applyFont="1" applyBorder="1" applyAlignment="1">
      <alignment horizontal="distributed" vertical="center"/>
    </xf>
    <xf numFmtId="0" fontId="27" fillId="0" borderId="64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1" xfId="0" applyFont="1" applyBorder="1" applyAlignment="1">
      <alignment horizontal="distributed" vertical="center"/>
    </xf>
    <xf numFmtId="0" fontId="27" fillId="0" borderId="42" xfId="0" applyFont="1" applyBorder="1" applyAlignment="1">
      <alignment horizontal="distributed" vertical="center"/>
    </xf>
    <xf numFmtId="0" fontId="27" fillId="0" borderId="49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/>
    </xf>
    <xf numFmtId="176" fontId="28" fillId="0" borderId="13" xfId="0" applyNumberFormat="1" applyFont="1" applyBorder="1" applyAlignment="1">
      <alignment horizontal="center" vertical="center"/>
    </xf>
    <xf numFmtId="182" fontId="28" fillId="0" borderId="34" xfId="0" applyNumberFormat="1" applyFont="1" applyBorder="1" applyAlignment="1">
      <alignment horizontal="center" vertical="center"/>
    </xf>
    <xf numFmtId="182" fontId="28" fillId="0" borderId="35" xfId="0" applyNumberFormat="1" applyFont="1" applyBorder="1" applyAlignment="1">
      <alignment horizontal="center" vertical="center"/>
    </xf>
    <xf numFmtId="0" fontId="28" fillId="0" borderId="38" xfId="0" applyFont="1" applyBorder="1" applyAlignment="1">
      <alignment horizontal="distributed" vertical="center" shrinkToFit="1"/>
    </xf>
    <xf numFmtId="0" fontId="28" fillId="0" borderId="21" xfId="0" applyFont="1" applyBorder="1" applyAlignment="1">
      <alignment horizontal="distributed" vertical="center" shrinkToFit="1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182" fontId="28" fillId="0" borderId="11" xfId="0" applyNumberFormat="1" applyFont="1" applyBorder="1" applyAlignment="1">
      <alignment horizontal="center" vertical="center"/>
    </xf>
    <xf numFmtId="182" fontId="28" fillId="0" borderId="13" xfId="0" applyNumberFormat="1" applyFont="1" applyBorder="1" applyAlignment="1">
      <alignment horizontal="center" vertical="center"/>
    </xf>
    <xf numFmtId="176" fontId="28" fillId="0" borderId="116" xfId="0" applyNumberFormat="1" applyFont="1" applyBorder="1" applyAlignment="1">
      <alignment horizontal="center" vertical="center"/>
    </xf>
    <xf numFmtId="176" fontId="28" fillId="0" borderId="114" xfId="0" applyNumberFormat="1" applyFont="1" applyBorder="1" applyAlignment="1">
      <alignment horizontal="center" vertical="center"/>
    </xf>
    <xf numFmtId="0" fontId="28" fillId="0" borderId="38" xfId="0" applyFont="1" applyBorder="1" applyAlignment="1">
      <alignment horizontal="distributed" vertical="center"/>
    </xf>
    <xf numFmtId="0" fontId="28" fillId="0" borderId="21" xfId="0" applyFont="1" applyBorder="1" applyAlignment="1">
      <alignment horizontal="distributed" vertical="center"/>
    </xf>
    <xf numFmtId="182" fontId="28" fillId="0" borderId="125" xfId="0" applyNumberFormat="1" applyFont="1" applyBorder="1" applyAlignment="1">
      <alignment horizontal="center" vertical="center"/>
    </xf>
    <xf numFmtId="182" fontId="28" fillId="0" borderId="75" xfId="0" applyNumberFormat="1" applyFont="1" applyBorder="1" applyAlignment="1">
      <alignment horizontal="center" vertical="center"/>
    </xf>
    <xf numFmtId="182" fontId="28" fillId="0" borderId="116" xfId="0" applyNumberFormat="1" applyFont="1" applyBorder="1" applyAlignment="1">
      <alignment horizontal="center" vertical="center"/>
    </xf>
    <xf numFmtId="182" fontId="28" fillId="0" borderId="114" xfId="0" applyNumberFormat="1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82" fontId="28" fillId="0" borderId="74" xfId="0" applyNumberFormat="1" applyFont="1" applyBorder="1" applyAlignment="1">
      <alignment horizontal="center" vertical="center"/>
    </xf>
    <xf numFmtId="182" fontId="28" fillId="0" borderId="117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vertical="center"/>
    </xf>
    <xf numFmtId="182" fontId="28" fillId="0" borderId="101" xfId="0" applyNumberFormat="1" applyFont="1" applyBorder="1" applyAlignment="1">
      <alignment horizontal="center" vertical="center"/>
    </xf>
    <xf numFmtId="182" fontId="28" fillId="0" borderId="10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24" borderId="27" xfId="0" applyFont="1" applyFill="1" applyBorder="1" applyAlignment="1">
      <alignment horizontal="distributed" vertical="center"/>
    </xf>
    <xf numFmtId="0" fontId="28" fillId="24" borderId="124" xfId="0" applyFont="1" applyFill="1" applyBorder="1" applyAlignment="1">
      <alignment horizontal="distributed" vertical="center"/>
    </xf>
    <xf numFmtId="176" fontId="28" fillId="0" borderId="97" xfId="0" applyNumberFormat="1" applyFont="1" applyBorder="1" applyAlignment="1">
      <alignment horizontal="center" vertical="center"/>
    </xf>
    <xf numFmtId="176" fontId="28" fillId="0" borderId="100" xfId="0" applyNumberFormat="1" applyFont="1" applyBorder="1" applyAlignment="1">
      <alignment horizontal="center" vertical="center"/>
    </xf>
    <xf numFmtId="0" fontId="28" fillId="0" borderId="62" xfId="0" applyFont="1" applyBorder="1" applyAlignment="1">
      <alignment horizontal="distributed" vertical="center"/>
    </xf>
    <xf numFmtId="0" fontId="28" fillId="0" borderId="64" xfId="0" applyFont="1" applyBorder="1" applyAlignment="1">
      <alignment horizontal="left" vertical="center"/>
    </xf>
    <xf numFmtId="0" fontId="28" fillId="24" borderId="126" xfId="0" applyFont="1" applyFill="1" applyBorder="1" applyAlignment="1">
      <alignment horizontal="distributed" vertical="center"/>
    </xf>
    <xf numFmtId="0" fontId="28" fillId="0" borderId="122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27" xfId="0" applyFont="1" applyBorder="1" applyAlignment="1">
      <alignment horizontal="distributed" vertical="center"/>
    </xf>
    <xf numFmtId="0" fontId="28" fillId="0" borderId="0" xfId="0" applyFont="1" applyBorder="1" applyAlignment="1">
      <alignment horizontal="distributed" vertical="center"/>
    </xf>
    <xf numFmtId="0" fontId="28" fillId="0" borderId="122" xfId="0" applyFont="1" applyBorder="1" applyAlignment="1">
      <alignment horizontal="distributed" vertical="center"/>
    </xf>
    <xf numFmtId="178" fontId="28" fillId="0" borderId="0" xfId="0" applyNumberFormat="1" applyFont="1" applyAlignment="1">
      <alignment horizontal="right" vertical="center"/>
    </xf>
    <xf numFmtId="178" fontId="28" fillId="0" borderId="77" xfId="0" applyNumberFormat="1" applyFont="1" applyBorder="1" applyAlignment="1">
      <alignment horizontal="right" vertical="center"/>
    </xf>
    <xf numFmtId="176" fontId="28" fillId="0" borderId="16" xfId="0" applyNumberFormat="1" applyFont="1" applyBorder="1" applyAlignment="1">
      <alignment horizontal="right" vertical="center"/>
    </xf>
    <xf numFmtId="176" fontId="28" fillId="0" borderId="123" xfId="0" applyNumberFormat="1" applyFont="1" applyBorder="1" applyAlignment="1">
      <alignment horizontal="right" vertical="center"/>
    </xf>
    <xf numFmtId="176" fontId="28" fillId="0" borderId="77" xfId="0" applyNumberFormat="1" applyFont="1" applyBorder="1" applyAlignment="1">
      <alignment horizontal="right" vertical="center"/>
    </xf>
    <xf numFmtId="176" fontId="28" fillId="0" borderId="0" xfId="0" applyNumberFormat="1" applyFont="1" applyAlignment="1">
      <alignment horizontal="right" vertical="center"/>
    </xf>
    <xf numFmtId="186" fontId="28" fillId="0" borderId="77" xfId="33" applyNumberFormat="1" applyFont="1" applyFill="1" applyBorder="1" applyAlignment="1" applyProtection="1">
      <alignment horizontal="center" vertical="center" shrinkToFit="1"/>
    </xf>
    <xf numFmtId="0" fontId="28" fillId="0" borderId="20" xfId="0" applyFont="1" applyBorder="1" applyAlignment="1">
      <alignment horizontal="distributed" vertical="center"/>
    </xf>
    <xf numFmtId="0" fontId="28" fillId="0" borderId="22" xfId="0" applyFont="1" applyBorder="1" applyAlignment="1">
      <alignment horizontal="distributed" vertical="center"/>
    </xf>
    <xf numFmtId="0" fontId="28" fillId="0" borderId="50" xfId="0" applyFont="1" applyBorder="1" applyAlignment="1">
      <alignment horizontal="center" vertical="center" shrinkToFit="1"/>
    </xf>
    <xf numFmtId="0" fontId="28" fillId="0" borderId="59" xfId="0" applyFont="1" applyBorder="1" applyAlignment="1">
      <alignment horizontal="center" vertical="center" shrinkToFit="1"/>
    </xf>
    <xf numFmtId="185" fontId="28" fillId="0" borderId="0" xfId="33" applyNumberFormat="1" applyFont="1" applyFill="1" applyBorder="1" applyAlignment="1" applyProtection="1">
      <alignment horizontal="right" vertical="center"/>
    </xf>
    <xf numFmtId="0" fontId="28" fillId="0" borderId="29" xfId="0" applyFont="1" applyBorder="1" applyAlignment="1">
      <alignment horizontal="left" vertical="center"/>
    </xf>
    <xf numFmtId="0" fontId="28" fillId="0" borderId="113" xfId="0" applyFont="1" applyBorder="1" applyAlignment="1">
      <alignment horizontal="distributed" vertical="center"/>
    </xf>
    <xf numFmtId="0" fontId="28" fillId="0" borderId="18" xfId="0" applyFont="1" applyBorder="1" applyAlignment="1">
      <alignment horizontal="distributed" vertical="center"/>
    </xf>
    <xf numFmtId="0" fontId="28" fillId="0" borderId="47" xfId="0" applyFont="1" applyBorder="1" applyAlignment="1">
      <alignment horizontal="center" vertical="center" shrinkToFit="1"/>
    </xf>
    <xf numFmtId="185" fontId="28" fillId="0" borderId="123" xfId="33" applyNumberFormat="1" applyFont="1" applyFill="1" applyBorder="1" applyAlignment="1" applyProtection="1">
      <alignment horizontal="right" vertical="center"/>
    </xf>
    <xf numFmtId="0" fontId="28" fillId="24" borderId="113" xfId="0" applyFont="1" applyFill="1" applyBorder="1" applyAlignment="1">
      <alignment horizontal="distributed" vertical="center"/>
    </xf>
    <xf numFmtId="0" fontId="28" fillId="24" borderId="18" xfId="0" applyFont="1" applyFill="1" applyBorder="1" applyAlignment="1">
      <alignment horizontal="distributed" vertical="center"/>
    </xf>
    <xf numFmtId="185" fontId="28" fillId="0" borderId="0" xfId="33" applyNumberFormat="1" applyFont="1" applyFill="1" applyBorder="1" applyAlignment="1" applyProtection="1">
      <alignment horizontal="center" vertical="center"/>
    </xf>
    <xf numFmtId="0" fontId="28" fillId="0" borderId="53" xfId="0" applyFont="1" applyBorder="1" applyAlignment="1">
      <alignment horizontal="center" vertical="center" justifyLastLine="1"/>
    </xf>
    <xf numFmtId="0" fontId="28" fillId="0" borderId="51" xfId="0" applyFont="1" applyBorder="1" applyAlignment="1">
      <alignment horizontal="center" vertical="center" justifyLastLine="1"/>
    </xf>
    <xf numFmtId="0" fontId="28" fillId="0" borderId="47" xfId="0" applyFont="1" applyBorder="1" applyAlignment="1">
      <alignment horizontal="center" vertical="center" justifyLastLine="1"/>
    </xf>
    <xf numFmtId="0" fontId="28" fillId="0" borderId="90" xfId="0" applyFont="1" applyBorder="1" applyAlignment="1">
      <alignment horizontal="center" vertical="center"/>
    </xf>
    <xf numFmtId="0" fontId="28" fillId="0" borderId="91" xfId="0" applyFont="1" applyBorder="1" applyAlignment="1">
      <alignment horizontal="center" vertical="center"/>
    </xf>
    <xf numFmtId="0" fontId="18" fillId="0" borderId="11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189" fontId="28" fillId="0" borderId="29" xfId="33" applyNumberFormat="1" applyFont="1" applyFill="1" applyBorder="1" applyAlignment="1" applyProtection="1">
      <alignment horizontal="right" vertical="center"/>
    </xf>
    <xf numFmtId="189" fontId="28" fillId="0" borderId="0" xfId="33" applyNumberFormat="1" applyFont="1" applyFill="1" applyBorder="1" applyAlignment="1" applyProtection="1">
      <alignment horizontal="right" vertical="center"/>
    </xf>
    <xf numFmtId="189" fontId="28" fillId="0" borderId="60" xfId="33" applyNumberFormat="1" applyFont="1" applyFill="1" applyBorder="1" applyAlignment="1" applyProtection="1">
      <alignment horizontal="right" vertical="center"/>
    </xf>
    <xf numFmtId="0" fontId="18" fillId="0" borderId="59" xfId="0" applyFont="1" applyBorder="1" applyAlignment="1">
      <alignment horizontal="center" vertical="center"/>
    </xf>
    <xf numFmtId="176" fontId="18" fillId="0" borderId="83" xfId="33" applyNumberFormat="1" applyFont="1" applyFill="1" applyBorder="1" applyAlignment="1" applyProtection="1">
      <alignment horizontal="right" vertical="center"/>
    </xf>
    <xf numFmtId="176" fontId="18" fillId="0" borderId="29" xfId="33" applyNumberFormat="1" applyFont="1" applyFill="1" applyBorder="1" applyAlignment="1" applyProtection="1">
      <alignment horizontal="right" vertical="center"/>
    </xf>
    <xf numFmtId="176" fontId="18" fillId="0" borderId="123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176" fontId="18" fillId="24" borderId="0" xfId="0" applyNumberFormat="1" applyFont="1" applyFill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24" borderId="123" xfId="0" applyNumberFormat="1" applyFont="1" applyFill="1" applyBorder="1" applyAlignment="1">
      <alignment horizontal="right" vertical="center"/>
    </xf>
    <xf numFmtId="176" fontId="18" fillId="24" borderId="0" xfId="0" applyNumberFormat="1" applyFont="1" applyFill="1" applyBorder="1" applyAlignment="1">
      <alignment horizontal="right" vertical="center"/>
    </xf>
    <xf numFmtId="176" fontId="18" fillId="24" borderId="18" xfId="33" applyNumberFormat="1" applyFont="1" applyFill="1" applyBorder="1" applyAlignment="1">
      <alignment horizontal="right" vertical="center"/>
    </xf>
    <xf numFmtId="189" fontId="18" fillId="0" borderId="113" xfId="0" applyNumberFormat="1" applyFont="1" applyBorder="1" applyAlignment="1">
      <alignment horizontal="center" vertical="center"/>
    </xf>
    <xf numFmtId="189" fontId="18" fillId="0" borderId="21" xfId="0" applyNumberFormat="1" applyFont="1" applyBorder="1" applyAlignment="1">
      <alignment horizontal="center" vertical="center"/>
    </xf>
    <xf numFmtId="189" fontId="18" fillId="0" borderId="14" xfId="0" applyNumberFormat="1" applyFont="1" applyBorder="1" applyAlignment="1">
      <alignment horizontal="center" vertical="center"/>
    </xf>
    <xf numFmtId="189" fontId="18" fillId="0" borderId="19" xfId="0" applyNumberFormat="1" applyFont="1" applyBorder="1" applyAlignment="1">
      <alignment horizontal="center" vertical="center"/>
    </xf>
    <xf numFmtId="189" fontId="18" fillId="24" borderId="0" xfId="0" applyNumberFormat="1" applyFont="1" applyFill="1" applyAlignment="1">
      <alignment horizontal="right" vertical="center"/>
    </xf>
    <xf numFmtId="189" fontId="18" fillId="0" borderId="0" xfId="0" applyNumberFormat="1" applyFont="1" applyAlignment="1">
      <alignment horizontal="right" vertical="center"/>
    </xf>
    <xf numFmtId="189" fontId="18" fillId="24" borderId="18" xfId="0" applyNumberFormat="1" applyFont="1" applyFill="1" applyBorder="1" applyAlignment="1">
      <alignment horizontal="right" vertical="center"/>
    </xf>
    <xf numFmtId="190" fontId="28" fillId="0" borderId="18" xfId="33" applyNumberFormat="1" applyFont="1" applyFill="1" applyBorder="1" applyAlignment="1" applyProtection="1">
      <alignment horizontal="right" vertical="center"/>
    </xf>
    <xf numFmtId="189" fontId="18" fillId="0" borderId="29" xfId="33" applyNumberFormat="1" applyFont="1" applyFill="1" applyBorder="1" applyAlignment="1" applyProtection="1">
      <alignment horizontal="right" vertical="center"/>
    </xf>
    <xf numFmtId="189" fontId="18" fillId="24" borderId="0" xfId="33" applyNumberFormat="1" applyFont="1" applyFill="1" applyBorder="1" applyAlignment="1" applyProtection="1">
      <alignment horizontal="right" vertical="center"/>
    </xf>
    <xf numFmtId="176" fontId="18" fillId="24" borderId="0" xfId="33" applyNumberFormat="1" applyFont="1" applyFill="1" applyBorder="1" applyAlignment="1" applyProtection="1">
      <alignment horizontal="right" vertical="center"/>
    </xf>
    <xf numFmtId="176" fontId="18" fillId="24" borderId="18" xfId="0" applyNumberFormat="1" applyFont="1" applyFill="1" applyBorder="1" applyAlignment="1">
      <alignment horizontal="right" vertical="center"/>
    </xf>
    <xf numFmtId="176" fontId="28" fillId="0" borderId="0" xfId="33" applyNumberFormat="1" applyFont="1" applyFill="1" applyBorder="1" applyAlignment="1" applyProtection="1">
      <alignment horizontal="right" vertical="center"/>
    </xf>
    <xf numFmtId="176" fontId="28" fillId="0" borderId="29" xfId="33" applyNumberFormat="1" applyFont="1" applyFill="1" applyBorder="1" applyAlignment="1" applyProtection="1">
      <alignment horizontal="right" vertical="center"/>
    </xf>
    <xf numFmtId="176" fontId="28" fillId="0" borderId="33" xfId="33" applyNumberFormat="1" applyFont="1" applyFill="1" applyBorder="1" applyAlignment="1" applyProtection="1">
      <alignment horizontal="right" vertical="center"/>
    </xf>
    <xf numFmtId="176" fontId="28" fillId="0" borderId="77" xfId="33" applyNumberFormat="1" applyFont="1" applyFill="1" applyBorder="1" applyAlignment="1" applyProtection="1">
      <alignment horizontal="right" vertical="center"/>
    </xf>
    <xf numFmtId="190" fontId="28" fillId="0" borderId="0" xfId="33" applyNumberFormat="1" applyFont="1" applyFill="1" applyBorder="1" applyAlignment="1" applyProtection="1">
      <alignment horizontal="right" vertical="center"/>
    </xf>
    <xf numFmtId="190" fontId="28" fillId="0" borderId="77" xfId="33" applyNumberFormat="1" applyFont="1" applyFill="1" applyBorder="1" applyAlignment="1" applyProtection="1">
      <alignment horizontal="right" vertical="center"/>
    </xf>
    <xf numFmtId="190" fontId="28" fillId="0" borderId="30" xfId="33" applyNumberFormat="1" applyFont="1" applyFill="1" applyBorder="1" applyAlignment="1" applyProtection="1">
      <alignment horizontal="right" vertical="center"/>
    </xf>
    <xf numFmtId="189" fontId="28" fillId="0" borderId="123" xfId="33" applyNumberFormat="1" applyFont="1" applyFill="1" applyBorder="1" applyAlignment="1" applyProtection="1">
      <alignment horizontal="right" vertical="center"/>
    </xf>
    <xf numFmtId="0" fontId="28" fillId="0" borderId="83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28" fillId="0" borderId="113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21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0" borderId="123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122" xfId="0" applyFont="1" applyBorder="1" applyAlignment="1">
      <alignment horizontal="center" vertical="center" shrinkToFit="1"/>
    </xf>
    <xf numFmtId="189" fontId="28" fillId="0" borderId="83" xfId="33" applyNumberFormat="1" applyFont="1" applyFill="1" applyBorder="1" applyAlignment="1" applyProtection="1">
      <alignment horizontal="right" vertical="center"/>
    </xf>
    <xf numFmtId="0" fontId="28" fillId="0" borderId="58" xfId="0" applyFont="1" applyBorder="1" applyAlignment="1">
      <alignment horizontal="center" vertical="center" justifyLastLine="1"/>
    </xf>
    <xf numFmtId="0" fontId="28" fillId="0" borderId="22" xfId="0" applyFont="1" applyBorder="1" applyAlignment="1">
      <alignment horizontal="center" vertical="center" justifyLastLine="1"/>
    </xf>
    <xf numFmtId="0" fontId="28" fillId="0" borderId="23" xfId="0" applyFont="1" applyBorder="1" applyAlignment="1">
      <alignment horizontal="center" vertical="center" justifyLastLine="1"/>
    </xf>
    <xf numFmtId="189" fontId="28" fillId="0" borderId="107" xfId="33" applyNumberFormat="1" applyFont="1" applyFill="1" applyBorder="1" applyAlignment="1" applyProtection="1">
      <alignment horizontal="right" vertical="center"/>
    </xf>
    <xf numFmtId="0" fontId="29" fillId="0" borderId="38" xfId="0" applyFont="1" applyBorder="1" applyAlignment="1">
      <alignment horizontal="center" vertical="distributed" textRotation="255" wrapText="1" justifyLastLine="1"/>
    </xf>
    <xf numFmtId="0" fontId="29" fillId="0" borderId="21" xfId="0" applyFont="1" applyBorder="1" applyAlignment="1">
      <alignment horizontal="center" vertical="distributed" textRotation="255" wrapText="1" justifyLastLine="1"/>
    </xf>
    <xf numFmtId="0" fontId="29" fillId="0" borderId="31" xfId="0" applyFont="1" applyBorder="1" applyAlignment="1">
      <alignment horizontal="center" vertical="distributed" textRotation="255" wrapText="1" justifyLastLine="1"/>
    </xf>
    <xf numFmtId="0" fontId="29" fillId="0" borderId="32" xfId="0" applyFont="1" applyBorder="1" applyAlignment="1">
      <alignment horizontal="center" vertical="distributed" textRotation="255" wrapText="1" justifyLastLine="1"/>
    </xf>
    <xf numFmtId="0" fontId="28" fillId="0" borderId="38" xfId="0" applyFont="1" applyBorder="1" applyAlignment="1">
      <alignment horizontal="center" vertical="distributed" textRotation="255" wrapText="1" justifyLastLine="1"/>
    </xf>
    <xf numFmtId="0" fontId="28" fillId="0" borderId="21" xfId="0" applyFont="1" applyBorder="1" applyAlignment="1">
      <alignment horizontal="center" vertical="distributed" textRotation="255" wrapText="1" justifyLastLine="1"/>
    </xf>
    <xf numFmtId="0" fontId="28" fillId="0" borderId="27" xfId="0" applyFont="1" applyBorder="1" applyAlignment="1">
      <alignment horizontal="center" vertical="distributed" textRotation="255" wrapText="1" justifyLastLine="1"/>
    </xf>
    <xf numFmtId="0" fontId="28" fillId="0" borderId="122" xfId="0" applyFont="1" applyBorder="1" applyAlignment="1">
      <alignment horizontal="center" vertical="distributed" textRotation="255" wrapText="1" justifyLastLine="1"/>
    </xf>
    <xf numFmtId="0" fontId="28" fillId="0" borderId="26" xfId="0" applyFont="1" applyBorder="1" applyAlignment="1">
      <alignment horizontal="center" vertical="distributed" textRotation="255" wrapText="1" justifyLastLine="1"/>
    </xf>
    <xf numFmtId="0" fontId="28" fillId="0" borderId="19" xfId="0" applyFont="1" applyBorder="1" applyAlignment="1">
      <alignment horizontal="center" vertical="distributed" textRotation="255" wrapText="1" justifyLastLine="1"/>
    </xf>
    <xf numFmtId="0" fontId="20" fillId="0" borderId="83" xfId="0" applyFont="1" applyBorder="1" applyAlignment="1">
      <alignment horizontal="distributed" vertical="center"/>
    </xf>
    <xf numFmtId="0" fontId="20" fillId="0" borderId="32" xfId="0" applyFont="1" applyBorder="1" applyAlignment="1">
      <alignment horizontal="distributed" vertical="center"/>
    </xf>
    <xf numFmtId="0" fontId="20" fillId="24" borderId="123" xfId="0" applyFont="1" applyFill="1" applyBorder="1" applyAlignment="1">
      <alignment horizontal="distributed" vertical="center"/>
    </xf>
    <xf numFmtId="0" fontId="20" fillId="24" borderId="122" xfId="0" applyFont="1" applyFill="1" applyBorder="1" applyAlignment="1">
      <alignment horizontal="distributed" vertical="center"/>
    </xf>
    <xf numFmtId="0" fontId="20" fillId="0" borderId="123" xfId="0" applyFont="1" applyBorder="1" applyAlignment="1">
      <alignment horizontal="distributed" vertical="center"/>
    </xf>
    <xf numFmtId="0" fontId="20" fillId="0" borderId="122" xfId="0" applyFont="1" applyBorder="1" applyAlignment="1">
      <alignment horizontal="distributed" vertical="center"/>
    </xf>
    <xf numFmtId="0" fontId="20" fillId="24" borderId="113" xfId="0" applyFont="1" applyFill="1" applyBorder="1" applyAlignment="1">
      <alignment horizontal="distributed" vertical="center"/>
    </xf>
    <xf numFmtId="0" fontId="20" fillId="24" borderId="21" xfId="0" applyFont="1" applyFill="1" applyBorder="1" applyAlignment="1">
      <alignment horizontal="distributed" vertical="center"/>
    </xf>
    <xf numFmtId="0" fontId="18" fillId="0" borderId="113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176" fontId="18" fillId="24" borderId="123" xfId="33" applyNumberFormat="1" applyFont="1" applyFill="1" applyBorder="1" applyAlignment="1" applyProtection="1">
      <alignment horizontal="right" vertical="center"/>
    </xf>
    <xf numFmtId="0" fontId="18" fillId="24" borderId="38" xfId="0" applyFont="1" applyFill="1" applyBorder="1" applyAlignment="1">
      <alignment horizontal="distributed" vertical="center" justifyLastLine="1"/>
    </xf>
    <xf numFmtId="0" fontId="18" fillId="24" borderId="18" xfId="0" applyFont="1" applyFill="1" applyBorder="1" applyAlignment="1">
      <alignment horizontal="distributed" vertical="center" justifyLastLine="1"/>
    </xf>
    <xf numFmtId="0" fontId="18" fillId="24" borderId="21" xfId="0" applyFont="1" applyFill="1" applyBorder="1" applyAlignment="1">
      <alignment horizontal="distributed" vertical="center" justifyLastLine="1"/>
    </xf>
    <xf numFmtId="176" fontId="18" fillId="24" borderId="113" xfId="0" applyNumberFormat="1" applyFont="1" applyFill="1" applyBorder="1" applyAlignment="1">
      <alignment horizontal="right" vertical="center"/>
    </xf>
    <xf numFmtId="0" fontId="18" fillId="0" borderId="2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22" xfId="0" applyFont="1" applyBorder="1" applyAlignment="1">
      <alignment horizontal="center" vertical="center"/>
    </xf>
    <xf numFmtId="0" fontId="28" fillId="0" borderId="87" xfId="0" applyFont="1" applyBorder="1" applyAlignment="1">
      <alignment horizontal="center" vertical="center"/>
    </xf>
    <xf numFmtId="0" fontId="28" fillId="0" borderId="114" xfId="0" applyFont="1" applyBorder="1" applyAlignment="1">
      <alignment horizontal="center" vertical="center"/>
    </xf>
    <xf numFmtId="0" fontId="28" fillId="24" borderId="21" xfId="0" applyFont="1" applyFill="1" applyBorder="1" applyAlignment="1">
      <alignment horizontal="distributed" vertical="center"/>
    </xf>
    <xf numFmtId="0" fontId="28" fillId="0" borderId="64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24" borderId="38" xfId="0" applyFont="1" applyFill="1" applyBorder="1" applyAlignment="1">
      <alignment horizontal="distributed" vertical="center"/>
    </xf>
    <xf numFmtId="0" fontId="28" fillId="24" borderId="41" xfId="0" applyFont="1" applyFill="1" applyBorder="1" applyAlignment="1">
      <alignment horizontal="distributed" vertical="center"/>
    </xf>
    <xf numFmtId="0" fontId="28" fillId="24" borderId="16" xfId="0" applyFont="1" applyFill="1" applyBorder="1" applyAlignment="1">
      <alignment horizontal="distributed" vertical="center"/>
    </xf>
    <xf numFmtId="0" fontId="28" fillId="24" borderId="42" xfId="0" applyFont="1" applyFill="1" applyBorder="1" applyAlignment="1">
      <alignment horizontal="distributed" vertical="center"/>
    </xf>
    <xf numFmtId="0" fontId="28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58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3" xfId="0" applyFont="1" applyBorder="1" applyAlignment="1">
      <alignment horizontal="distributed" vertical="center"/>
    </xf>
    <xf numFmtId="0" fontId="18" fillId="0" borderId="64" xfId="0" applyFont="1" applyBorder="1" applyAlignment="1">
      <alignment horizontal="left" vertical="center"/>
    </xf>
    <xf numFmtId="0" fontId="18" fillId="0" borderId="24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6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0" fontId="18" fillId="0" borderId="116" xfId="0" applyFont="1" applyBorder="1" applyAlignment="1">
      <alignment horizontal="center" vertical="center" shrinkToFit="1"/>
    </xf>
    <xf numFmtId="0" fontId="18" fillId="0" borderId="114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distributed" vertical="center"/>
    </xf>
    <xf numFmtId="0" fontId="18" fillId="0" borderId="38" xfId="0" applyFont="1" applyBorder="1" applyAlignment="1">
      <alignment horizontal="center" vertical="distributed" textRotation="255" wrapText="1"/>
    </xf>
    <xf numFmtId="0" fontId="18" fillId="0" borderId="21" xfId="0" applyFont="1" applyBorder="1" applyAlignment="1">
      <alignment horizontal="center" vertical="distributed" textRotation="255" wrapText="1"/>
    </xf>
    <xf numFmtId="0" fontId="18" fillId="0" borderId="27" xfId="0" applyFont="1" applyBorder="1" applyAlignment="1">
      <alignment horizontal="center" vertical="distributed" textRotation="255" wrapText="1"/>
    </xf>
    <xf numFmtId="0" fontId="18" fillId="0" borderId="122" xfId="0" applyFont="1" applyBorder="1" applyAlignment="1">
      <alignment horizontal="center" vertical="distributed" textRotation="255" wrapText="1"/>
    </xf>
    <xf numFmtId="0" fontId="18" fillId="0" borderId="31" xfId="0" applyFont="1" applyBorder="1" applyAlignment="1">
      <alignment horizontal="center" vertical="distributed" textRotation="255" wrapText="1"/>
    </xf>
    <xf numFmtId="0" fontId="18" fillId="0" borderId="32" xfId="0" applyFont="1" applyBorder="1" applyAlignment="1">
      <alignment horizontal="center" vertical="distributed" textRotation="255" wrapText="1"/>
    </xf>
    <xf numFmtId="0" fontId="18" fillId="24" borderId="113" xfId="0" applyFont="1" applyFill="1" applyBorder="1" applyAlignment="1">
      <alignment horizontal="distributed" vertical="center"/>
    </xf>
    <xf numFmtId="0" fontId="18" fillId="24" borderId="18" xfId="0" applyFont="1" applyFill="1" applyBorder="1" applyAlignment="1">
      <alignment horizontal="distributed" vertical="center"/>
    </xf>
    <xf numFmtId="0" fontId="18" fillId="0" borderId="123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0" xfId="0" applyFont="1" applyAlignment="1">
      <alignment horizontal="right" vertical="center" shrinkToFit="1"/>
    </xf>
    <xf numFmtId="0" fontId="18" fillId="0" borderId="108" xfId="0" applyFont="1" applyBorder="1" applyAlignment="1">
      <alignment horizontal="distributed" vertical="center"/>
    </xf>
    <xf numFmtId="0" fontId="18" fillId="0" borderId="109" xfId="0" applyFont="1" applyBorder="1" applyAlignment="1">
      <alignment horizontal="distributed" vertical="center"/>
    </xf>
    <xf numFmtId="0" fontId="18" fillId="24" borderId="123" xfId="0" applyFont="1" applyFill="1" applyBorder="1" applyAlignment="1">
      <alignment horizontal="distributed" vertical="center"/>
    </xf>
    <xf numFmtId="0" fontId="18" fillId="24" borderId="0" xfId="0" applyFont="1" applyFill="1" applyBorder="1" applyAlignment="1">
      <alignment horizontal="distributed" vertical="center"/>
    </xf>
    <xf numFmtId="0" fontId="18" fillId="24" borderId="127" xfId="0" applyFont="1" applyFill="1" applyBorder="1" applyAlignment="1">
      <alignment horizontal="distributed" vertical="center"/>
    </xf>
    <xf numFmtId="0" fontId="18" fillId="24" borderId="128" xfId="0" applyFont="1" applyFill="1" applyBorder="1" applyAlignment="1">
      <alignment horizontal="distributed" vertical="center"/>
    </xf>
    <xf numFmtId="0" fontId="18" fillId="0" borderId="38" xfId="0" applyFont="1" applyBorder="1" applyAlignment="1">
      <alignment horizontal="justify" vertical="center" indent="1"/>
    </xf>
    <xf numFmtId="0" fontId="18" fillId="0" borderId="18" xfId="0" applyFont="1" applyBorder="1" applyAlignment="1">
      <alignment horizontal="justify" vertical="center" indent="1"/>
    </xf>
    <xf numFmtId="0" fontId="18" fillId="24" borderId="27" xfId="0" applyFont="1" applyFill="1" applyBorder="1" applyAlignment="1">
      <alignment horizontal="distributed" vertical="center"/>
    </xf>
    <xf numFmtId="0" fontId="18" fillId="24" borderId="122" xfId="0" applyFont="1" applyFill="1" applyBorder="1" applyAlignment="1">
      <alignment horizontal="distributed" vertical="center"/>
    </xf>
    <xf numFmtId="0" fontId="18" fillId="0" borderId="11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48" xfId="0" applyFont="1" applyBorder="1" applyAlignment="1">
      <alignment horizontal="distributed" vertical="center"/>
    </xf>
    <xf numFmtId="0" fontId="18" fillId="0" borderId="10" xfId="0" applyFont="1" applyBorder="1" applyAlignment="1">
      <alignment horizontal="distributed" vertical="center"/>
    </xf>
    <xf numFmtId="0" fontId="18" fillId="0" borderId="16" xfId="0" applyFont="1" applyBorder="1" applyAlignment="1">
      <alignment horizontal="center" vertical="distributed" textRotation="255" wrapText="1"/>
    </xf>
    <xf numFmtId="0" fontId="18" fillId="0" borderId="15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18" fillId="0" borderId="64" xfId="0" applyFont="1" applyBorder="1" applyAlignment="1">
      <alignment horizontal="right" vertical="center"/>
    </xf>
    <xf numFmtId="0" fontId="18" fillId="0" borderId="29" xfId="0" applyFont="1" applyBorder="1" applyAlignment="1">
      <alignment horizontal="right" vertical="center" shrinkToFit="1"/>
    </xf>
    <xf numFmtId="0" fontId="18" fillId="0" borderId="49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4" xfId="0" applyFont="1" applyBorder="1" applyAlignment="1">
      <alignment horizontal="right" vertical="center" shrinkToFit="1"/>
    </xf>
    <xf numFmtId="0" fontId="18" fillId="24" borderId="15" xfId="0" applyFont="1" applyFill="1" applyBorder="1" applyAlignment="1">
      <alignment horizontal="distributed" vertical="center"/>
    </xf>
    <xf numFmtId="0" fontId="18" fillId="24" borderId="0" xfId="0" applyFont="1" applyFill="1" applyAlignment="1">
      <alignment horizontal="distributed" vertical="center"/>
    </xf>
    <xf numFmtId="0" fontId="18" fillId="24" borderId="41" xfId="0" applyFont="1" applyFill="1" applyBorder="1" applyAlignment="1">
      <alignment horizontal="distributed" vertical="center"/>
    </xf>
    <xf numFmtId="0" fontId="18" fillId="24" borderId="42" xfId="0" applyFont="1" applyFill="1" applyBorder="1" applyAlignment="1">
      <alignment horizontal="distributed" vertical="center"/>
    </xf>
    <xf numFmtId="0" fontId="18" fillId="0" borderId="55" xfId="0" applyFont="1" applyBorder="1" applyAlignment="1">
      <alignment horizontal="center" vertical="center" textRotation="255"/>
    </xf>
    <xf numFmtId="0" fontId="18" fillId="0" borderId="41" xfId="0" applyFont="1" applyBorder="1" applyAlignment="1">
      <alignment horizontal="center" vertical="center" textRotation="255"/>
    </xf>
    <xf numFmtId="0" fontId="18" fillId="0" borderId="56" xfId="0" applyFont="1" applyBorder="1" applyAlignment="1">
      <alignment horizontal="center" vertical="center" textRotation="255"/>
    </xf>
    <xf numFmtId="0" fontId="18" fillId="0" borderId="122" xfId="0" applyFont="1" applyBorder="1" applyAlignment="1">
      <alignment horizontal="distributed" vertical="center"/>
    </xf>
    <xf numFmtId="0" fontId="18" fillId="0" borderId="70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111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16" xfId="0" applyFont="1" applyBorder="1" applyAlignment="1">
      <alignment horizontal="distributed" vertical="center"/>
    </xf>
    <xf numFmtId="0" fontId="18" fillId="0" borderId="38" xfId="0" applyFont="1" applyBorder="1" applyAlignment="1">
      <alignment horizontal="distributed" vertical="center"/>
    </xf>
    <xf numFmtId="0" fontId="18" fillId="0" borderId="14" xfId="0" applyFont="1" applyBorder="1" applyAlignment="1">
      <alignment horizontal="distributed" vertical="center"/>
    </xf>
    <xf numFmtId="0" fontId="18" fillId="0" borderId="17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83" xfId="0" applyFont="1" applyBorder="1" applyAlignment="1">
      <alignment horizontal="distributed" vertical="center"/>
    </xf>
    <xf numFmtId="0" fontId="18" fillId="0" borderId="29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18" fillId="0" borderId="123" xfId="45" applyFont="1" applyBorder="1" applyAlignment="1">
      <alignment horizontal="distributed" vertical="center"/>
    </xf>
    <xf numFmtId="0" fontId="18" fillId="0" borderId="0" xfId="45" applyFont="1" applyBorder="1" applyAlignment="1">
      <alignment horizontal="distributed" vertical="center"/>
    </xf>
    <xf numFmtId="0" fontId="18" fillId="0" borderId="122" xfId="45" applyFont="1" applyBorder="1" applyAlignment="1">
      <alignment horizontal="distributed" vertical="center"/>
    </xf>
    <xf numFmtId="0" fontId="19" fillId="0" borderId="27" xfId="0" applyFont="1" applyBorder="1" applyAlignment="1">
      <alignment horizontal="center"/>
    </xf>
    <xf numFmtId="0" fontId="19" fillId="0" borderId="122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21" fillId="0" borderId="6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18" fillId="24" borderId="21" xfId="0" applyFont="1" applyFill="1" applyBorder="1" applyAlignment="1">
      <alignment horizontal="distributed" vertical="center"/>
    </xf>
    <xf numFmtId="0" fontId="18" fillId="0" borderId="84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8" fillId="0" borderId="38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21" xfId="0" applyFont="1" applyBorder="1" applyAlignment="1">
      <alignment horizontal="distributed" vertical="center" justifyLastLine="1"/>
    </xf>
    <xf numFmtId="0" fontId="18" fillId="0" borderId="129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18" fillId="0" borderId="58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18" fillId="0" borderId="23" xfId="0" applyFont="1" applyBorder="1" applyAlignment="1">
      <alignment vertical="center" shrinkToFit="1"/>
    </xf>
    <xf numFmtId="0" fontId="18" fillId="24" borderId="27" xfId="0" applyFont="1" applyFill="1" applyBorder="1" applyAlignment="1">
      <alignment horizontal="distributed" vertical="center" wrapText="1" justifyLastLine="1"/>
    </xf>
    <xf numFmtId="0" fontId="18" fillId="24" borderId="0" xfId="0" applyFont="1" applyFill="1" applyBorder="1" applyAlignment="1">
      <alignment horizontal="distributed" vertical="center" wrapText="1" justifyLastLine="1"/>
    </xf>
    <xf numFmtId="0" fontId="18" fillId="24" borderId="122" xfId="0" applyFont="1" applyFill="1" applyBorder="1" applyAlignment="1">
      <alignment horizontal="distributed" vertical="center" wrapText="1" justifyLastLine="1"/>
    </xf>
    <xf numFmtId="0" fontId="18" fillId="0" borderId="38" xfId="0" applyFont="1" applyBorder="1" applyAlignment="1">
      <alignment horizontal="distributed" vertical="center" wrapText="1" justifyLastLine="1"/>
    </xf>
    <xf numFmtId="0" fontId="18" fillId="0" borderId="18" xfId="0" applyFont="1" applyBorder="1" applyAlignment="1">
      <alignment horizontal="distributed" vertical="center" wrapText="1" justifyLastLine="1"/>
    </xf>
    <xf numFmtId="0" fontId="18" fillId="0" borderId="21" xfId="0" applyFont="1" applyBorder="1" applyAlignment="1">
      <alignment horizontal="distributed" vertical="center" wrapText="1" justifyLastLine="1"/>
    </xf>
    <xf numFmtId="0" fontId="18" fillId="0" borderId="27" xfId="0" applyFont="1" applyBorder="1" applyAlignment="1">
      <alignment horizontal="distributed" vertical="center" wrapText="1" justifyLastLine="1"/>
    </xf>
    <xf numFmtId="0" fontId="18" fillId="0" borderId="0" xfId="0" applyFont="1" applyBorder="1" applyAlignment="1">
      <alignment horizontal="distributed" vertical="center" wrapText="1" justifyLastLine="1"/>
    </xf>
    <xf numFmtId="0" fontId="18" fillId="0" borderId="122" xfId="0" applyFont="1" applyBorder="1" applyAlignment="1">
      <alignment horizontal="distributed" vertical="center" wrapText="1" justifyLastLine="1"/>
    </xf>
    <xf numFmtId="0" fontId="18" fillId="0" borderId="55" xfId="0" applyFont="1" applyBorder="1" applyAlignment="1">
      <alignment horizontal="center" vertical="center" textRotation="255" wrapText="1"/>
    </xf>
    <xf numFmtId="0" fontId="18" fillId="0" borderId="41" xfId="0" applyFont="1" applyBorder="1" applyAlignment="1">
      <alignment horizontal="center" vertical="center" textRotation="255" wrapText="1"/>
    </xf>
    <xf numFmtId="0" fontId="18" fillId="0" borderId="56" xfId="0" applyFont="1" applyBorder="1" applyAlignment="1">
      <alignment horizontal="center" vertical="center" textRotation="255" wrapText="1"/>
    </xf>
    <xf numFmtId="0" fontId="27" fillId="0" borderId="38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122" xfId="0" applyFont="1" applyBorder="1" applyAlignment="1">
      <alignment horizontal="center"/>
    </xf>
    <xf numFmtId="0" fontId="28" fillId="0" borderId="123" xfId="0" applyFont="1" applyBorder="1" applyAlignment="1">
      <alignment horizontal="distributed" vertical="center"/>
    </xf>
    <xf numFmtId="0" fontId="29" fillId="0" borderId="123" xfId="0" applyFont="1" applyBorder="1" applyAlignment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0" fontId="29" fillId="0" borderId="122" xfId="0" applyFont="1" applyBorder="1" applyAlignment="1">
      <alignment horizontal="distributed" vertical="center"/>
    </xf>
    <xf numFmtId="0" fontId="28" fillId="0" borderId="83" xfId="0" applyFont="1" applyBorder="1" applyAlignment="1">
      <alignment horizontal="distributed" vertical="center"/>
    </xf>
    <xf numFmtId="0" fontId="28" fillId="0" borderId="29" xfId="0" applyFont="1" applyBorder="1" applyAlignment="1">
      <alignment horizontal="distributed" vertical="center"/>
    </xf>
    <xf numFmtId="0" fontId="28" fillId="0" borderId="32" xfId="0" applyFont="1" applyBorder="1" applyAlignment="1">
      <alignment horizontal="distributed" vertical="center"/>
    </xf>
    <xf numFmtId="0" fontId="30" fillId="0" borderId="6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28" fillId="0" borderId="14" xfId="0" applyFont="1" applyBorder="1" applyAlignment="1">
      <alignment horizontal="distributed" vertical="center"/>
    </xf>
    <xf numFmtId="0" fontId="28" fillId="0" borderId="17" xfId="0" applyFont="1" applyBorder="1" applyAlignment="1">
      <alignment horizontal="distributed" vertical="center"/>
    </xf>
    <xf numFmtId="0" fontId="28" fillId="0" borderId="19" xfId="0" applyFont="1" applyBorder="1" applyAlignment="1">
      <alignment horizontal="distributed" vertical="center"/>
    </xf>
    <xf numFmtId="0" fontId="28" fillId="0" borderId="84" xfId="0" applyFont="1" applyBorder="1" applyAlignment="1">
      <alignment horizontal="center" vertical="center"/>
    </xf>
    <xf numFmtId="176" fontId="28" fillId="0" borderId="118" xfId="34" applyNumberFormat="1" applyFont="1" applyFill="1" applyBorder="1" applyAlignment="1" applyProtection="1">
      <alignment horizontal="right" vertical="center"/>
    </xf>
    <xf numFmtId="176" fontId="28" fillId="0" borderId="119" xfId="34" applyNumberFormat="1" applyFont="1" applyFill="1" applyBorder="1" applyAlignment="1" applyProtection="1">
      <alignment horizontal="right" vertical="center"/>
    </xf>
    <xf numFmtId="194" fontId="28" fillId="0" borderId="30" xfId="0" applyNumberFormat="1" applyFont="1" applyBorder="1" applyAlignment="1">
      <alignment vertical="center"/>
    </xf>
    <xf numFmtId="194" fontId="28" fillId="0" borderId="77" xfId="0" applyNumberFormat="1" applyFont="1" applyBorder="1" applyAlignment="1">
      <alignment vertical="center"/>
    </xf>
    <xf numFmtId="176" fontId="28" fillId="24" borderId="119" xfId="34" applyNumberFormat="1" applyFont="1" applyFill="1" applyBorder="1" applyAlignment="1" applyProtection="1">
      <alignment horizontal="right" vertical="center"/>
    </xf>
    <xf numFmtId="194" fontId="28" fillId="24" borderId="77" xfId="0" applyNumberFormat="1" applyFont="1" applyFill="1" applyBorder="1" applyAlignment="1">
      <alignment horizontal="right" vertical="center"/>
    </xf>
    <xf numFmtId="0" fontId="28" fillId="0" borderId="69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textRotation="255" wrapText="1"/>
    </xf>
    <xf numFmtId="0" fontId="28" fillId="0" borderId="41" xfId="0" applyFont="1" applyBorder="1" applyAlignment="1">
      <alignment horizontal="center" vertical="center" textRotation="255" wrapText="1"/>
    </xf>
    <xf numFmtId="0" fontId="28" fillId="0" borderId="56" xfId="0" applyFont="1" applyBorder="1" applyAlignment="1">
      <alignment horizontal="center" vertical="center" textRotation="255" wrapText="1"/>
    </xf>
    <xf numFmtId="0" fontId="28" fillId="0" borderId="58" xfId="0" applyFont="1" applyBorder="1" applyAlignment="1">
      <alignment vertical="center" shrinkToFit="1"/>
    </xf>
    <xf numFmtId="0" fontId="28" fillId="0" borderId="22" xfId="0" applyFont="1" applyBorder="1" applyAlignment="1">
      <alignment vertical="center" shrinkToFit="1"/>
    </xf>
    <xf numFmtId="0" fontId="28" fillId="0" borderId="23" xfId="0" applyFont="1" applyBorder="1" applyAlignment="1">
      <alignment vertical="center" shrinkToFit="1"/>
    </xf>
    <xf numFmtId="0" fontId="28" fillId="0" borderId="38" xfId="0" applyFont="1" applyBorder="1" applyAlignment="1">
      <alignment horizontal="distributed" vertical="center" wrapText="1" justifyLastLine="1"/>
    </xf>
    <xf numFmtId="0" fontId="28" fillId="0" borderId="18" xfId="0" applyFont="1" applyBorder="1" applyAlignment="1">
      <alignment horizontal="distributed" vertical="center" wrapText="1" justifyLastLine="1"/>
    </xf>
    <xf numFmtId="0" fontId="28" fillId="0" borderId="21" xfId="0" applyFont="1" applyBorder="1" applyAlignment="1">
      <alignment horizontal="distributed" vertical="center" wrapText="1" justifyLastLine="1"/>
    </xf>
    <xf numFmtId="0" fontId="28" fillId="0" borderId="27" xfId="0" applyFont="1" applyBorder="1" applyAlignment="1">
      <alignment horizontal="distributed" vertical="center" wrapText="1" justifyLastLine="1"/>
    </xf>
    <xf numFmtId="0" fontId="28" fillId="0" borderId="0" xfId="0" applyFont="1" applyBorder="1" applyAlignment="1">
      <alignment horizontal="distributed" vertical="center" wrapText="1" justifyLastLine="1"/>
    </xf>
    <xf numFmtId="0" fontId="28" fillId="0" borderId="122" xfId="0" applyFont="1" applyBorder="1" applyAlignment="1">
      <alignment horizontal="distributed" vertical="center" wrapText="1" justifyLastLine="1"/>
    </xf>
    <xf numFmtId="0" fontId="28" fillId="0" borderId="55" xfId="0" applyFont="1" applyBorder="1" applyAlignment="1">
      <alignment horizontal="center" vertical="center" textRotation="255"/>
    </xf>
    <xf numFmtId="0" fontId="28" fillId="0" borderId="41" xfId="0" applyFont="1" applyBorder="1" applyAlignment="1">
      <alignment horizontal="center" vertical="center" textRotation="255"/>
    </xf>
    <xf numFmtId="0" fontId="28" fillId="0" borderId="56" xfId="0" applyFont="1" applyBorder="1" applyAlignment="1">
      <alignment horizontal="center" vertical="center" textRotation="255"/>
    </xf>
    <xf numFmtId="176" fontId="28" fillId="0" borderId="113" xfId="34" applyNumberFormat="1" applyFont="1" applyFill="1" applyBorder="1" applyAlignment="1" applyProtection="1">
      <alignment horizontal="right" vertical="center"/>
    </xf>
    <xf numFmtId="176" fontId="28" fillId="0" borderId="123" xfId="34" applyNumberFormat="1" applyFont="1" applyFill="1" applyBorder="1" applyAlignment="1" applyProtection="1">
      <alignment horizontal="right" vertical="center"/>
    </xf>
    <xf numFmtId="194" fontId="28" fillId="0" borderId="62" xfId="0" applyNumberFormat="1" applyFont="1" applyBorder="1" applyAlignment="1">
      <alignment vertical="center"/>
    </xf>
    <xf numFmtId="194" fontId="28" fillId="0" borderId="126" xfId="0" applyNumberFormat="1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27" xfId="0" applyFont="1" applyBorder="1" applyAlignment="1">
      <alignment horizontal="distributed" vertical="center" justifyLastLine="1"/>
    </xf>
    <xf numFmtId="0" fontId="28" fillId="0" borderId="0" xfId="0" applyFont="1" applyBorder="1" applyAlignment="1">
      <alignment horizontal="distributed" vertical="center" justifyLastLine="1"/>
    </xf>
    <xf numFmtId="0" fontId="28" fillId="0" borderId="122" xfId="0" applyFont="1" applyBorder="1" applyAlignment="1">
      <alignment horizontal="distributed" vertical="center" justifyLastLine="1"/>
    </xf>
    <xf numFmtId="0" fontId="28" fillId="0" borderId="38" xfId="0" applyFont="1" applyBorder="1" applyAlignment="1">
      <alignment horizontal="distributed" vertical="center" justifyLastLine="1"/>
    </xf>
    <xf numFmtId="0" fontId="28" fillId="0" borderId="18" xfId="0" applyFont="1" applyBorder="1" applyAlignment="1">
      <alignment horizontal="distributed" vertical="center" justifyLastLine="1"/>
    </xf>
    <xf numFmtId="0" fontId="28" fillId="0" borderId="21" xfId="0" applyFont="1" applyBorder="1" applyAlignment="1">
      <alignment horizontal="distributed" vertical="center" justifyLastLine="1"/>
    </xf>
    <xf numFmtId="0" fontId="28" fillId="24" borderId="27" xfId="0" applyFont="1" applyFill="1" applyBorder="1" applyAlignment="1">
      <alignment horizontal="distributed" vertical="center" wrapText="1" justifyLastLine="1"/>
    </xf>
    <xf numFmtId="0" fontId="28" fillId="24" borderId="0" xfId="0" applyFont="1" applyFill="1" applyBorder="1" applyAlignment="1">
      <alignment horizontal="distributed" vertical="center" wrapText="1" justifyLastLine="1"/>
    </xf>
    <xf numFmtId="0" fontId="28" fillId="24" borderId="122" xfId="0" applyFont="1" applyFill="1" applyBorder="1" applyAlignment="1">
      <alignment horizontal="distributed" vertical="center" wrapText="1" justifyLastLine="1"/>
    </xf>
    <xf numFmtId="176" fontId="28" fillId="24" borderId="123" xfId="34" applyNumberFormat="1" applyFont="1" applyFill="1" applyBorder="1" applyAlignment="1" applyProtection="1">
      <alignment horizontal="right" vertical="center"/>
    </xf>
    <xf numFmtId="194" fontId="28" fillId="24" borderId="126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31" fillId="0" borderId="0" xfId="0" applyFont="1" applyFill="1"/>
    <xf numFmtId="0" fontId="37" fillId="0" borderId="82" xfId="0" applyFont="1" applyFill="1" applyBorder="1" applyAlignment="1">
      <alignment horizontal="center" vertical="center"/>
    </xf>
    <xf numFmtId="2" fontId="31" fillId="0" borderId="82" xfId="0" applyNumberFormat="1" applyFont="1" applyFill="1" applyBorder="1"/>
    <xf numFmtId="185" fontId="38" fillId="0" borderId="82" xfId="0" applyNumberFormat="1" applyFont="1" applyFill="1" applyBorder="1"/>
    <xf numFmtId="0" fontId="31" fillId="0" borderId="82" xfId="0" applyFont="1" applyFill="1" applyBorder="1"/>
    <xf numFmtId="2" fontId="31" fillId="0" borderId="82" xfId="0" applyNumberFormat="1" applyFont="1" applyFill="1" applyBorder="1" applyAlignment="1">
      <alignment horizontal="right"/>
    </xf>
    <xf numFmtId="185" fontId="39" fillId="0" borderId="82" xfId="0" applyNumberFormat="1" applyFont="1" applyFill="1" applyBorder="1" applyAlignment="1">
      <alignment vertical="center" shrinkToFit="1"/>
    </xf>
    <xf numFmtId="0" fontId="34" fillId="0" borderId="82" xfId="0" applyFont="1" applyFill="1" applyBorder="1"/>
    <xf numFmtId="0" fontId="31" fillId="0" borderId="82" xfId="0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 xr:uid="{46434311-21ED-4136-83D0-D740EC857BCB}"/>
    <cellStyle name="良い" xfId="43" builtinId="26" customBuiltin="1"/>
  </cellStyles>
  <dxfs count="18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F8F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</a:t>
            </a:r>
          </a:p>
        </c:rich>
      </c:tx>
      <c:layout>
        <c:manualLayout>
          <c:xMode val="edge"/>
          <c:yMode val="edge"/>
          <c:x val="0.35515120392559624"/>
          <c:y val="6.933179545020866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159459497942501E-2"/>
          <c:y val="0.21133645589420996"/>
          <c:w val="0.78442028985507251"/>
          <c:h val="0.6486891385767812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15-4DCC-861E-641EB6232CAD}"/>
              </c:ext>
            </c:extLst>
          </c:dPt>
          <c:dPt>
            <c:idx val="1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15-4DCC-861E-641EB6232CAD}"/>
              </c:ext>
            </c:extLst>
          </c:dPt>
          <c:dPt>
            <c:idx val="3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15-4DCC-861E-641EB6232CAD}"/>
              </c:ext>
            </c:extLst>
          </c:dPt>
          <c:dPt>
            <c:idx val="4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15-4DCC-861E-641EB6232CAD}"/>
              </c:ext>
            </c:extLst>
          </c:dPt>
          <c:dPt>
            <c:idx val="5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15-4DCC-861E-641EB6232CAD}"/>
              </c:ext>
            </c:extLst>
          </c:dPt>
          <c:dPt>
            <c:idx val="6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715-4DCC-861E-641EB6232CAD}"/>
              </c:ext>
            </c:extLst>
          </c:dPt>
          <c:dPt>
            <c:idx val="8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715-4DCC-861E-641EB6232CAD}"/>
              </c:ext>
            </c:extLst>
          </c:dPt>
          <c:dPt>
            <c:idx val="9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715-4DCC-861E-641EB6232CAD}"/>
              </c:ext>
            </c:extLst>
          </c:dPt>
          <c:dLbls>
            <c:dLbl>
              <c:idx val="0"/>
              <c:layout>
                <c:manualLayout>
                  <c:x val="3.975125772163559E-2"/>
                  <c:y val="-0.101475601304534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15-4DCC-861E-641EB6232CAD}"/>
                </c:ext>
              </c:extLst>
            </c:dLbl>
            <c:dLbl>
              <c:idx val="1"/>
              <c:layout>
                <c:manualLayout>
                  <c:x val="5.7804701468017528E-2"/>
                  <c:y val="-5.077849242625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15-4DCC-861E-641EB6232CAD}"/>
                </c:ext>
              </c:extLst>
            </c:dLbl>
            <c:dLbl>
              <c:idx val="2"/>
              <c:layout>
                <c:manualLayout>
                  <c:x val="0.15340832962334491"/>
                  <c:y val="-1.72092774478118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15-4DCC-861E-641EB6232CAD}"/>
                </c:ext>
              </c:extLst>
            </c:dLbl>
            <c:dLbl>
              <c:idx val="3"/>
              <c:layout>
                <c:manualLayout>
                  <c:x val="0.17207976720301255"/>
                  <c:y val="5.6524407754407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32914518618196"/>
                      <c:h val="9.29738939620126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715-4DCC-861E-641EB6232CAD}"/>
                </c:ext>
              </c:extLst>
            </c:dLbl>
            <c:dLbl>
              <c:idx val="4"/>
              <c:layout>
                <c:manualLayout>
                  <c:x val="6.5966486358858531E-2"/>
                  <c:y val="0.238493449892403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15-4DCC-861E-641EB6232CAD}"/>
                </c:ext>
              </c:extLst>
            </c:dLbl>
            <c:dLbl>
              <c:idx val="5"/>
              <c:layout>
                <c:manualLayout>
                  <c:x val="-0.11161456325731768"/>
                  <c:y val="8.8182417188205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15-4DCC-861E-641EB6232CAD}"/>
                </c:ext>
              </c:extLst>
            </c:dLbl>
            <c:dLbl>
              <c:idx val="6"/>
              <c:layout>
                <c:manualLayout>
                  <c:x val="-0.13166357777534396"/>
                  <c:y val="-3.29981468528082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15-4DCC-861E-641EB6232CAD}"/>
                </c:ext>
              </c:extLst>
            </c:dLbl>
            <c:dLbl>
              <c:idx val="7"/>
              <c:layout>
                <c:manualLayout>
                  <c:x val="-0.13333840641654945"/>
                  <c:y val="-0.1269371244080096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8171858952413"/>
                      <c:h val="0.11770001454754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5715-4DCC-861E-641EB6232CAD}"/>
                </c:ext>
              </c:extLst>
            </c:dLbl>
            <c:dLbl>
              <c:idx val="8"/>
              <c:layout>
                <c:manualLayout>
                  <c:x val="-0.13634600022823234"/>
                  <c:y val="-0.223350601455887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15-4DCC-861E-641EB6232CAD}"/>
                </c:ext>
              </c:extLst>
            </c:dLbl>
            <c:dLbl>
              <c:idx val="9"/>
              <c:layout>
                <c:manualLayout>
                  <c:x val="-3.1692451678882433E-2"/>
                  <c:y val="-0.103538547444303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15-4DCC-861E-641EB6232CA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15-4DCC-861E-641EB6232CAD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災害復旧費</c:v>
                </c:pt>
              </c:strCache>
            </c:strRef>
          </c:cat>
          <c:val>
            <c:numRef>
              <c:f>グラフ!$I$41:$I$51</c:f>
              <c:numCache>
                <c:formatCode>#,##0_);\(#,##0\)</c:formatCode>
                <c:ptCount val="11"/>
                <c:pt idx="0">
                  <c:v>6907332</c:v>
                </c:pt>
                <c:pt idx="1">
                  <c:v>7741866</c:v>
                </c:pt>
                <c:pt idx="2">
                  <c:v>597105</c:v>
                </c:pt>
                <c:pt idx="3">
                  <c:v>22189245</c:v>
                </c:pt>
                <c:pt idx="4">
                  <c:v>3455553</c:v>
                </c:pt>
                <c:pt idx="5">
                  <c:v>3585323</c:v>
                </c:pt>
                <c:pt idx="6">
                  <c:v>3463733</c:v>
                </c:pt>
                <c:pt idx="7">
                  <c:v>34822</c:v>
                </c:pt>
                <c:pt idx="8">
                  <c:v>3477971</c:v>
                </c:pt>
                <c:pt idx="9">
                  <c:v>7361537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15-4DCC-861E-641EB6232C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65"/>
          <c:h val="0.5442571214709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グラフ!$H$95:$H$115</c:f>
              <c:strCache>
                <c:ptCount val="21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法人事業税交付金</c:v>
                </c:pt>
                <c:pt idx="6">
                  <c:v>地方消費税交付金</c:v>
                </c:pt>
                <c:pt idx="7">
                  <c:v>自動車取得税交付金</c:v>
                </c:pt>
                <c:pt idx="8">
                  <c:v>国有提供施設等
所在市町村助成交付金</c:v>
                </c:pt>
                <c:pt idx="9">
                  <c:v>地方交付税
及び地方特例交付金</c:v>
                </c:pt>
                <c:pt idx="10">
                  <c:v>交通安全対策特別交付金</c:v>
                </c:pt>
                <c:pt idx="11">
                  <c:v>分担金及び負担金</c:v>
                </c:pt>
                <c:pt idx="12">
                  <c:v>使用料及び手数料</c:v>
                </c:pt>
                <c:pt idx="13">
                  <c:v>国庫支出金</c:v>
                </c:pt>
                <c:pt idx="14">
                  <c:v>県支出金</c:v>
                </c:pt>
                <c:pt idx="15">
                  <c:v>財産収入</c:v>
                </c:pt>
                <c:pt idx="16">
                  <c:v>寄附金</c:v>
                </c:pt>
                <c:pt idx="17">
                  <c:v>繰入金</c:v>
                </c:pt>
                <c:pt idx="18">
                  <c:v>繰越金</c:v>
                </c:pt>
                <c:pt idx="19">
                  <c:v>諸収入</c:v>
                </c:pt>
                <c:pt idx="20">
                  <c:v>市債</c:v>
                </c:pt>
              </c:strCache>
            </c:strRef>
          </c:cat>
          <c:val>
            <c:numRef>
              <c:f>グラフ!$I$95:$I$115</c:f>
              <c:numCache>
                <c:formatCode>_ * #,##0_ ;_ * \-#,##0_ ;_ * \-_ ;_ @_ </c:formatCode>
                <c:ptCount val="21"/>
                <c:pt idx="0">
                  <c:v>16223138</c:v>
                </c:pt>
                <c:pt idx="1">
                  <c:v>177444</c:v>
                </c:pt>
                <c:pt idx="2">
                  <c:v>5838</c:v>
                </c:pt>
                <c:pt idx="3">
                  <c:v>20524</c:v>
                </c:pt>
                <c:pt idx="4">
                  <c:v>22224</c:v>
                </c:pt>
                <c:pt idx="5">
                  <c:v>248300</c:v>
                </c:pt>
                <c:pt idx="6">
                  <c:v>2657611</c:v>
                </c:pt>
                <c:pt idx="7">
                  <c:v>11025</c:v>
                </c:pt>
                <c:pt idx="8">
                  <c:v>484397</c:v>
                </c:pt>
                <c:pt idx="9">
                  <c:v>5212543</c:v>
                </c:pt>
                <c:pt idx="10">
                  <c:v>15000</c:v>
                </c:pt>
                <c:pt idx="11">
                  <c:v>259854</c:v>
                </c:pt>
                <c:pt idx="12">
                  <c:v>578056</c:v>
                </c:pt>
                <c:pt idx="13">
                  <c:v>20555263</c:v>
                </c:pt>
                <c:pt idx="14">
                  <c:v>6217265</c:v>
                </c:pt>
                <c:pt idx="15">
                  <c:v>466050</c:v>
                </c:pt>
                <c:pt idx="16">
                  <c:v>766881</c:v>
                </c:pt>
                <c:pt idx="17">
                  <c:v>5272167</c:v>
                </c:pt>
                <c:pt idx="18">
                  <c:v>1386353</c:v>
                </c:pt>
                <c:pt idx="19">
                  <c:v>427666</c:v>
                </c:pt>
                <c:pt idx="20">
                  <c:v>3073411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0-4C36-A507-8C14262781E7}"/>
            </c:ext>
          </c:extLst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グラフ!$H$95:$H$115</c:f>
              <c:strCache>
                <c:ptCount val="21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法人事業税交付金</c:v>
                </c:pt>
                <c:pt idx="6">
                  <c:v>地方消費税交付金</c:v>
                </c:pt>
                <c:pt idx="7">
                  <c:v>自動車取得税交付金</c:v>
                </c:pt>
                <c:pt idx="8">
                  <c:v>国有提供施設等
所在市町村助成交付金</c:v>
                </c:pt>
                <c:pt idx="9">
                  <c:v>地方交付税
及び地方特例交付金</c:v>
                </c:pt>
                <c:pt idx="10">
                  <c:v>交通安全対策特別交付金</c:v>
                </c:pt>
                <c:pt idx="11">
                  <c:v>分担金及び負担金</c:v>
                </c:pt>
                <c:pt idx="12">
                  <c:v>使用料及び手数料</c:v>
                </c:pt>
                <c:pt idx="13">
                  <c:v>国庫支出金</c:v>
                </c:pt>
                <c:pt idx="14">
                  <c:v>県支出金</c:v>
                </c:pt>
                <c:pt idx="15">
                  <c:v>財産収入</c:v>
                </c:pt>
                <c:pt idx="16">
                  <c:v>寄附金</c:v>
                </c:pt>
                <c:pt idx="17">
                  <c:v>繰入金</c:v>
                </c:pt>
                <c:pt idx="18">
                  <c:v>繰越金</c:v>
                </c:pt>
                <c:pt idx="19">
                  <c:v>諸収入</c:v>
                </c:pt>
                <c:pt idx="20">
                  <c:v>市債</c:v>
                </c:pt>
              </c:strCache>
            </c:strRef>
          </c:cat>
          <c:val>
            <c:numRef>
              <c:f>グラフ!$J$95:$J$115</c:f>
              <c:numCache>
                <c:formatCode>_ * #,##0_ ;_ * \-#,##0_ ;_ * \-_ ;_ @_ </c:formatCode>
                <c:ptCount val="21"/>
                <c:pt idx="0">
                  <c:v>16604271</c:v>
                </c:pt>
                <c:pt idx="1">
                  <c:v>182405</c:v>
                </c:pt>
                <c:pt idx="2">
                  <c:v>5343</c:v>
                </c:pt>
                <c:pt idx="3">
                  <c:v>31461</c:v>
                </c:pt>
                <c:pt idx="4">
                  <c:v>38089</c:v>
                </c:pt>
                <c:pt idx="5">
                  <c:v>255843</c:v>
                </c:pt>
                <c:pt idx="6">
                  <c:v>2677939</c:v>
                </c:pt>
                <c:pt idx="7">
                  <c:v>10420</c:v>
                </c:pt>
                <c:pt idx="8">
                  <c:v>484397</c:v>
                </c:pt>
                <c:pt idx="9">
                  <c:v>5387751</c:v>
                </c:pt>
                <c:pt idx="10">
                  <c:v>14025</c:v>
                </c:pt>
                <c:pt idx="11">
                  <c:v>232909</c:v>
                </c:pt>
                <c:pt idx="12">
                  <c:v>587074</c:v>
                </c:pt>
                <c:pt idx="13">
                  <c:v>18246431</c:v>
                </c:pt>
                <c:pt idx="14">
                  <c:v>5533422</c:v>
                </c:pt>
                <c:pt idx="15">
                  <c:v>496920</c:v>
                </c:pt>
                <c:pt idx="16">
                  <c:v>730118</c:v>
                </c:pt>
                <c:pt idx="17">
                  <c:v>3771762</c:v>
                </c:pt>
                <c:pt idx="18">
                  <c:v>1386354</c:v>
                </c:pt>
                <c:pt idx="19">
                  <c:v>580508</c:v>
                </c:pt>
                <c:pt idx="20">
                  <c:v>2809413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0-4C36-A507-8C1426278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4064048"/>
        <c:axId val="474067968"/>
      </c:barChart>
      <c:catAx>
        <c:axId val="47406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" anchor="ctr" anchorCtr="1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968"/>
        <c:scaling>
          <c:orientation val="minMax"/>
          <c:max val="3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04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07"/>
          <c:w val="0.33928571428571974"/>
          <c:h val="6.21468926553674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6069384322613"/>
          <c:y val="7.021276595744888E-2"/>
          <c:w val="0.7664845446704166"/>
          <c:h val="0.75957446808510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グラフ!$H$211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6361168</c:v>
                </c:pt>
                <c:pt idx="1">
                  <c:v>6441143</c:v>
                </c:pt>
                <c:pt idx="2">
                  <c:v>6781613</c:v>
                </c:pt>
                <c:pt idx="3" formatCode="#,##0_);[Red]\(#,##0\)">
                  <c:v>6515845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5-4511-9C7F-E6A24261CE3B}"/>
            </c:ext>
          </c:extLst>
        </c:ser>
        <c:ser>
          <c:idx val="1"/>
          <c:order val="1"/>
          <c:tx>
            <c:strRef>
              <c:f>グラフ!$H$212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ysClr val="windowText" lastClr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6966212</c:v>
                </c:pt>
                <c:pt idx="1">
                  <c:v>7093277</c:v>
                </c:pt>
                <c:pt idx="2">
                  <c:v>7458723</c:v>
                </c:pt>
                <c:pt idx="3" formatCode="#,##0_);[Red]\(#,##0\)">
                  <c:v>7302308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5-4511-9C7F-E6A24261CE3B}"/>
            </c:ext>
          </c:extLst>
        </c:ser>
        <c:ser>
          <c:idx val="2"/>
          <c:order val="2"/>
          <c:tx>
            <c:strRef>
              <c:f>グラフ!$H$213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0.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3-422B-A1D3-D8F33E6D3EC3}"/>
                </c:ext>
              </c:extLst>
            </c:dLbl>
            <c:dLbl>
              <c:idx val="2"/>
              <c:layout>
                <c:manualLayout>
                  <c:x val="-1.3455502053246819E-16"/>
                  <c:y val="1.1428571428571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3-422B-A1D3-D8F33E6D3EC3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</c:strCache>
            </c:strRef>
          </c:cat>
          <c:val>
            <c:numRef>
              <c:f>グラフ!$I$213:$L$213</c:f>
              <c:numCache>
                <c:formatCode>#,##0;[Red]#,##0</c:formatCode>
                <c:ptCount val="4"/>
                <c:pt idx="0">
                  <c:v>2202735</c:v>
                </c:pt>
                <c:pt idx="1">
                  <c:v>2242797</c:v>
                </c:pt>
                <c:pt idx="2">
                  <c:v>2179182</c:v>
                </c:pt>
                <c:pt idx="3" formatCode="#,##0_);[Red]\(#,##0\)">
                  <c:v>2291931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5-4511-9C7F-E6A24261CE3B}"/>
            </c:ext>
          </c:extLst>
        </c:ser>
        <c:ser>
          <c:idx val="3"/>
          <c:order val="3"/>
          <c:tx>
            <c:strRef>
              <c:f>グラフ!$H$214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752510294011751E-3"/>
                  <c:y val="-1.84776152980877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05-4511-9C7F-E6A24261CE3B}"/>
                </c:ext>
              </c:extLst>
            </c:dLbl>
            <c:dLbl>
              <c:idx val="1"/>
              <c:layout>
                <c:manualLayout>
                  <c:x val="1.2583977461532905E-3"/>
                  <c:y val="-1.79934758155230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05-4511-9C7F-E6A24261CE3B}"/>
                </c:ext>
              </c:extLst>
            </c:dLbl>
            <c:dLbl>
              <c:idx val="2"/>
              <c:layout>
                <c:manualLayout>
                  <c:x val="-3.549519612800828E-3"/>
                  <c:y val="-1.77822272215973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05-4511-9C7F-E6A24261CE3B}"/>
                </c:ext>
              </c:extLst>
            </c:dLbl>
            <c:dLbl>
              <c:idx val="3"/>
              <c:layout>
                <c:manualLayout>
                  <c:x val="0"/>
                  <c:y val="-1.7142857142857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B3-422B-A1D3-D8F33E6D3EC3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</c:strCache>
            </c:strRef>
          </c:cat>
          <c:val>
            <c:numRef>
              <c:f>グラフ!$I$214:$L$214</c:f>
              <c:numCache>
                <c:formatCode>#,##0;[Red]#,##0</c:formatCode>
                <c:ptCount val="4"/>
                <c:pt idx="0">
                  <c:v>387973</c:v>
                </c:pt>
                <c:pt idx="1">
                  <c:v>405285</c:v>
                </c:pt>
                <c:pt idx="2">
                  <c:v>425096</c:v>
                </c:pt>
                <c:pt idx="3" formatCode="#,##0_);[Red]\(#,##0\)">
                  <c:v>443017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05-4511-9C7F-E6A24261C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6008"/>
        <c:axId val="474064832"/>
      </c:barChart>
      <c:catAx>
        <c:axId val="474066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48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7"/>
              <c:y val="1.914893617021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008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58"/>
          <c:w val="0.86538461538461564"/>
          <c:h val="9.27754793362697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グラフ!$H$255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2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C-4D86-9674-CAFD42046A26}"/>
                </c:ext>
              </c:extLst>
            </c:dLbl>
            <c:dLbl>
              <c:idx val="2"/>
              <c:layout>
                <c:manualLayout>
                  <c:x val="-2.5897142645466692E-3"/>
                  <c:y val="-4.9778327059024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0C-4D86-9674-CAFD42046A26}"/>
                </c:ext>
              </c:extLst>
            </c:dLbl>
            <c:dLbl>
              <c:idx val="3"/>
              <c:layout>
                <c:manualLayout>
                  <c:x val="-1.5276191621085532E-3"/>
                  <c:y val="-9.2329210646857507E-2"/>
                </c:manualLayout>
              </c:layout>
              <c:numFmt formatCode="#,##0_ " sourceLinked="0"/>
              <c:spPr>
                <a:solidFill>
                  <a:srgbClr val="FFFFFF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C-4D86-9674-CAFD42046A26}"/>
                </c:ext>
              </c:extLst>
            </c:dLbl>
            <c:dLbl>
              <c:idx val="4"/>
              <c:layout>
                <c:manualLayout>
                  <c:x val="-2.1587425617599328E-3"/>
                  <c:y val="-3.23740649190216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0C-4D86-9674-CAFD42046A26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グラフ!$I$254:$M$254</c:f>
              <c:strCache>
                <c:ptCount val="5"/>
                <c:pt idx="0">
                  <c:v>平成29年度</c:v>
                </c:pt>
                <c:pt idx="1">
                  <c:v>30 </c:v>
                </c:pt>
                <c:pt idx="2">
                  <c:v>令和元年度</c:v>
                </c:pt>
                <c:pt idx="3">
                  <c:v>2 </c:v>
                </c:pt>
                <c:pt idx="4">
                  <c:v>3 </c:v>
                </c:pt>
              </c:strCache>
            </c:strRef>
          </c:cat>
          <c:val>
            <c:numRef>
              <c:f>グラフ!$I$255:$M$255</c:f>
              <c:numCache>
                <c:formatCode>#,##0</c:formatCode>
                <c:ptCount val="5"/>
                <c:pt idx="0">
                  <c:v>37207174</c:v>
                </c:pt>
                <c:pt idx="1">
                  <c:v>37502219</c:v>
                </c:pt>
                <c:pt idx="2">
                  <c:v>36498870</c:v>
                </c:pt>
                <c:pt idx="3">
                  <c:v>37293006</c:v>
                </c:pt>
                <c:pt idx="4">
                  <c:v>36896746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0C-4D86-9674-CAFD42046A26}"/>
            </c:ext>
          </c:extLst>
        </c:ser>
        <c:ser>
          <c:idx val="1"/>
          <c:order val="1"/>
          <c:tx>
            <c:strRef>
              <c:f>グラフ!$H$256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0828512635927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6-4021-94FD-80759FC5E41D}"/>
                </c:ext>
              </c:extLst>
            </c:dLbl>
            <c:dLbl>
              <c:idx val="3"/>
              <c:numFmt formatCode="#,##0_ " sourceLinked="0"/>
              <c:spPr>
                <a:solidFill>
                  <a:srgbClr val="FFFFFF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BA0-4F64-B081-1E6CDE5DE313}"/>
                </c:ext>
              </c:extLst>
            </c:dLbl>
            <c:dLbl>
              <c:idx val="4"/>
              <c:layout>
                <c:manualLayout>
                  <c:x val="1.9086376413539356E-3"/>
                  <c:y val="-3.0866141732283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0C-4D86-9674-CAFD42046A26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グラフ!$I$254:$M$254</c:f>
              <c:strCache>
                <c:ptCount val="5"/>
                <c:pt idx="0">
                  <c:v>平成29年度</c:v>
                </c:pt>
                <c:pt idx="1">
                  <c:v>30 </c:v>
                </c:pt>
                <c:pt idx="2">
                  <c:v>令和元年度</c:v>
                </c:pt>
                <c:pt idx="3">
                  <c:v>2 </c:v>
                </c:pt>
                <c:pt idx="4">
                  <c:v>3 </c:v>
                </c:pt>
              </c:strCache>
            </c:strRef>
          </c:cat>
          <c:val>
            <c:numRef>
              <c:f>グラフ!$I$256:$M$256</c:f>
              <c:numCache>
                <c:formatCode>#,##0</c:formatCode>
                <c:ptCount val="5"/>
                <c:pt idx="0">
                  <c:v>4793913</c:v>
                </c:pt>
                <c:pt idx="1">
                  <c:v>4637558</c:v>
                </c:pt>
                <c:pt idx="2">
                  <c:v>4562403</c:v>
                </c:pt>
                <c:pt idx="3">
                  <c:v>4471889</c:v>
                </c:pt>
                <c:pt idx="4">
                  <c:v>4501898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0C-4D86-9674-CAFD42046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4440"/>
        <c:axId val="474067576"/>
      </c:barChart>
      <c:catAx>
        <c:axId val="474064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576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503"/>
              <c:y val="1.084598698481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440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42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</a:t>
            </a:r>
          </a:p>
        </c:rich>
      </c:tx>
      <c:layout>
        <c:manualLayout>
          <c:xMode val="edge"/>
          <c:yMode val="edge"/>
          <c:x val="0.35515120392559624"/>
          <c:y val="6.933179545020866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159459497942501E-2"/>
          <c:y val="0.21133645589420996"/>
          <c:w val="0.78442028985507251"/>
          <c:h val="0.6486891385767812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DA-4161-9E87-16693AD0621A}"/>
              </c:ext>
            </c:extLst>
          </c:dPt>
          <c:dPt>
            <c:idx val="1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DA-4161-9E87-16693AD0621A}"/>
              </c:ext>
            </c:extLst>
          </c:dPt>
          <c:dPt>
            <c:idx val="3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DA-4161-9E87-16693AD0621A}"/>
              </c:ext>
            </c:extLst>
          </c:dPt>
          <c:dPt>
            <c:idx val="4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DA-4161-9E87-16693AD0621A}"/>
              </c:ext>
            </c:extLst>
          </c:dPt>
          <c:dPt>
            <c:idx val="5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6DA-4161-9E87-16693AD0621A}"/>
              </c:ext>
            </c:extLst>
          </c:dPt>
          <c:dPt>
            <c:idx val="6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6DA-4161-9E87-16693AD0621A}"/>
              </c:ext>
            </c:extLst>
          </c:dPt>
          <c:dPt>
            <c:idx val="8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6DA-4161-9E87-16693AD0621A}"/>
              </c:ext>
            </c:extLst>
          </c:dPt>
          <c:dPt>
            <c:idx val="9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6DA-4161-9E87-16693AD0621A}"/>
              </c:ext>
            </c:extLst>
          </c:dPt>
          <c:dLbls>
            <c:dLbl>
              <c:idx val="0"/>
              <c:layout>
                <c:manualLayout>
                  <c:x val="3.975125772163559E-2"/>
                  <c:y val="-0.101475601304534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DA-4161-9E87-16693AD0621A}"/>
                </c:ext>
              </c:extLst>
            </c:dLbl>
            <c:dLbl>
              <c:idx val="1"/>
              <c:layout>
                <c:manualLayout>
                  <c:x val="5.7804701468017528E-2"/>
                  <c:y val="-5.077849242625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DA-4161-9E87-16693AD0621A}"/>
                </c:ext>
              </c:extLst>
            </c:dLbl>
            <c:dLbl>
              <c:idx val="2"/>
              <c:layout>
                <c:manualLayout>
                  <c:x val="0.15340832962334491"/>
                  <c:y val="-1.72092774478118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DA-4161-9E87-16693AD0621A}"/>
                </c:ext>
              </c:extLst>
            </c:dLbl>
            <c:dLbl>
              <c:idx val="3"/>
              <c:layout>
                <c:manualLayout>
                  <c:x val="0.17207976720301255"/>
                  <c:y val="5.6524407754407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32914518618196"/>
                      <c:h val="9.29738939620126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6DA-4161-9E87-16693AD0621A}"/>
                </c:ext>
              </c:extLst>
            </c:dLbl>
            <c:dLbl>
              <c:idx val="4"/>
              <c:layout>
                <c:manualLayout>
                  <c:x val="6.5966486358858531E-2"/>
                  <c:y val="0.238493449892403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DA-4161-9E87-16693AD0621A}"/>
                </c:ext>
              </c:extLst>
            </c:dLbl>
            <c:dLbl>
              <c:idx val="5"/>
              <c:layout>
                <c:manualLayout>
                  <c:x val="-0.11161456325731768"/>
                  <c:y val="8.8182417188205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DA-4161-9E87-16693AD0621A}"/>
                </c:ext>
              </c:extLst>
            </c:dLbl>
            <c:dLbl>
              <c:idx val="6"/>
              <c:layout>
                <c:manualLayout>
                  <c:x val="-0.13166357777534396"/>
                  <c:y val="-3.29981468528082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DA-4161-9E87-16693AD0621A}"/>
                </c:ext>
              </c:extLst>
            </c:dLbl>
            <c:dLbl>
              <c:idx val="7"/>
              <c:layout>
                <c:manualLayout>
                  <c:x val="-0.13333840641654945"/>
                  <c:y val="-0.12693712440800967"/>
                </c:manualLayout>
              </c:layout>
              <c:numFmt formatCode="0.0%" sourceLinked="0"/>
              <c:spPr>
                <a:solidFill>
                  <a:srgbClr val="FFFFFF"/>
                </a:solidFill>
                <a:ln w="952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8171858952413"/>
                      <c:h val="0.11770001454754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6DA-4161-9E87-16693AD0621A}"/>
                </c:ext>
              </c:extLst>
            </c:dLbl>
            <c:dLbl>
              <c:idx val="8"/>
              <c:layout>
                <c:manualLayout>
                  <c:x val="-0.13634600022823234"/>
                  <c:y val="-0.223350601455887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DA-4161-9E87-16693AD0621A}"/>
                </c:ext>
              </c:extLst>
            </c:dLbl>
            <c:dLbl>
              <c:idx val="9"/>
              <c:layout>
                <c:manualLayout>
                  <c:x val="-3.1692451678882433E-2"/>
                  <c:y val="-0.103538547444303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DA-4161-9E87-16693AD0621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6DA-4161-9E87-16693AD0621A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災害復旧費</c:v>
                </c:pt>
              </c:strCache>
            </c:strRef>
          </c:cat>
          <c:val>
            <c:numRef>
              <c:f>グラフ!$I$41:$I$51</c:f>
              <c:numCache>
                <c:formatCode>#,##0_);\(#,##0\)</c:formatCode>
                <c:ptCount val="11"/>
                <c:pt idx="0">
                  <c:v>6907332</c:v>
                </c:pt>
                <c:pt idx="1">
                  <c:v>7741866</c:v>
                </c:pt>
                <c:pt idx="2">
                  <c:v>597105</c:v>
                </c:pt>
                <c:pt idx="3">
                  <c:v>22189245</c:v>
                </c:pt>
                <c:pt idx="4">
                  <c:v>3455553</c:v>
                </c:pt>
                <c:pt idx="5">
                  <c:v>3585323</c:v>
                </c:pt>
                <c:pt idx="6">
                  <c:v>3463733</c:v>
                </c:pt>
                <c:pt idx="7">
                  <c:v>34822</c:v>
                </c:pt>
                <c:pt idx="8">
                  <c:v>3477971</c:v>
                </c:pt>
                <c:pt idx="9">
                  <c:v>7361537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6DA-4161-9E87-16693AD062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0410958904619"/>
          <c:y val="9.5238306136414264E-2"/>
          <c:w val="0.76164383561646076"/>
          <c:h val="0.659865406802304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グラフ!$H$57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32-4B54-8833-9CED7B0F30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32-4B54-8833-9CED7B0F30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32-4B54-8833-9CED7B0F30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32-4B54-8833-9CED7B0F30A3}"/>
                </c:ext>
              </c:extLst>
            </c:dLbl>
            <c:dLbl>
              <c:idx val="4"/>
              <c:layout>
                <c:manualLayout>
                  <c:x val="-0.11351681957186545"/>
                  <c:y val="2.919989123981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32-4B54-8833-9CED7B0F3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88.300000000000011</c:v>
                </c:pt>
                <c:pt idx="1">
                  <c:v>83.699999999999989</c:v>
                </c:pt>
                <c:pt idx="2">
                  <c:v>97.300000000000011</c:v>
                </c:pt>
                <c:pt idx="3">
                  <c:v>90.5</c:v>
                </c:pt>
                <c:pt idx="4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32-4B54-8833-9CED7B0F30A3}"/>
            </c:ext>
          </c:extLst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32-4B54-8833-9CED7B0F30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32-4B54-8833-9CED7B0F30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32-4B54-8833-9CED7B0F30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32-4B54-8833-9CED7B0F30A3}"/>
                </c:ext>
              </c:extLst>
            </c:dLbl>
            <c:dLbl>
              <c:idx val="4"/>
              <c:layout>
                <c:manualLayout>
                  <c:x val="-5.7277244014222988E-4"/>
                  <c:y val="-8.1388135151182206E-3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32-4B54-8833-9CED7B0F30A3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23.3</c:v>
                </c:pt>
                <c:pt idx="1">
                  <c:v>22.2</c:v>
                </c:pt>
                <c:pt idx="2">
                  <c:v>24.3</c:v>
                </c:pt>
                <c:pt idx="3">
                  <c:v>23.6</c:v>
                </c:pt>
                <c:pt idx="4">
                  <c:v>22.848999784071474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32-4B54-8833-9CED7B0F30A3}"/>
            </c:ext>
          </c:extLst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32-4B54-8833-9CED7B0F30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32-4B54-8833-9CED7B0F30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32-4B54-8833-9CED7B0F30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32-4B54-8833-9CED7B0F30A3}"/>
                </c:ext>
              </c:extLst>
            </c:dLbl>
            <c:dLbl>
              <c:idx val="4"/>
              <c:layout>
                <c:manualLayout>
                  <c:x val="-1.1488153021968145E-3"/>
                  <c:y val="-6.0419614567206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32-4B54-8833-9CED7B0F3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19</c:v>
                </c:pt>
                <c:pt idx="1">
                  <c:v>20.3</c:v>
                </c:pt>
                <c:pt idx="2">
                  <c:v>23.4</c:v>
                </c:pt>
                <c:pt idx="3">
                  <c:v>19.899999999999999</c:v>
                </c:pt>
                <c:pt idx="4">
                  <c:v>18.445178147668244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232-4B54-8833-9CED7B0F30A3}"/>
            </c:ext>
          </c:extLst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32-4B54-8833-9CED7B0F30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32-4B54-8833-9CED7B0F30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32-4B54-8833-9CED7B0F30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32-4B54-8833-9CED7B0F30A3}"/>
                </c:ext>
              </c:extLst>
            </c:dLbl>
            <c:dLbl>
              <c:idx val="4"/>
              <c:layout>
                <c:manualLayout>
                  <c:x val="-4.2309390225305898E-3"/>
                  <c:y val="1.935509646917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32-4B54-8833-9CED7B0F3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13.6</c:v>
                </c:pt>
                <c:pt idx="1">
                  <c:v>12.3</c:v>
                </c:pt>
                <c:pt idx="2">
                  <c:v>13.1</c:v>
                </c:pt>
                <c:pt idx="3">
                  <c:v>12</c:v>
                </c:pt>
                <c:pt idx="4">
                  <c:v>13.025227939758263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232-4B54-8833-9CED7B0F30A3}"/>
            </c:ext>
          </c:extLst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232-4B54-8833-9CED7B0F30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232-4B54-8833-9CED7B0F30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232-4B54-8833-9CED7B0F30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232-4B54-8833-9CED7B0F30A3}"/>
                </c:ext>
              </c:extLst>
            </c:dLbl>
            <c:dLbl>
              <c:idx val="4"/>
              <c:layout>
                <c:manualLayout>
                  <c:x val="-3.7721431610039571E-3"/>
                  <c:y val="8.21783112206101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232-4B54-8833-9CED7B0F3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16.600000000000001</c:v>
                </c:pt>
                <c:pt idx="1">
                  <c:v>14.8</c:v>
                </c:pt>
                <c:pt idx="2">
                  <c:v>17.899999999999999</c:v>
                </c:pt>
                <c:pt idx="3">
                  <c:v>17.100000000000001</c:v>
                </c:pt>
                <c:pt idx="4">
                  <c:v>15.863710789776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7232-4B54-8833-9CED7B0F30A3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0720"/>
        <c:axId val="472916992"/>
      </c:lineChart>
      <c:catAx>
        <c:axId val="47291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69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699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64"/>
              <c:y val="4.5351473922902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0720"/>
        <c:crossesAt val="1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64"/>
          <c:y val="0.84353931948982563"/>
          <c:w val="0.7643835616438357"/>
          <c:h val="0.147392528314912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令和３年度歳出</a:t>
            </a:r>
          </a:p>
        </c:rich>
      </c:tx>
      <c:layout>
        <c:manualLayout>
          <c:xMode val="edge"/>
          <c:yMode val="edge"/>
          <c:x val="0.44682039208618235"/>
          <c:y val="6.2061391262262433E-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30090605627086314"/>
          <c:y val="0.18282112804568956"/>
          <c:w val="0.43490701001430615"/>
          <c:h val="0.6523605150214592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80-453B-8C57-7070BEDCF509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80-453B-8C57-7070BEDCF509}"/>
              </c:ext>
            </c:extLst>
          </c:dPt>
          <c:dPt>
            <c:idx val="2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80-453B-8C57-7070BEDCF509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80-453B-8C57-7070BEDCF509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80-453B-8C57-7070BEDCF509}"/>
              </c:ext>
            </c:extLst>
          </c:dPt>
          <c:dPt>
            <c:idx val="6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80-453B-8C57-7070BEDCF509}"/>
              </c:ext>
            </c:extLst>
          </c:dPt>
          <c:dPt>
            <c:idx val="7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280-453B-8C57-7070BEDCF509}"/>
              </c:ext>
            </c:extLst>
          </c:dPt>
          <c:dPt>
            <c:idx val="8"/>
            <c:bubble3D val="0"/>
            <c:spPr>
              <a:pattFill prst="dashDnDiag">
                <a:fgClr>
                  <a:schemeClr val="tx1">
                    <a:lumMod val="50000"/>
                    <a:lumOff val="50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280-453B-8C57-7070BEDCF509}"/>
              </c:ext>
            </c:extLst>
          </c:dPt>
          <c:dPt>
            <c:idx val="9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280-453B-8C57-7070BEDCF509}"/>
              </c:ext>
            </c:extLst>
          </c:dPt>
          <c:dPt>
            <c:idx val="11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280-453B-8C57-7070BEDCF509}"/>
              </c:ext>
            </c:extLst>
          </c:dPt>
          <c:dLbls>
            <c:dLbl>
              <c:idx val="0"/>
              <c:layout>
                <c:manualLayout>
                  <c:x val="0.12191574765600652"/>
                  <c:y val="-0.124455408739143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80-453B-8C57-7070BEDCF509}"/>
                </c:ext>
              </c:extLst>
            </c:dLbl>
            <c:dLbl>
              <c:idx val="3"/>
              <c:layout>
                <c:manualLayout>
                  <c:x val="-7.7923443119187155E-2"/>
                  <c:y val="0.211887578972831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80-453B-8C57-7070BEDCF509}"/>
                </c:ext>
              </c:extLst>
            </c:dLbl>
            <c:dLbl>
              <c:idx val="4"/>
              <c:layout>
                <c:manualLayout>
                  <c:x val="-0.17898134626097167"/>
                  <c:y val="0.1556612668639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80-453B-8C57-7070BEDCF509}"/>
                </c:ext>
              </c:extLst>
            </c:dLbl>
            <c:dLbl>
              <c:idx val="5"/>
              <c:layout>
                <c:manualLayout>
                  <c:x val="-0.22480209572273829"/>
                  <c:y val="4.8609258237624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80-453B-8C57-7070BEDCF509}"/>
                </c:ext>
              </c:extLst>
            </c:dLbl>
            <c:dLbl>
              <c:idx val="6"/>
              <c:layout>
                <c:manualLayout>
                  <c:x val="-0.19806380929730236"/>
                  <c:y val="-5.5090471874515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80-453B-8C57-7070BEDCF509}"/>
                </c:ext>
              </c:extLst>
            </c:dLbl>
            <c:dLbl>
              <c:idx val="7"/>
              <c:layout>
                <c:manualLayout>
                  <c:x val="-1.7167381974248996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80-453B-8C57-7070BEDCF509}"/>
                </c:ext>
              </c:extLst>
            </c:dLbl>
            <c:dLbl>
              <c:idx val="8"/>
              <c:layout>
                <c:manualLayout>
                  <c:x val="-0.15690010694127313"/>
                  <c:y val="-8.0480551519042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80-453B-8C57-7070BEDCF509}"/>
                </c:ext>
              </c:extLst>
            </c:dLbl>
            <c:dLbl>
              <c:idx val="9"/>
              <c:layout>
                <c:manualLayout>
                  <c:x val="-0.16284752817014811"/>
                  <c:y val="-0.134477825464949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80-453B-8C57-7070BEDCF50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280-453B-8C57-7070BEDCF509}"/>
                </c:ext>
              </c:extLst>
            </c:dLbl>
            <c:dLbl>
              <c:idx val="11"/>
              <c:layout>
                <c:manualLayout>
                  <c:x val="-0.12975176386213527"/>
                  <c:y val="-0.13083167179209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80-453B-8C57-7070BEDCF509}"/>
                </c:ext>
              </c:extLst>
            </c:dLbl>
            <c:dLbl>
              <c:idx val="12"/>
              <c:layout>
                <c:manualLayout>
                  <c:x val="-0.1048977451494494"/>
                  <c:y val="-0.289594133351356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280-453B-8C57-7070BEDCF509}"/>
                </c:ext>
              </c:extLst>
            </c:dLbl>
            <c:dLbl>
              <c:idx val="13"/>
              <c:layout>
                <c:manualLayout>
                  <c:x val="2.8612303290414878E-2"/>
                  <c:y val="-0.174535050071530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280-453B-8C57-7070BEDCF509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グラフ!$H$139:$H$152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グラフ!$I$139:$I$152</c:f>
              <c:numCache>
                <c:formatCode>#,##0_);[Red]\(#,##0\)</c:formatCode>
                <c:ptCount val="14"/>
                <c:pt idx="0">
                  <c:v>332655</c:v>
                </c:pt>
                <c:pt idx="1">
                  <c:v>11370118</c:v>
                </c:pt>
                <c:pt idx="2">
                  <c:v>28869953</c:v>
                </c:pt>
                <c:pt idx="3">
                  <c:v>3579257</c:v>
                </c:pt>
                <c:pt idx="4">
                  <c:v>29624</c:v>
                </c:pt>
                <c:pt idx="5">
                  <c:v>295219</c:v>
                </c:pt>
                <c:pt idx="6">
                  <c:v>1006651</c:v>
                </c:pt>
                <c:pt idx="7">
                  <c:v>3060111</c:v>
                </c:pt>
                <c:pt idx="8">
                  <c:v>1155898</c:v>
                </c:pt>
                <c:pt idx="9">
                  <c:v>4199644</c:v>
                </c:pt>
                <c:pt idx="10">
                  <c:v>0</c:v>
                </c:pt>
                <c:pt idx="11">
                  <c:v>3307259</c:v>
                </c:pt>
                <c:pt idx="12">
                  <c:v>521911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280-453B-8C57-7070BEDCF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1439433203493"/>
          <c:y val="0.11510801475734735"/>
          <c:w val="0.82571486168726349"/>
          <c:h val="0.526978880060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グラフ!$I$155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1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グラフ!$I$156:$I$169</c:f>
              <c:numCache>
                <c:formatCode>#,##0_);[Red]\(#,##0\)</c:formatCode>
                <c:ptCount val="14"/>
                <c:pt idx="0">
                  <c:v>345237</c:v>
                </c:pt>
                <c:pt idx="1">
                  <c:v>11625255</c:v>
                </c:pt>
                <c:pt idx="2">
                  <c:v>32669308</c:v>
                </c:pt>
                <c:pt idx="3">
                  <c:v>3875239</c:v>
                </c:pt>
                <c:pt idx="4">
                  <c:v>32651</c:v>
                </c:pt>
                <c:pt idx="5">
                  <c:v>371783</c:v>
                </c:pt>
                <c:pt idx="6">
                  <c:v>1340620</c:v>
                </c:pt>
                <c:pt idx="7">
                  <c:v>3814507</c:v>
                </c:pt>
                <c:pt idx="8">
                  <c:v>1209113</c:v>
                </c:pt>
                <c:pt idx="9">
                  <c:v>4748633</c:v>
                </c:pt>
                <c:pt idx="10">
                  <c:v>7967</c:v>
                </c:pt>
                <c:pt idx="11">
                  <c:v>3323077</c:v>
                </c:pt>
                <c:pt idx="12">
                  <c:v>521912</c:v>
                </c:pt>
                <c:pt idx="13">
                  <c:v>195708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B-45D1-B0B3-6E2C3A7CC3B7}"/>
            </c:ext>
          </c:extLst>
        </c:ser>
        <c:ser>
          <c:idx val="1"/>
          <c:order val="1"/>
          <c:tx>
            <c:strRef>
              <c:f>グラフ!$J$155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グラフ!$J$156:$J$169</c:f>
              <c:numCache>
                <c:formatCode>#,##0_);[Red]\(#,##0\)</c:formatCode>
                <c:ptCount val="14"/>
                <c:pt idx="0">
                  <c:v>332655</c:v>
                </c:pt>
                <c:pt idx="1">
                  <c:v>11370118</c:v>
                </c:pt>
                <c:pt idx="2">
                  <c:v>28869953</c:v>
                </c:pt>
                <c:pt idx="3">
                  <c:v>3579257</c:v>
                </c:pt>
                <c:pt idx="4">
                  <c:v>29624</c:v>
                </c:pt>
                <c:pt idx="5">
                  <c:v>295219</c:v>
                </c:pt>
                <c:pt idx="6">
                  <c:v>1006651</c:v>
                </c:pt>
                <c:pt idx="7">
                  <c:v>3060111</c:v>
                </c:pt>
                <c:pt idx="8">
                  <c:v>1155898</c:v>
                </c:pt>
                <c:pt idx="9">
                  <c:v>4199644</c:v>
                </c:pt>
                <c:pt idx="10">
                  <c:v>0</c:v>
                </c:pt>
                <c:pt idx="11">
                  <c:v>3307259</c:v>
                </c:pt>
                <c:pt idx="12">
                  <c:v>521911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B-45D1-B0B3-6E2C3A7CC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2917384"/>
        <c:axId val="472912680"/>
      </c:barChart>
      <c:catAx>
        <c:axId val="47291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680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7384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99"/>
          <c:w val="0.35764375876577803"/>
          <c:h val="5.93525179856125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9AA-4A6C-BDEB-4B36B4459950}"/>
              </c:ext>
            </c:extLst>
          </c:dPt>
          <c:dPt>
            <c:idx val="1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9AA-4A6C-BDEB-4B36B4459950}"/>
              </c:ext>
            </c:extLst>
          </c:dPt>
          <c:dPt>
            <c:idx val="2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9AA-4A6C-BDEB-4B36B4459950}"/>
              </c:ext>
            </c:extLst>
          </c:dPt>
          <c:dPt>
            <c:idx val="3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9AA-4A6C-BDEB-4B36B4459950}"/>
              </c:ext>
            </c:extLst>
          </c:dPt>
          <c:dLbls>
            <c:dLbl>
              <c:idx val="0"/>
              <c:layout>
                <c:manualLayout>
                  <c:x val="-3.7418147801685188E-3"/>
                  <c:y val="2.0794772190926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89803554724041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9AA-4A6C-BDEB-4B36B4459950}"/>
                </c:ext>
              </c:extLst>
            </c:dLbl>
            <c:dLbl>
              <c:idx val="1"/>
              <c:layout>
                <c:manualLayout>
                  <c:x val="8.9908296222410519E-2"/>
                  <c:y val="3.5753692798120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1777429627293"/>
                      <c:h val="0.126888419051326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9AA-4A6C-BDEB-4B36B4459950}"/>
                </c:ext>
              </c:extLst>
            </c:dLbl>
            <c:dLbl>
              <c:idx val="2"/>
              <c:layout>
                <c:manualLayout>
                  <c:x val="-0.17147205055869419"/>
                  <c:y val="-0.15254271383583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0710944808231"/>
                      <c:h val="0.1455625866492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9AA-4A6C-BDEB-4B36B4459950}"/>
                </c:ext>
              </c:extLst>
            </c:dLbl>
            <c:dLbl>
              <c:idx val="3"/>
              <c:layout>
                <c:manualLayout>
                  <c:x val="5.5503353362303803E-3"/>
                  <c:y val="-0.21542080906066008"/>
                </c:manualLayout>
              </c:layout>
              <c:tx>
                <c:rich>
                  <a:bodyPr/>
                  <a:lstStyle/>
                  <a:p>
                    <a:fld id="{DE386AED-2189-4663-A4A6-1A7F936CED92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13.9%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78694012731968"/>
                      <c:h val="0.145080744132801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9AA-4A6C-BDEB-4B36B4459950}"/>
                </c:ext>
              </c:extLst>
            </c:dLbl>
            <c:dLbl>
              <c:idx val="4"/>
              <c:layout>
                <c:manualLayout>
                  <c:x val="0.19419250302400912"/>
                  <c:y val="-0.160069887647113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6398503274088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9AA-4A6C-BDEB-4B36B4459950}"/>
                </c:ext>
              </c:extLst>
            </c:dLbl>
            <c:numFmt formatCode="0.0%" sourceLinked="0"/>
            <c:spPr>
              <a:ln>
                <a:solidFill>
                  <a:srgbClr val="000000">
                    <a:alpha val="95000"/>
                  </a:srgbClr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グラフ!$H$221:$H$225</c:f>
              <c:strCache>
                <c:ptCount val="5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入湯税</c:v>
                </c:pt>
              </c:strCache>
            </c:strRef>
          </c:cat>
          <c:val>
            <c:numRef>
              <c:f>グラフ!$I$221:$I$225</c:f>
              <c:numCache>
                <c:formatCode>#,##0_);[Red]\(#,##0\)</c:formatCode>
                <c:ptCount val="5"/>
                <c:pt idx="0">
                  <c:v>6515845</c:v>
                </c:pt>
                <c:pt idx="1">
                  <c:v>7302308</c:v>
                </c:pt>
                <c:pt idx="2">
                  <c:v>435661</c:v>
                </c:pt>
                <c:pt idx="3">
                  <c:v>2291931</c:v>
                </c:pt>
                <c:pt idx="4">
                  <c:v>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AA-4A6C-BDEB-4B36B44599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22"/>
          <c:h val="0.7425564421896936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052880075542966E-2"/>
                  <c:y val="3.3855331841909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85-43FF-A37E-0AA1F1CB5629}"/>
                </c:ext>
              </c:extLst>
            </c:dLbl>
            <c:dLbl>
              <c:idx val="1"/>
              <c:layout>
                <c:manualLayout>
                  <c:x val="1.7719581839968301E-2"/>
                  <c:y val="-1.9145996924000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85-43FF-A37E-0AA1F1CB5629}"/>
                </c:ext>
              </c:extLst>
            </c:dLbl>
            <c:dLbl>
              <c:idx val="2"/>
              <c:layout>
                <c:manualLayout>
                  <c:x val="-4.547847254324131E-3"/>
                  <c:y val="-5.1301496613515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85-43FF-A37E-0AA1F1CB5629}"/>
                </c:ext>
              </c:extLst>
            </c:dLbl>
            <c:dLbl>
              <c:idx val="3"/>
              <c:layout>
                <c:manualLayout>
                  <c:x val="-4.141567939366695E-2"/>
                  <c:y val="-5.270716999301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85-43FF-A37E-0AA1F1CB5629}"/>
                </c:ext>
              </c:extLst>
            </c:dLbl>
            <c:dLbl>
              <c:idx val="4"/>
              <c:layout>
                <c:manualLayout>
                  <c:x val="-0.14634197428820478"/>
                  <c:y val="1.2890133699730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85-43FF-A37E-0AA1F1CB5629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95</c:v>
                </c:pt>
                <c:pt idx="3">
                  <c:v>118</c:v>
                </c:pt>
                <c:pt idx="4">
                  <c:v>112.00000000000001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5-43FF-A37E-0AA1F1CB5629}"/>
            </c:ext>
          </c:extLst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85-43FF-A37E-0AA1F1CB5629}"/>
                </c:ext>
              </c:extLst>
            </c:dLbl>
            <c:dLbl>
              <c:idx val="1"/>
              <c:layout>
                <c:manualLayout>
                  <c:x val="-9.3477885877476519E-2"/>
                  <c:y val="-3.3372608727512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85-43FF-A37E-0AA1F1CB5629}"/>
                </c:ext>
              </c:extLst>
            </c:dLbl>
            <c:dLbl>
              <c:idx val="2"/>
              <c:layout>
                <c:manualLayout>
                  <c:x val="-7.827000104210359E-2"/>
                  <c:y val="-2.1358990672772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85-43FF-A37E-0AA1F1CB5629}"/>
                </c:ext>
              </c:extLst>
            </c:dLbl>
            <c:dLbl>
              <c:idx val="3"/>
              <c:layout>
                <c:manualLayout>
                  <c:x val="-6.200024853421307E-2"/>
                  <c:y val="3.8329604772557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85-43FF-A37E-0AA1F1CB5629}"/>
                </c:ext>
              </c:extLst>
            </c:dLbl>
            <c:dLbl>
              <c:idx val="4"/>
              <c:layout>
                <c:manualLayout>
                  <c:x val="-0.10072037496233781"/>
                  <c:y val="0.10219356808586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85-43FF-A37E-0AA1F1CB562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106</c:v>
                </c:pt>
                <c:pt idx="2">
                  <c:v>112.99999999999999</c:v>
                </c:pt>
                <c:pt idx="3">
                  <c:v>94</c:v>
                </c:pt>
                <c:pt idx="4">
                  <c:v>111.00000000000001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5-43FF-A37E-0AA1F1CB5629}"/>
            </c:ext>
          </c:extLst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85-43FF-A37E-0AA1F1CB5629}"/>
                </c:ext>
              </c:extLst>
            </c:dLbl>
            <c:dLbl>
              <c:idx val="1"/>
              <c:layout>
                <c:manualLayout>
                  <c:x val="-5.7608143490845372E-2"/>
                  <c:y val="3.0900934118531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85-43FF-A37E-0AA1F1CB5629}"/>
                </c:ext>
              </c:extLst>
            </c:dLbl>
            <c:dLbl>
              <c:idx val="2"/>
              <c:layout>
                <c:manualLayout>
                  <c:x val="-5.7568656372107604E-2"/>
                  <c:y val="3.6781309720020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85-43FF-A37E-0AA1F1CB5629}"/>
                </c:ext>
              </c:extLst>
            </c:dLbl>
            <c:dLbl>
              <c:idx val="3"/>
              <c:layout>
                <c:manualLayout>
                  <c:x val="-8.025021401680886E-2"/>
                  <c:y val="-2.7510049184106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85-43FF-A37E-0AA1F1CB5629}"/>
                </c:ext>
              </c:extLst>
            </c:dLbl>
            <c:dLbl>
              <c:idx val="4"/>
              <c:layout>
                <c:manualLayout>
                  <c:x val="-8.7568657969319216E-2"/>
                  <c:y val="-0.127037878654429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85-43FF-A37E-0AA1F1CB562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96</c:v>
                </c:pt>
                <c:pt idx="2">
                  <c:v>83</c:v>
                </c:pt>
                <c:pt idx="3">
                  <c:v>135</c:v>
                </c:pt>
                <c:pt idx="4">
                  <c:v>112.99999999999999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785-43FF-A37E-0AA1F1CB56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5816"/>
        <c:axId val="472909936"/>
      </c:lineChart>
      <c:catAx>
        <c:axId val="47291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09936"/>
        <c:crossesAt val="70"/>
        <c:auto val="1"/>
        <c:lblAlgn val="ctr"/>
        <c:lblOffset val="0"/>
        <c:tickLblSkip val="1"/>
        <c:tickMarkSkip val="1"/>
        <c:noMultiLvlLbl val="0"/>
      </c:catAx>
      <c:valAx>
        <c:axId val="472909936"/>
        <c:scaling>
          <c:orientation val="minMax"/>
          <c:max val="150"/>
          <c:min val="7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9.3484419263456089E-2"/>
              <c:y val="4.009653155771635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72915816"/>
        <c:crosses val="autoZero"/>
        <c:crossBetween val="between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1485041574589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グラフ!$I$18:$M$18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39.799999999999997</c:v>
                </c:pt>
                <c:pt idx="1">
                  <c:v>42.2</c:v>
                </c:pt>
                <c:pt idx="2">
                  <c:v>47.5</c:v>
                </c:pt>
                <c:pt idx="3">
                  <c:v>31.4</c:v>
                </c:pt>
                <c:pt idx="4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C-4633-BC89-3504CFD841F8}"/>
            </c:ext>
          </c:extLst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グラフ!$I$18:$M$18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60.2</c:v>
                </c:pt>
                <c:pt idx="1">
                  <c:v>57.8</c:v>
                </c:pt>
                <c:pt idx="2">
                  <c:v>52.5</c:v>
                </c:pt>
                <c:pt idx="3">
                  <c:v>68.599999999999994</c:v>
                </c:pt>
                <c:pt idx="4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C-4633-BC89-3504CFD84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72911504"/>
        <c:axId val="472912288"/>
      </c:barChart>
      <c:catAx>
        <c:axId val="4729115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2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288"/>
        <c:scaling>
          <c:orientation val="minMax"/>
        </c:scaling>
        <c:delete val="0"/>
        <c:axPos val="t"/>
        <c:majorGridlines>
          <c:spPr>
            <a:ln w="3175">
              <a:noFill/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1504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13753522315174"/>
          <c:y val="0.88386874729470777"/>
          <c:w val="0.58900535870516157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0410958904619"/>
          <c:y val="9.5238306136414264E-2"/>
          <c:w val="0.76164383561646076"/>
          <c:h val="0.659865406802304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グラフ!$H$57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7-4E45-93FC-70816853DA86}"/>
                </c:ext>
              </c:extLst>
            </c:dLbl>
            <c:dLbl>
              <c:idx val="4"/>
              <c:layout>
                <c:manualLayout>
                  <c:x val="-8.4974364505806643E-2"/>
                  <c:y val="2.919989123981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88.300000000000011</c:v>
                </c:pt>
                <c:pt idx="1">
                  <c:v>83.699999999999989</c:v>
                </c:pt>
                <c:pt idx="2">
                  <c:v>97.300000000000011</c:v>
                </c:pt>
                <c:pt idx="3">
                  <c:v>90.5</c:v>
                </c:pt>
                <c:pt idx="4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CE-4A05-9A4C-CE2E70B6B598}"/>
            </c:ext>
          </c:extLst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7-4E45-93FC-70816853DA86}"/>
                </c:ext>
              </c:extLst>
            </c:dLbl>
            <c:dLbl>
              <c:idx val="4"/>
              <c:layout>
                <c:manualLayout>
                  <c:x val="-7.3967198312263144E-2"/>
                  <c:y val="-2.5052192066805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23.3</c:v>
                </c:pt>
                <c:pt idx="1">
                  <c:v>22.2</c:v>
                </c:pt>
                <c:pt idx="2">
                  <c:v>24.3</c:v>
                </c:pt>
                <c:pt idx="3">
                  <c:v>23.6</c:v>
                </c:pt>
                <c:pt idx="4">
                  <c:v>22.848999784071474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CE-4A05-9A4C-CE2E70B6B598}"/>
            </c:ext>
          </c:extLst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7-4E45-93FC-70816853DA86}"/>
                </c:ext>
              </c:extLst>
            </c:dLbl>
            <c:dLbl>
              <c:idx val="4"/>
              <c:layout>
                <c:manualLayout>
                  <c:x val="-1.1488153021968145E-3"/>
                  <c:y val="-6.0419614567206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19</c:v>
                </c:pt>
                <c:pt idx="1">
                  <c:v>20.3</c:v>
                </c:pt>
                <c:pt idx="2">
                  <c:v>23.4</c:v>
                </c:pt>
                <c:pt idx="3">
                  <c:v>19.899999999999999</c:v>
                </c:pt>
                <c:pt idx="4">
                  <c:v>18.445178147668244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CE-4A05-9A4C-CE2E70B6B598}"/>
            </c:ext>
          </c:extLst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7-4E45-93FC-70816853DA86}"/>
                </c:ext>
              </c:extLst>
            </c:dLbl>
            <c:dLbl>
              <c:idx val="4"/>
              <c:layout>
                <c:manualLayout>
                  <c:x val="-7.7625283140977247E-2"/>
                  <c:y val="2.7811756088628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13.6</c:v>
                </c:pt>
                <c:pt idx="1">
                  <c:v>12.3</c:v>
                </c:pt>
                <c:pt idx="2">
                  <c:v>13.1</c:v>
                </c:pt>
                <c:pt idx="3">
                  <c:v>12</c:v>
                </c:pt>
                <c:pt idx="4">
                  <c:v>13.025227939758263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CE-4A05-9A4C-CE2E70B6B598}"/>
            </c:ext>
          </c:extLst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7-4E45-93FC-70816853DA86}"/>
                </c:ext>
              </c:extLst>
            </c:dLbl>
            <c:dLbl>
              <c:idx val="4"/>
              <c:layout>
                <c:manualLayout>
                  <c:x val="-8.1244022579369357E-2"/>
                  <c:y val="1.3855604201694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グラフ!$I$56:$M$56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16.600000000000001</c:v>
                </c:pt>
                <c:pt idx="1">
                  <c:v>14.8</c:v>
                </c:pt>
                <c:pt idx="2">
                  <c:v>17.899999999999999</c:v>
                </c:pt>
                <c:pt idx="3">
                  <c:v>17.100000000000001</c:v>
                </c:pt>
                <c:pt idx="4">
                  <c:v>15.863710789776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CE-4A05-9A4C-CE2E70B6B598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0720"/>
        <c:axId val="472916992"/>
      </c:lineChart>
      <c:catAx>
        <c:axId val="47291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69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699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64"/>
              <c:y val="4.5351473922902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0720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64"/>
          <c:y val="0.84353931948982563"/>
          <c:w val="0.7643835616438357"/>
          <c:h val="0.147392528314912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令和３年度歳入</a:t>
            </a:r>
          </a:p>
        </c:rich>
      </c:tx>
      <c:layout>
        <c:manualLayout>
          <c:xMode val="edge"/>
          <c:yMode val="edge"/>
          <c:x val="0.40843510009513523"/>
          <c:y val="0.10570659473319675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6911300218893103"/>
          <c:y val="0.21385423868348999"/>
          <c:w val="0.423021582733819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97-4905-B9A0-1BC26DAB8935}"/>
              </c:ext>
            </c:extLst>
          </c:dPt>
          <c:dPt>
            <c:idx val="1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97-4905-B9A0-1BC26DAB8935}"/>
              </c:ext>
            </c:extLst>
          </c:dPt>
          <c:dPt>
            <c:idx val="2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97-4905-B9A0-1BC26DAB8935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97-4905-B9A0-1BC26DAB8935}"/>
              </c:ext>
            </c:extLst>
          </c:dPt>
          <c:dPt>
            <c:idx val="4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97-4905-B9A0-1BC26DAB8935}"/>
              </c:ext>
            </c:extLst>
          </c:dPt>
          <c:dPt>
            <c:idx val="5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997-4905-B9A0-1BC26DAB8935}"/>
              </c:ext>
            </c:extLst>
          </c:dPt>
          <c:dPt>
            <c:idx val="6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997-4905-B9A0-1BC26DAB8935}"/>
              </c:ext>
            </c:extLst>
          </c:dPt>
          <c:dPt>
            <c:idx val="7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997-4905-B9A0-1BC26DAB8935}"/>
              </c:ext>
            </c:extLst>
          </c:dPt>
          <c:dLbls>
            <c:dLbl>
              <c:idx val="0"/>
              <c:layout>
                <c:manualLayout>
                  <c:x val="3.6842807592394361E-2"/>
                  <c:y val="-5.0274583961629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97-4905-B9A0-1BC26DAB8935}"/>
                </c:ext>
              </c:extLst>
            </c:dLbl>
            <c:dLbl>
              <c:idx val="1"/>
              <c:layout>
                <c:manualLayout>
                  <c:x val="1.8939798205357593E-2"/>
                  <c:y val="7.27051442789886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97-4905-B9A0-1BC26DAB8935}"/>
                </c:ext>
              </c:extLst>
            </c:dLbl>
            <c:dLbl>
              <c:idx val="2"/>
              <c:layout>
                <c:manualLayout>
                  <c:x val="-9.9330519119367536E-3"/>
                  <c:y val="7.29777466312114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97-4905-B9A0-1BC26DAB8935}"/>
                </c:ext>
              </c:extLst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97-4905-B9A0-1BC26DAB8935}"/>
                </c:ext>
              </c:extLst>
            </c:dLbl>
            <c:dLbl>
              <c:idx val="4"/>
              <c:layout>
                <c:manualLayout>
                  <c:x val="-9.5266434967348324E-2"/>
                  <c:y val="0.10525092941675039"/>
                </c:manualLayout>
              </c:layout>
              <c:tx>
                <c:rich>
                  <a:bodyPr/>
                  <a:lstStyle/>
                  <a:p>
                    <a:fld id="{B1B5FEAD-37F3-4AA5-9302-83BBBCF7A9DA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997-4905-B9A0-1BC26DAB8935}"/>
                </c:ext>
              </c:extLst>
            </c:dLbl>
            <c:dLbl>
              <c:idx val="5"/>
              <c:layout>
                <c:manualLayout>
                  <c:x val="-0.1080801206354092"/>
                  <c:y val="2.2713437681319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97-4905-B9A0-1BC26DAB8935}"/>
                </c:ext>
              </c:extLst>
            </c:dLbl>
            <c:dLbl>
              <c:idx val="6"/>
              <c:layout>
                <c:manualLayout>
                  <c:x val="-0.10541113038923902"/>
                  <c:y val="-5.97487738660739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97-4905-B9A0-1BC26DAB8935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0.00</c:formatCode>
                <c:ptCount val="8"/>
                <c:pt idx="0">
                  <c:v>30.376870904927518</c:v>
                </c:pt>
                <c:pt idx="1">
                  <c:v>4.6771434928630766</c:v>
                </c:pt>
                <c:pt idx="2">
                  <c:v>8.9695906336364715</c:v>
                </c:pt>
                <c:pt idx="3">
                  <c:v>15.371778662292208</c:v>
                </c:pt>
                <c:pt idx="4">
                  <c:v>4.3743408906625794</c:v>
                </c:pt>
                <c:pt idx="5">
                  <c:v>6.2792733197035195</c:v>
                </c:pt>
                <c:pt idx="6">
                  <c:v>2.3080182906196773</c:v>
                </c:pt>
                <c:pt idx="7">
                  <c:v>27.642983805294953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997-4905-B9A0-1BC26DAB89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192404811187"/>
          <c:y val="3.1042128603104822E-2"/>
          <c:w val="0.74236032637984373"/>
          <c:h val="0.74812693708411526"/>
        </c:manualLayout>
      </c:layout>
      <c:lineChart>
        <c:grouping val="standard"/>
        <c:varyColors val="0"/>
        <c:ser>
          <c:idx val="0"/>
          <c:order val="0"/>
          <c:tx>
            <c:strRef>
              <c:f>グラフ!$I$244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107380888212302E-2"/>
                  <c:y val="-2.7444801769741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2C-435E-99CF-F4B65D112B10}"/>
                </c:ext>
              </c:extLst>
            </c:dLbl>
            <c:dLbl>
              <c:idx val="1"/>
              <c:layout>
                <c:manualLayout>
                  <c:x val="-5.851071113798105E-2"/>
                  <c:y val="-3.0599376685803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2C-435E-99CF-F4B65D112B10}"/>
                </c:ext>
              </c:extLst>
            </c:dLbl>
            <c:dLbl>
              <c:idx val="3"/>
              <c:layout>
                <c:manualLayout>
                  <c:x val="-0.10291404138774975"/>
                  <c:y val="-3.3753951601865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2C-435E-99CF-F4B65D112B10}"/>
                </c:ext>
              </c:extLst>
            </c:dLbl>
            <c:dLbl>
              <c:idx val="4"/>
              <c:layout>
                <c:manualLayout>
                  <c:x val="-0.1302492683630152"/>
                  <c:y val="-3.3729383689915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2C-435E-99CF-F4B65D112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グラフ!$H$245:$H$249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グラフ!$I$245:$I$249</c:f>
              <c:numCache>
                <c:formatCode>#,##0_ </c:formatCode>
                <c:ptCount val="5"/>
                <c:pt idx="0">
                  <c:v>123620</c:v>
                </c:pt>
                <c:pt idx="1">
                  <c:v>139633</c:v>
                </c:pt>
                <c:pt idx="2">
                  <c:v>140979.05599581992</c:v>
                </c:pt>
                <c:pt idx="3">
                  <c:v>145581.15437264994</c:v>
                </c:pt>
                <c:pt idx="4">
                  <c:v>144244.48363333102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2C-435E-99CF-F4B65D112B10}"/>
            </c:ext>
          </c:extLst>
        </c:ser>
        <c:ser>
          <c:idx val="1"/>
          <c:order val="1"/>
          <c:tx>
            <c:strRef>
              <c:f>グラフ!$J$244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2C-435E-99CF-F4B65D112B10}"/>
                </c:ext>
              </c:extLst>
            </c:dLbl>
            <c:dLbl>
              <c:idx val="1"/>
              <c:layout>
                <c:manualLayout>
                  <c:x val="-4.3628881569859071E-2"/>
                  <c:y val="3.696683384130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2C-435E-99CF-F4B65D112B10}"/>
                </c:ext>
              </c:extLst>
            </c:dLbl>
            <c:dLbl>
              <c:idx val="2"/>
              <c:layout>
                <c:manualLayout>
                  <c:x val="-5.8423303007568157E-2"/>
                  <c:y val="3.0647813072310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2C-435E-99CF-F4B65D112B10}"/>
                </c:ext>
              </c:extLst>
            </c:dLbl>
            <c:dLbl>
              <c:idx val="3"/>
              <c:layout>
                <c:manualLayout>
                  <c:x val="-0.12596678739549302"/>
                  <c:y val="4.0234666796227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2C-435E-99CF-F4B65D112B10}"/>
                </c:ext>
              </c:extLst>
            </c:dLbl>
            <c:dLbl>
              <c:idx val="4"/>
              <c:layout>
                <c:manualLayout>
                  <c:x val="-0.1508946440019491"/>
                  <c:y val="1.4649218144067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2C-435E-99CF-F4B65D112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グラフ!$H$245:$H$249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グラフ!$J$245:$J$249</c:f>
              <c:numCache>
                <c:formatCode>#,##0_ </c:formatCode>
                <c:ptCount val="5"/>
                <c:pt idx="0">
                  <c:v>463795.29648205772</c:v>
                </c:pt>
                <c:pt idx="1">
                  <c:v>451953.33993810223</c:v>
                </c:pt>
                <c:pt idx="2">
                  <c:v>431839.6325002177</c:v>
                </c:pt>
                <c:pt idx="3">
                  <c:v>535797.20503890072</c:v>
                </c:pt>
                <c:pt idx="4">
                  <c:v>501496.19501007715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2C-435E-99CF-F4B65D112B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060520"/>
        <c:axId val="474066400"/>
      </c:lineChart>
      <c:catAx>
        <c:axId val="47406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4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6400"/>
        <c:scaling>
          <c:orientation val="minMax"/>
          <c:max val="550000"/>
          <c:min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0520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43"/>
          <c:w val="0.56097560975609784"/>
          <c:h val="8.27790096082781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65"/>
          <c:h val="0.5442571214709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グラフ!$H$95:$H$115</c:f>
              <c:strCache>
                <c:ptCount val="21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法人事業税交付金</c:v>
                </c:pt>
                <c:pt idx="6">
                  <c:v>地方消費税交付金</c:v>
                </c:pt>
                <c:pt idx="7">
                  <c:v>自動車取得税交付金</c:v>
                </c:pt>
                <c:pt idx="8">
                  <c:v>国有提供施設等
所在市町村助成交付金</c:v>
                </c:pt>
                <c:pt idx="9">
                  <c:v>地方交付税
及び地方特例交付金</c:v>
                </c:pt>
                <c:pt idx="10">
                  <c:v>交通安全対策特別交付金</c:v>
                </c:pt>
                <c:pt idx="11">
                  <c:v>分担金及び負担金</c:v>
                </c:pt>
                <c:pt idx="12">
                  <c:v>使用料及び手数料</c:v>
                </c:pt>
                <c:pt idx="13">
                  <c:v>国庫支出金</c:v>
                </c:pt>
                <c:pt idx="14">
                  <c:v>県支出金</c:v>
                </c:pt>
                <c:pt idx="15">
                  <c:v>財産収入</c:v>
                </c:pt>
                <c:pt idx="16">
                  <c:v>寄附金</c:v>
                </c:pt>
                <c:pt idx="17">
                  <c:v>繰入金</c:v>
                </c:pt>
                <c:pt idx="18">
                  <c:v>繰越金</c:v>
                </c:pt>
                <c:pt idx="19">
                  <c:v>諸収入</c:v>
                </c:pt>
                <c:pt idx="20">
                  <c:v>市債</c:v>
                </c:pt>
              </c:strCache>
            </c:strRef>
          </c:cat>
          <c:val>
            <c:numRef>
              <c:f>グラフ!$I$95:$I$115</c:f>
              <c:numCache>
                <c:formatCode>_ * #,##0_ ;_ * \-#,##0_ ;_ * \-_ ;_ @_ </c:formatCode>
                <c:ptCount val="21"/>
                <c:pt idx="0">
                  <c:v>16223138</c:v>
                </c:pt>
                <c:pt idx="1">
                  <c:v>177444</c:v>
                </c:pt>
                <c:pt idx="2">
                  <c:v>5838</c:v>
                </c:pt>
                <c:pt idx="3">
                  <c:v>20524</c:v>
                </c:pt>
                <c:pt idx="4">
                  <c:v>22224</c:v>
                </c:pt>
                <c:pt idx="5">
                  <c:v>248300</c:v>
                </c:pt>
                <c:pt idx="6">
                  <c:v>2657611</c:v>
                </c:pt>
                <c:pt idx="7">
                  <c:v>11025</c:v>
                </c:pt>
                <c:pt idx="8">
                  <c:v>484397</c:v>
                </c:pt>
                <c:pt idx="9">
                  <c:v>5212543</c:v>
                </c:pt>
                <c:pt idx="10">
                  <c:v>15000</c:v>
                </c:pt>
                <c:pt idx="11">
                  <c:v>259854</c:v>
                </c:pt>
                <c:pt idx="12">
                  <c:v>578056</c:v>
                </c:pt>
                <c:pt idx="13">
                  <c:v>20555263</c:v>
                </c:pt>
                <c:pt idx="14">
                  <c:v>6217265</c:v>
                </c:pt>
                <c:pt idx="15">
                  <c:v>466050</c:v>
                </c:pt>
                <c:pt idx="16">
                  <c:v>766881</c:v>
                </c:pt>
                <c:pt idx="17">
                  <c:v>5272167</c:v>
                </c:pt>
                <c:pt idx="18">
                  <c:v>1386353</c:v>
                </c:pt>
                <c:pt idx="19">
                  <c:v>427666</c:v>
                </c:pt>
                <c:pt idx="20">
                  <c:v>3073411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8-471C-8171-0AD085324F2A}"/>
            </c:ext>
          </c:extLst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グラフ!$H$95:$H$115</c:f>
              <c:strCache>
                <c:ptCount val="21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法人事業税交付金</c:v>
                </c:pt>
                <c:pt idx="6">
                  <c:v>地方消費税交付金</c:v>
                </c:pt>
                <c:pt idx="7">
                  <c:v>自動車取得税交付金</c:v>
                </c:pt>
                <c:pt idx="8">
                  <c:v>国有提供施設等
所在市町村助成交付金</c:v>
                </c:pt>
                <c:pt idx="9">
                  <c:v>地方交付税
及び地方特例交付金</c:v>
                </c:pt>
                <c:pt idx="10">
                  <c:v>交通安全対策特別交付金</c:v>
                </c:pt>
                <c:pt idx="11">
                  <c:v>分担金及び負担金</c:v>
                </c:pt>
                <c:pt idx="12">
                  <c:v>使用料及び手数料</c:v>
                </c:pt>
                <c:pt idx="13">
                  <c:v>国庫支出金</c:v>
                </c:pt>
                <c:pt idx="14">
                  <c:v>県支出金</c:v>
                </c:pt>
                <c:pt idx="15">
                  <c:v>財産収入</c:v>
                </c:pt>
                <c:pt idx="16">
                  <c:v>寄附金</c:v>
                </c:pt>
                <c:pt idx="17">
                  <c:v>繰入金</c:v>
                </c:pt>
                <c:pt idx="18">
                  <c:v>繰越金</c:v>
                </c:pt>
                <c:pt idx="19">
                  <c:v>諸収入</c:v>
                </c:pt>
                <c:pt idx="20">
                  <c:v>市債</c:v>
                </c:pt>
              </c:strCache>
            </c:strRef>
          </c:cat>
          <c:val>
            <c:numRef>
              <c:f>グラフ!$J$95:$J$115</c:f>
              <c:numCache>
                <c:formatCode>_ * #,##0_ ;_ * \-#,##0_ ;_ * \-_ ;_ @_ </c:formatCode>
                <c:ptCount val="21"/>
                <c:pt idx="0">
                  <c:v>16604271</c:v>
                </c:pt>
                <c:pt idx="1">
                  <c:v>182405</c:v>
                </c:pt>
                <c:pt idx="2">
                  <c:v>5343</c:v>
                </c:pt>
                <c:pt idx="3">
                  <c:v>31461</c:v>
                </c:pt>
                <c:pt idx="4">
                  <c:v>38089</c:v>
                </c:pt>
                <c:pt idx="5">
                  <c:v>255843</c:v>
                </c:pt>
                <c:pt idx="6">
                  <c:v>2677939</c:v>
                </c:pt>
                <c:pt idx="7">
                  <c:v>10420</c:v>
                </c:pt>
                <c:pt idx="8">
                  <c:v>484397</c:v>
                </c:pt>
                <c:pt idx="9">
                  <c:v>5387751</c:v>
                </c:pt>
                <c:pt idx="10">
                  <c:v>14025</c:v>
                </c:pt>
                <c:pt idx="11">
                  <c:v>232909</c:v>
                </c:pt>
                <c:pt idx="12">
                  <c:v>587074</c:v>
                </c:pt>
                <c:pt idx="13">
                  <c:v>18246431</c:v>
                </c:pt>
                <c:pt idx="14">
                  <c:v>5533422</c:v>
                </c:pt>
                <c:pt idx="15">
                  <c:v>496920</c:v>
                </c:pt>
                <c:pt idx="16">
                  <c:v>730118</c:v>
                </c:pt>
                <c:pt idx="17">
                  <c:v>3771762</c:v>
                </c:pt>
                <c:pt idx="18">
                  <c:v>1386354</c:v>
                </c:pt>
                <c:pt idx="19">
                  <c:v>580508</c:v>
                </c:pt>
                <c:pt idx="20">
                  <c:v>2809413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8-471C-8171-0AD085324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4064048"/>
        <c:axId val="474067968"/>
      </c:barChart>
      <c:catAx>
        <c:axId val="47406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" anchor="ctr" anchorCtr="1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968"/>
        <c:scaling>
          <c:orientation val="minMax"/>
          <c:max val="3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04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07"/>
          <c:w val="0.33928571428571974"/>
          <c:h val="6.21468926553674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6069384322613"/>
          <c:y val="7.021276595744888E-2"/>
          <c:w val="0.7664845446704166"/>
          <c:h val="0.75957446808510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グラフ!$H$211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6361168</c:v>
                </c:pt>
                <c:pt idx="1">
                  <c:v>6441143</c:v>
                </c:pt>
                <c:pt idx="2">
                  <c:v>6781613</c:v>
                </c:pt>
                <c:pt idx="3" formatCode="#,##0_);[Red]\(#,##0\)">
                  <c:v>6515845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1-47F1-964D-B64EFC168661}"/>
            </c:ext>
          </c:extLst>
        </c:ser>
        <c:ser>
          <c:idx val="1"/>
          <c:order val="1"/>
          <c:tx>
            <c:strRef>
              <c:f>グラフ!$H$212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ysClr val="windowText" lastClr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6966212</c:v>
                </c:pt>
                <c:pt idx="1">
                  <c:v>7093277</c:v>
                </c:pt>
                <c:pt idx="2">
                  <c:v>7458723</c:v>
                </c:pt>
                <c:pt idx="3" formatCode="#,##0_);[Red]\(#,##0\)">
                  <c:v>7302308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1-47F1-964D-B64EFC168661}"/>
            </c:ext>
          </c:extLst>
        </c:ser>
        <c:ser>
          <c:idx val="2"/>
          <c:order val="2"/>
          <c:tx>
            <c:strRef>
              <c:f>グラフ!$H$213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0.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A1-47F1-964D-B64EFC168661}"/>
                </c:ext>
              </c:extLst>
            </c:dLbl>
            <c:dLbl>
              <c:idx val="2"/>
              <c:layout>
                <c:manualLayout>
                  <c:x val="-1.3455502053246819E-16"/>
                  <c:y val="1.1428571428571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A1-47F1-964D-B64EFC168661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</c:strCache>
            </c:strRef>
          </c:cat>
          <c:val>
            <c:numRef>
              <c:f>グラフ!$I$213:$L$213</c:f>
              <c:numCache>
                <c:formatCode>#,##0;[Red]#,##0</c:formatCode>
                <c:ptCount val="4"/>
                <c:pt idx="0">
                  <c:v>2202735</c:v>
                </c:pt>
                <c:pt idx="1">
                  <c:v>2242797</c:v>
                </c:pt>
                <c:pt idx="2">
                  <c:v>2179182</c:v>
                </c:pt>
                <c:pt idx="3" formatCode="#,##0_);[Red]\(#,##0\)">
                  <c:v>2291931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A1-47F1-964D-B64EFC168661}"/>
            </c:ext>
          </c:extLst>
        </c:ser>
        <c:ser>
          <c:idx val="3"/>
          <c:order val="3"/>
          <c:tx>
            <c:strRef>
              <c:f>グラフ!$H$214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752510294011751E-3"/>
                  <c:y val="-1.84776152980877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1-47F1-964D-B64EFC168661}"/>
                </c:ext>
              </c:extLst>
            </c:dLbl>
            <c:dLbl>
              <c:idx val="1"/>
              <c:layout>
                <c:manualLayout>
                  <c:x val="1.2583977461532905E-3"/>
                  <c:y val="-1.79934758155230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A1-47F1-964D-B64EFC168661}"/>
                </c:ext>
              </c:extLst>
            </c:dLbl>
            <c:dLbl>
              <c:idx val="2"/>
              <c:layout>
                <c:manualLayout>
                  <c:x val="-3.549519612800828E-3"/>
                  <c:y val="-1.77822272215973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A1-47F1-964D-B64EFC168661}"/>
                </c:ext>
              </c:extLst>
            </c:dLbl>
            <c:dLbl>
              <c:idx val="3"/>
              <c:layout>
                <c:manualLayout>
                  <c:x val="0"/>
                  <c:y val="-1.7142857142857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1-47F1-964D-B64EFC168661}"/>
                </c:ext>
              </c:extLst>
            </c:dLbl>
            <c:numFmt formatCode="#,##0_);[Red]\(#,##0\)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グラフ!$I$210:$L$210</c:f>
              <c:strCache>
                <c:ptCount val="4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</c:strCache>
            </c:strRef>
          </c:cat>
          <c:val>
            <c:numRef>
              <c:f>グラフ!$I$214:$L$214</c:f>
              <c:numCache>
                <c:formatCode>#,##0;[Red]#,##0</c:formatCode>
                <c:ptCount val="4"/>
                <c:pt idx="0">
                  <c:v>387973</c:v>
                </c:pt>
                <c:pt idx="1">
                  <c:v>405285</c:v>
                </c:pt>
                <c:pt idx="2">
                  <c:v>425096</c:v>
                </c:pt>
                <c:pt idx="3" formatCode="#,##0_);[Red]\(#,##0\)">
                  <c:v>443017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A1-47F1-964D-B64EFC168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6008"/>
        <c:axId val="474064832"/>
      </c:barChart>
      <c:catAx>
        <c:axId val="474066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48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7"/>
              <c:y val="1.914893617021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008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58"/>
          <c:w val="0.86538461538461564"/>
          <c:h val="9.27754793362697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グラフ!$H$255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2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04-475B-92B4-6C706D460C4B}"/>
                </c:ext>
              </c:extLst>
            </c:dLbl>
            <c:dLbl>
              <c:idx val="2"/>
              <c:layout>
                <c:manualLayout>
                  <c:x val="-2.5897142645466692E-3"/>
                  <c:y val="-4.9778327059024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4-475B-92B4-6C706D460C4B}"/>
                </c:ext>
              </c:extLst>
            </c:dLbl>
            <c:dLbl>
              <c:idx val="3"/>
              <c:layout>
                <c:manualLayout>
                  <c:x val="-1.5276191621085532E-3"/>
                  <c:y val="-9.2329210646857507E-2"/>
                </c:manualLayout>
              </c:layout>
              <c:numFmt formatCode="#,##0_ " sourceLinked="0"/>
              <c:spPr>
                <a:solidFill>
                  <a:srgbClr val="FFFFFF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04-475B-92B4-6C706D460C4B}"/>
                </c:ext>
              </c:extLst>
            </c:dLbl>
            <c:dLbl>
              <c:idx val="4"/>
              <c:layout>
                <c:manualLayout>
                  <c:x val="-2.1587425617599328E-3"/>
                  <c:y val="-3.23740649190216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4-475B-92B4-6C706D460C4B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グラフ!$I$254:$M$254</c:f>
              <c:strCache>
                <c:ptCount val="5"/>
                <c:pt idx="0">
                  <c:v>平成29年度</c:v>
                </c:pt>
                <c:pt idx="1">
                  <c:v>30 </c:v>
                </c:pt>
                <c:pt idx="2">
                  <c:v>令和元年度</c:v>
                </c:pt>
                <c:pt idx="3">
                  <c:v>2 </c:v>
                </c:pt>
                <c:pt idx="4">
                  <c:v>3 </c:v>
                </c:pt>
              </c:strCache>
            </c:strRef>
          </c:cat>
          <c:val>
            <c:numRef>
              <c:f>グラフ!$I$255:$M$255</c:f>
              <c:numCache>
                <c:formatCode>#,##0</c:formatCode>
                <c:ptCount val="5"/>
                <c:pt idx="0">
                  <c:v>37207174</c:v>
                </c:pt>
                <c:pt idx="1">
                  <c:v>37502219</c:v>
                </c:pt>
                <c:pt idx="2">
                  <c:v>36498870</c:v>
                </c:pt>
                <c:pt idx="3">
                  <c:v>37293006</c:v>
                </c:pt>
                <c:pt idx="4">
                  <c:v>36896746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4-475B-92B4-6C706D460C4B}"/>
            </c:ext>
          </c:extLst>
        </c:ser>
        <c:ser>
          <c:idx val="1"/>
          <c:order val="1"/>
          <c:tx>
            <c:strRef>
              <c:f>グラフ!$H$256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0828512635927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4-475B-92B4-6C706D460C4B}"/>
                </c:ext>
              </c:extLst>
            </c:dLbl>
            <c:dLbl>
              <c:idx val="3"/>
              <c:numFmt formatCode="#,##0_ " sourceLinked="0"/>
              <c:spPr>
                <a:solidFill>
                  <a:srgbClr val="FFFFFF"/>
                </a:solidFill>
                <a:ln w="6350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A04-475B-92B4-6C706D460C4B}"/>
                </c:ext>
              </c:extLst>
            </c:dLbl>
            <c:dLbl>
              <c:idx val="4"/>
              <c:layout>
                <c:manualLayout>
                  <c:x val="1.9086376413539356E-3"/>
                  <c:y val="-3.0866141732283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4-475B-92B4-6C706D460C4B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グラフ!$I$254:$M$254</c:f>
              <c:strCache>
                <c:ptCount val="5"/>
                <c:pt idx="0">
                  <c:v>平成29年度</c:v>
                </c:pt>
                <c:pt idx="1">
                  <c:v>30 </c:v>
                </c:pt>
                <c:pt idx="2">
                  <c:v>令和元年度</c:v>
                </c:pt>
                <c:pt idx="3">
                  <c:v>2 </c:v>
                </c:pt>
                <c:pt idx="4">
                  <c:v>3 </c:v>
                </c:pt>
              </c:strCache>
            </c:strRef>
          </c:cat>
          <c:val>
            <c:numRef>
              <c:f>グラフ!$I$256:$M$256</c:f>
              <c:numCache>
                <c:formatCode>#,##0</c:formatCode>
                <c:ptCount val="5"/>
                <c:pt idx="0">
                  <c:v>4793913</c:v>
                </c:pt>
                <c:pt idx="1">
                  <c:v>4637558</c:v>
                </c:pt>
                <c:pt idx="2">
                  <c:v>4562403</c:v>
                </c:pt>
                <c:pt idx="3">
                  <c:v>4471889</c:v>
                </c:pt>
                <c:pt idx="4">
                  <c:v>4501898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04-475B-92B4-6C706D460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4440"/>
        <c:axId val="474067576"/>
      </c:barChart>
      <c:catAx>
        <c:axId val="474064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576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503"/>
              <c:y val="1.084598698481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440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42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令和３年度歳出</a:t>
            </a:r>
          </a:p>
        </c:rich>
      </c:tx>
      <c:layout>
        <c:manualLayout>
          <c:xMode val="edge"/>
          <c:yMode val="edge"/>
          <c:x val="0.44682039208618235"/>
          <c:y val="6.2061391262262433E-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30090605627086314"/>
          <c:y val="0.18282112804568956"/>
          <c:w val="0.43490701001430615"/>
          <c:h val="0.6523605150214592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B3-4F3E-AB67-7BDE8B243657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B3-4F3E-AB67-7BDE8B243657}"/>
              </c:ext>
            </c:extLst>
          </c:dPt>
          <c:dPt>
            <c:idx val="2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B3-4F3E-AB67-7BDE8B243657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B3-4F3E-AB67-7BDE8B243657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B3-4F3E-AB67-7BDE8B243657}"/>
              </c:ext>
            </c:extLst>
          </c:dPt>
          <c:dPt>
            <c:idx val="6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B3-4F3E-AB67-7BDE8B243657}"/>
              </c:ext>
            </c:extLst>
          </c:dPt>
          <c:dPt>
            <c:idx val="7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7B3-4F3E-AB67-7BDE8B243657}"/>
              </c:ext>
            </c:extLst>
          </c:dPt>
          <c:dPt>
            <c:idx val="8"/>
            <c:bubble3D val="0"/>
            <c:spPr>
              <a:pattFill prst="dashDnDiag">
                <a:fgClr>
                  <a:schemeClr val="tx1">
                    <a:lumMod val="50000"/>
                    <a:lumOff val="50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7B3-4F3E-AB67-7BDE8B243657}"/>
              </c:ext>
            </c:extLst>
          </c:dPt>
          <c:dPt>
            <c:idx val="9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7B3-4F3E-AB67-7BDE8B243657}"/>
              </c:ext>
            </c:extLst>
          </c:dPt>
          <c:dPt>
            <c:idx val="11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7B3-4F3E-AB67-7BDE8B243657}"/>
              </c:ext>
            </c:extLst>
          </c:dPt>
          <c:dLbls>
            <c:dLbl>
              <c:idx val="0"/>
              <c:layout>
                <c:manualLayout>
                  <c:x val="0.12191574765600652"/>
                  <c:y val="-0.124455408739143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B3-4F3E-AB67-7BDE8B243657}"/>
                </c:ext>
              </c:extLst>
            </c:dLbl>
            <c:dLbl>
              <c:idx val="3"/>
              <c:layout>
                <c:manualLayout>
                  <c:x val="-7.7923443119187155E-2"/>
                  <c:y val="0.211887578972831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B3-4F3E-AB67-7BDE8B243657}"/>
                </c:ext>
              </c:extLst>
            </c:dLbl>
            <c:dLbl>
              <c:idx val="4"/>
              <c:layout>
                <c:manualLayout>
                  <c:x val="-0.17898134626097167"/>
                  <c:y val="0.1556612668639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B3-4F3E-AB67-7BDE8B243657}"/>
                </c:ext>
              </c:extLst>
            </c:dLbl>
            <c:dLbl>
              <c:idx val="5"/>
              <c:layout>
                <c:manualLayout>
                  <c:x val="-0.22480209572273829"/>
                  <c:y val="4.8609258237624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B3-4F3E-AB67-7BDE8B243657}"/>
                </c:ext>
              </c:extLst>
            </c:dLbl>
            <c:dLbl>
              <c:idx val="6"/>
              <c:layout>
                <c:manualLayout>
                  <c:x val="-0.19806380929730236"/>
                  <c:y val="-5.5090471874515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B3-4F3E-AB67-7BDE8B243657}"/>
                </c:ext>
              </c:extLst>
            </c:dLbl>
            <c:dLbl>
              <c:idx val="7"/>
              <c:layout>
                <c:manualLayout>
                  <c:x val="-1.7167381974248996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B3-4F3E-AB67-7BDE8B243657}"/>
                </c:ext>
              </c:extLst>
            </c:dLbl>
            <c:dLbl>
              <c:idx val="8"/>
              <c:layout>
                <c:manualLayout>
                  <c:x val="-0.14850995919965071"/>
                  <c:y val="-0.129121570790912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B3-4F3E-AB67-7BDE8B243657}"/>
                </c:ext>
              </c:extLst>
            </c:dLbl>
            <c:dLbl>
              <c:idx val="9"/>
              <c:layout>
                <c:manualLayout>
                  <c:x val="-7.6299475441106339E-3"/>
                  <c:y val="-1.71673819742489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B3-4F3E-AB67-7BDE8B2436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B3-4F3E-AB67-7BDE8B243657}"/>
                </c:ext>
              </c:extLst>
            </c:dLbl>
            <c:dLbl>
              <c:idx val="11"/>
              <c:layout>
                <c:manualLayout>
                  <c:x val="-0.12975176386213527"/>
                  <c:y val="-0.130831671792098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B3-4F3E-AB67-7BDE8B243657}"/>
                </c:ext>
              </c:extLst>
            </c:dLbl>
            <c:dLbl>
              <c:idx val="12"/>
              <c:layout>
                <c:manualLayout>
                  <c:x val="-6.2947067238912732E-2"/>
                  <c:y val="-0.172283689860655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88-409D-BB99-9D8EDC2A2695}"/>
                </c:ext>
              </c:extLst>
            </c:dLbl>
            <c:dLbl>
              <c:idx val="13"/>
              <c:layout>
                <c:manualLayout>
                  <c:x val="2.8612303290414878E-2"/>
                  <c:y val="-0.174535050071530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60A-4DC1-936B-71CC7B5972F7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グラフ!$H$139:$H$152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グラフ!$I$139:$I$152</c:f>
              <c:numCache>
                <c:formatCode>#,##0_);[Red]\(#,##0\)</c:formatCode>
                <c:ptCount val="14"/>
                <c:pt idx="0">
                  <c:v>332655</c:v>
                </c:pt>
                <c:pt idx="1">
                  <c:v>11370118</c:v>
                </c:pt>
                <c:pt idx="2">
                  <c:v>28869953</c:v>
                </c:pt>
                <c:pt idx="3">
                  <c:v>3579257</c:v>
                </c:pt>
                <c:pt idx="4">
                  <c:v>29624</c:v>
                </c:pt>
                <c:pt idx="5">
                  <c:v>295219</c:v>
                </c:pt>
                <c:pt idx="6">
                  <c:v>1006651</c:v>
                </c:pt>
                <c:pt idx="7">
                  <c:v>3060111</c:v>
                </c:pt>
                <c:pt idx="8">
                  <c:v>1155898</c:v>
                </c:pt>
                <c:pt idx="9">
                  <c:v>4199644</c:v>
                </c:pt>
                <c:pt idx="10">
                  <c:v>0</c:v>
                </c:pt>
                <c:pt idx="11">
                  <c:v>3307259</c:v>
                </c:pt>
                <c:pt idx="12">
                  <c:v>521911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B3-4F3E-AB67-7BDE8B243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1439433203493"/>
          <c:y val="0.11510801475734735"/>
          <c:w val="0.82571486168726349"/>
          <c:h val="0.526978880060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グラフ!$I$155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1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グラフ!$I$156:$I$169</c:f>
              <c:numCache>
                <c:formatCode>#,##0_);[Red]\(#,##0\)</c:formatCode>
                <c:ptCount val="14"/>
                <c:pt idx="0">
                  <c:v>345237</c:v>
                </c:pt>
                <c:pt idx="1">
                  <c:v>11625255</c:v>
                </c:pt>
                <c:pt idx="2">
                  <c:v>32669308</c:v>
                </c:pt>
                <c:pt idx="3">
                  <c:v>3875239</c:v>
                </c:pt>
                <c:pt idx="4">
                  <c:v>32651</c:v>
                </c:pt>
                <c:pt idx="5">
                  <c:v>371783</c:v>
                </c:pt>
                <c:pt idx="6">
                  <c:v>1340620</c:v>
                </c:pt>
                <c:pt idx="7">
                  <c:v>3814507</c:v>
                </c:pt>
                <c:pt idx="8">
                  <c:v>1209113</c:v>
                </c:pt>
                <c:pt idx="9">
                  <c:v>4748633</c:v>
                </c:pt>
                <c:pt idx="10">
                  <c:v>7967</c:v>
                </c:pt>
                <c:pt idx="11">
                  <c:v>3323077</c:v>
                </c:pt>
                <c:pt idx="12">
                  <c:v>521912</c:v>
                </c:pt>
                <c:pt idx="13">
                  <c:v>195708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E-452B-9F9E-01EEA0DC8D7F}"/>
            </c:ext>
          </c:extLst>
        </c:ser>
        <c:ser>
          <c:idx val="1"/>
          <c:order val="1"/>
          <c:tx>
            <c:strRef>
              <c:f>グラフ!$J$155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グラフ!$H$156:$H$169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諸支出金</c:v>
                </c:pt>
                <c:pt idx="13">
                  <c:v>予備費</c:v>
                </c:pt>
              </c:strCache>
            </c:strRef>
          </c:cat>
          <c:val>
            <c:numRef>
              <c:f>グラフ!$J$156:$J$169</c:f>
              <c:numCache>
                <c:formatCode>#,##0_);[Red]\(#,##0\)</c:formatCode>
                <c:ptCount val="14"/>
                <c:pt idx="0">
                  <c:v>332655</c:v>
                </c:pt>
                <c:pt idx="1">
                  <c:v>11370118</c:v>
                </c:pt>
                <c:pt idx="2">
                  <c:v>28869953</c:v>
                </c:pt>
                <c:pt idx="3">
                  <c:v>3579257</c:v>
                </c:pt>
                <c:pt idx="4">
                  <c:v>29624</c:v>
                </c:pt>
                <c:pt idx="5">
                  <c:v>295219</c:v>
                </c:pt>
                <c:pt idx="6">
                  <c:v>1006651</c:v>
                </c:pt>
                <c:pt idx="7">
                  <c:v>3060111</c:v>
                </c:pt>
                <c:pt idx="8">
                  <c:v>1155898</c:v>
                </c:pt>
                <c:pt idx="9">
                  <c:v>4199644</c:v>
                </c:pt>
                <c:pt idx="10">
                  <c:v>0</c:v>
                </c:pt>
                <c:pt idx="11">
                  <c:v>3307259</c:v>
                </c:pt>
                <c:pt idx="12">
                  <c:v>521911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E-452B-9F9E-01EEA0DC8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2917384"/>
        <c:axId val="472912680"/>
      </c:barChart>
      <c:catAx>
        <c:axId val="47291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680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7384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99"/>
          <c:w val="0.35764375876577803"/>
          <c:h val="5.93525179856125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F5-434A-94EE-052A67B1FDB7}"/>
              </c:ext>
            </c:extLst>
          </c:dPt>
          <c:dPt>
            <c:idx val="1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F5-434A-94EE-052A67B1FDB7}"/>
              </c:ext>
            </c:extLst>
          </c:dPt>
          <c:dPt>
            <c:idx val="2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F5-434A-94EE-052A67B1FDB7}"/>
              </c:ext>
            </c:extLst>
          </c:dPt>
          <c:dPt>
            <c:idx val="3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F5-434A-94EE-052A67B1FDB7}"/>
              </c:ext>
            </c:extLst>
          </c:dPt>
          <c:dLbls>
            <c:dLbl>
              <c:idx val="0"/>
              <c:layout>
                <c:manualLayout>
                  <c:x val="-3.7418147801685188E-3"/>
                  <c:y val="2.0794772190926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89803554724041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F5-434A-94EE-052A67B1FDB7}"/>
                </c:ext>
              </c:extLst>
            </c:dLbl>
            <c:dLbl>
              <c:idx val="1"/>
              <c:layout>
                <c:manualLayout>
                  <c:x val="8.9908296222410519E-2"/>
                  <c:y val="3.5753692798120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1777429627293"/>
                      <c:h val="0.126888419051326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F5-434A-94EE-052A67B1FDB7}"/>
                </c:ext>
              </c:extLst>
            </c:dLbl>
            <c:dLbl>
              <c:idx val="2"/>
              <c:layout>
                <c:manualLayout>
                  <c:x val="-0.17147205055869419"/>
                  <c:y val="-0.15254271383583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0710944808231"/>
                      <c:h val="0.1455625866492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BF5-434A-94EE-052A67B1FDB7}"/>
                </c:ext>
              </c:extLst>
            </c:dLbl>
            <c:dLbl>
              <c:idx val="3"/>
              <c:layout>
                <c:manualLayout>
                  <c:x val="5.5503353362303803E-3"/>
                  <c:y val="-0.215420809060660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78694012731968"/>
                      <c:h val="0.145080744132801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BF5-434A-94EE-052A67B1FDB7}"/>
                </c:ext>
              </c:extLst>
            </c:dLbl>
            <c:dLbl>
              <c:idx val="4"/>
              <c:layout>
                <c:manualLayout>
                  <c:x val="0.19419250302400912"/>
                  <c:y val="-0.160069887647113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6398503274088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BF5-434A-94EE-052A67B1FDB7}"/>
                </c:ext>
              </c:extLst>
            </c:dLbl>
            <c:numFmt formatCode="0.0%" sourceLinked="0"/>
            <c:spPr>
              <a:ln>
                <a:solidFill>
                  <a:srgbClr val="000000">
                    <a:alpha val="95000"/>
                  </a:srgbClr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グラフ!$H$221:$H$225</c:f>
              <c:strCache>
                <c:ptCount val="5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入湯税</c:v>
                </c:pt>
              </c:strCache>
            </c:strRef>
          </c:cat>
          <c:val>
            <c:numRef>
              <c:f>グラフ!$I$221:$I$225</c:f>
              <c:numCache>
                <c:formatCode>#,##0_);[Red]\(#,##0\)</c:formatCode>
                <c:ptCount val="5"/>
                <c:pt idx="0">
                  <c:v>6515845</c:v>
                </c:pt>
                <c:pt idx="1">
                  <c:v>7302308</c:v>
                </c:pt>
                <c:pt idx="2">
                  <c:v>435661</c:v>
                </c:pt>
                <c:pt idx="3">
                  <c:v>2291931</c:v>
                </c:pt>
                <c:pt idx="4">
                  <c:v>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5-434A-94EE-052A67B1FD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22"/>
          <c:h val="0.7425564421896936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052880075542966E-2"/>
                  <c:y val="3.3855331841909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86-4026-B929-D8D9E87C48E0}"/>
                </c:ext>
              </c:extLst>
            </c:dLbl>
            <c:dLbl>
              <c:idx val="1"/>
              <c:layout>
                <c:manualLayout>
                  <c:x val="1.7719581839968301E-2"/>
                  <c:y val="-1.9145996924000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6-4026-B929-D8D9E87C48E0}"/>
                </c:ext>
              </c:extLst>
            </c:dLbl>
            <c:dLbl>
              <c:idx val="2"/>
              <c:layout>
                <c:manualLayout>
                  <c:x val="-4.547847254324131E-3"/>
                  <c:y val="-5.13014966135150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86-4026-B929-D8D9E87C48E0}"/>
                </c:ext>
              </c:extLst>
            </c:dLbl>
            <c:dLbl>
              <c:idx val="3"/>
              <c:layout>
                <c:manualLayout>
                  <c:x val="-4.5831778342473265E-3"/>
                  <c:y val="-1.6913000543186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86-4026-B929-D8D9E87C48E0}"/>
                </c:ext>
              </c:extLst>
            </c:dLbl>
            <c:dLbl>
              <c:idx val="4"/>
              <c:layout>
                <c:manualLayout>
                  <c:x val="-0.12178688416052909"/>
                  <c:y val="-7.98984810541784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86-4026-B929-D8D9E87C48E0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95</c:v>
                </c:pt>
                <c:pt idx="3">
                  <c:v>118</c:v>
                </c:pt>
                <c:pt idx="4">
                  <c:v>112.00000000000001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B-4B2C-896E-E68C6CF06DE2}"/>
            </c:ext>
          </c:extLst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86-4026-B929-D8D9E87C48E0}"/>
                </c:ext>
              </c:extLst>
            </c:dLbl>
            <c:dLbl>
              <c:idx val="1"/>
              <c:layout>
                <c:manualLayout>
                  <c:x val="-9.3477885877476519E-2"/>
                  <c:y val="-3.3372608727512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6-4026-B929-D8D9E87C48E0}"/>
                </c:ext>
              </c:extLst>
            </c:dLbl>
            <c:dLbl>
              <c:idx val="2"/>
              <c:layout>
                <c:manualLayout>
                  <c:x val="-7.827000104210359E-2"/>
                  <c:y val="-2.1358990672772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86-4026-B929-D8D9E87C48E0}"/>
                </c:ext>
              </c:extLst>
            </c:dLbl>
            <c:dLbl>
              <c:idx val="3"/>
              <c:layout>
                <c:manualLayout>
                  <c:x val="-7.8397187106578697E-2"/>
                  <c:y val="-3.0275857567540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86-4026-B929-D8D9E87C48E0}"/>
                </c:ext>
              </c:extLst>
            </c:dLbl>
            <c:dLbl>
              <c:idx val="4"/>
              <c:layout>
                <c:manualLayout>
                  <c:x val="-0.10481298703304681"/>
                  <c:y val="6.0433780720738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86-4026-B929-D8D9E87C48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106</c:v>
                </c:pt>
                <c:pt idx="2">
                  <c:v>112.99999999999999</c:v>
                </c:pt>
                <c:pt idx="3">
                  <c:v>94</c:v>
                </c:pt>
                <c:pt idx="4">
                  <c:v>111.00000000000001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6B-4B2C-896E-E68C6CF06DE2}"/>
            </c:ext>
          </c:extLst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86-4026-B929-D8D9E87C48E0}"/>
                </c:ext>
              </c:extLst>
            </c:dLbl>
            <c:dLbl>
              <c:idx val="1"/>
              <c:layout>
                <c:manualLayout>
                  <c:x val="-5.7608143490845372E-2"/>
                  <c:y val="3.0900934118531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6-4026-B929-D8D9E87C48E0}"/>
                </c:ext>
              </c:extLst>
            </c:dLbl>
            <c:dLbl>
              <c:idx val="2"/>
              <c:layout>
                <c:manualLayout>
                  <c:x val="-5.7568656372107604E-2"/>
                  <c:y val="3.6781309720020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86-4026-B929-D8D9E87C48E0}"/>
                </c:ext>
              </c:extLst>
            </c:dLbl>
            <c:dLbl>
              <c:idx val="3"/>
              <c:layout>
                <c:manualLayout>
                  <c:x val="-8.025021401680886E-2"/>
                  <c:y val="-2.7510049184106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86-4026-B929-D8D9E87C48E0}"/>
                </c:ext>
              </c:extLst>
            </c:dLbl>
            <c:dLbl>
              <c:idx val="4"/>
              <c:layout>
                <c:manualLayout>
                  <c:x val="-9.1661275403542727E-2"/>
                  <c:y val="-9.124378917176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86-4026-B929-D8D9E87C48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96</c:v>
                </c:pt>
                <c:pt idx="2">
                  <c:v>83</c:v>
                </c:pt>
                <c:pt idx="3">
                  <c:v>135</c:v>
                </c:pt>
                <c:pt idx="4">
                  <c:v>112.99999999999999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6B-4B2C-896E-E68C6CF06D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5816"/>
        <c:axId val="472909936"/>
      </c:lineChart>
      <c:catAx>
        <c:axId val="47291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09936"/>
        <c:crossesAt val="70"/>
        <c:auto val="1"/>
        <c:lblAlgn val="ctr"/>
        <c:lblOffset val="0"/>
        <c:tickLblSkip val="1"/>
        <c:tickMarkSkip val="1"/>
        <c:noMultiLvlLbl val="0"/>
      </c:catAx>
      <c:valAx>
        <c:axId val="472909936"/>
        <c:scaling>
          <c:orientation val="minMax"/>
          <c:max val="150"/>
          <c:min val="7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9.3484419263456089E-2"/>
              <c:y val="4.009653155771635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7291581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1485041574589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グラフ!$I$18:$M$18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39.799999999999997</c:v>
                </c:pt>
                <c:pt idx="1">
                  <c:v>42.2</c:v>
                </c:pt>
                <c:pt idx="2">
                  <c:v>47.5</c:v>
                </c:pt>
                <c:pt idx="3">
                  <c:v>31.4</c:v>
                </c:pt>
                <c:pt idx="4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C-4A63-B99B-F1BC71A8FEC2}"/>
            </c:ext>
          </c:extLst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グラフ!$I$18:$M$18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60.2</c:v>
                </c:pt>
                <c:pt idx="1">
                  <c:v>57.8</c:v>
                </c:pt>
                <c:pt idx="2">
                  <c:v>52.5</c:v>
                </c:pt>
                <c:pt idx="3">
                  <c:v>68.599999999999994</c:v>
                </c:pt>
                <c:pt idx="4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C-4A63-B99B-F1BC71A8F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72911504"/>
        <c:axId val="472912288"/>
      </c:barChart>
      <c:catAx>
        <c:axId val="4729115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2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288"/>
        <c:scaling>
          <c:orientation val="minMax"/>
        </c:scaling>
        <c:delete val="0"/>
        <c:axPos val="t"/>
        <c:majorGridlines>
          <c:spPr>
            <a:ln w="3175">
              <a:noFill/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1504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13753522315174"/>
          <c:y val="0.88386874729470777"/>
          <c:w val="0.58900535870516157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令和３年度歳入</a:t>
            </a:r>
          </a:p>
        </c:rich>
      </c:tx>
      <c:layout>
        <c:manualLayout>
          <c:xMode val="edge"/>
          <c:yMode val="edge"/>
          <c:x val="0.40843510009513523"/>
          <c:y val="0.10570659473319675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6911300218893103"/>
          <c:y val="0.21385423868348999"/>
          <c:w val="0.423021582733819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E4-4235-AFD9-4EB43D727097}"/>
              </c:ext>
            </c:extLst>
          </c:dPt>
          <c:dPt>
            <c:idx val="1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E4-4235-AFD9-4EB43D727097}"/>
              </c:ext>
            </c:extLst>
          </c:dPt>
          <c:dPt>
            <c:idx val="2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E4-4235-AFD9-4EB43D727097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E4-4235-AFD9-4EB43D727097}"/>
              </c:ext>
            </c:extLst>
          </c:dPt>
          <c:dPt>
            <c:idx val="4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E4-4235-AFD9-4EB43D727097}"/>
              </c:ext>
            </c:extLst>
          </c:dPt>
          <c:dPt>
            <c:idx val="5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E4-4235-AFD9-4EB43D727097}"/>
              </c:ext>
            </c:extLst>
          </c:dPt>
          <c:dPt>
            <c:idx val="6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1E4-4235-AFD9-4EB43D727097}"/>
              </c:ext>
            </c:extLst>
          </c:dPt>
          <c:dPt>
            <c:idx val="7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1E4-4235-AFD9-4EB43D727097}"/>
              </c:ext>
            </c:extLst>
          </c:dPt>
          <c:dLbls>
            <c:dLbl>
              <c:idx val="0"/>
              <c:layout>
                <c:manualLayout>
                  <c:x val="3.6842807592394361E-2"/>
                  <c:y val="-5.0274583961629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4-4235-AFD9-4EB43D727097}"/>
                </c:ext>
              </c:extLst>
            </c:dLbl>
            <c:dLbl>
              <c:idx val="1"/>
              <c:layout>
                <c:manualLayout>
                  <c:x val="1.8939798205357593E-2"/>
                  <c:y val="7.27051442789886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4-4235-AFD9-4EB43D727097}"/>
                </c:ext>
              </c:extLst>
            </c:dLbl>
            <c:dLbl>
              <c:idx val="2"/>
              <c:layout>
                <c:manualLayout>
                  <c:x val="-9.9330519119367536E-3"/>
                  <c:y val="7.29777466312114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4-4235-AFD9-4EB43D727097}"/>
                </c:ext>
              </c:extLst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E4-4235-AFD9-4EB43D727097}"/>
                </c:ext>
              </c:extLst>
            </c:dLbl>
            <c:dLbl>
              <c:idx val="4"/>
              <c:layout>
                <c:manualLayout>
                  <c:x val="-9.5266434967348324E-2"/>
                  <c:y val="0.10525092941675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E4-4235-AFD9-4EB43D727097}"/>
                </c:ext>
              </c:extLst>
            </c:dLbl>
            <c:dLbl>
              <c:idx val="5"/>
              <c:layout>
                <c:manualLayout>
                  <c:x val="-0.1080801206354092"/>
                  <c:y val="2.2713437681319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E4-4235-AFD9-4EB43D727097}"/>
                </c:ext>
              </c:extLst>
            </c:dLbl>
            <c:dLbl>
              <c:idx val="6"/>
              <c:layout>
                <c:manualLayout>
                  <c:x val="-0.10541113038923902"/>
                  <c:y val="-5.97487738660739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E4-4235-AFD9-4EB43D72709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0.00</c:formatCode>
                <c:ptCount val="8"/>
                <c:pt idx="0">
                  <c:v>30.376870904927518</c:v>
                </c:pt>
                <c:pt idx="1">
                  <c:v>4.6771434928630766</c:v>
                </c:pt>
                <c:pt idx="2">
                  <c:v>8.9695906336364715</c:v>
                </c:pt>
                <c:pt idx="3">
                  <c:v>15.371778662292208</c:v>
                </c:pt>
                <c:pt idx="4">
                  <c:v>4.3743408906625794</c:v>
                </c:pt>
                <c:pt idx="5">
                  <c:v>6.2792733197035195</c:v>
                </c:pt>
                <c:pt idx="6">
                  <c:v>2.3080182906196773</c:v>
                </c:pt>
                <c:pt idx="7">
                  <c:v>27.642983805294953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1E4-4235-AFD9-4EB43D7270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192404811187"/>
          <c:y val="3.1042128603104822E-2"/>
          <c:w val="0.74236032637984373"/>
          <c:h val="0.74812693708411526"/>
        </c:manualLayout>
      </c:layout>
      <c:lineChart>
        <c:grouping val="standard"/>
        <c:varyColors val="0"/>
        <c:ser>
          <c:idx val="0"/>
          <c:order val="0"/>
          <c:tx>
            <c:strRef>
              <c:f>グラフ!$I$244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107380888212302E-2"/>
                  <c:y val="-2.7444801769741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C0-4BA0-8318-66A7DA7B4A52}"/>
                </c:ext>
              </c:extLst>
            </c:dLbl>
            <c:dLbl>
              <c:idx val="1"/>
              <c:layout>
                <c:manualLayout>
                  <c:x val="-5.851071113798105E-2"/>
                  <c:y val="-3.0599376685803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C0-4BA0-8318-66A7DA7B4A52}"/>
                </c:ext>
              </c:extLst>
            </c:dLbl>
            <c:dLbl>
              <c:idx val="3"/>
              <c:layout>
                <c:manualLayout>
                  <c:x val="-0.10291404138774975"/>
                  <c:y val="-3.3753951601865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C0-4BA0-8318-66A7DA7B4A52}"/>
                </c:ext>
              </c:extLst>
            </c:dLbl>
            <c:dLbl>
              <c:idx val="4"/>
              <c:layout>
                <c:manualLayout>
                  <c:x val="-0.1302492683630152"/>
                  <c:y val="-3.3729383689915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C0-4BA0-8318-66A7DA7B4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グラフ!$H$245:$H$249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グラフ!$I$245:$I$249</c:f>
              <c:numCache>
                <c:formatCode>#,##0_ </c:formatCode>
                <c:ptCount val="5"/>
                <c:pt idx="0">
                  <c:v>123620</c:v>
                </c:pt>
                <c:pt idx="1">
                  <c:v>139633</c:v>
                </c:pt>
                <c:pt idx="2">
                  <c:v>140979.05599581992</c:v>
                </c:pt>
                <c:pt idx="3">
                  <c:v>145581.15437264994</c:v>
                </c:pt>
                <c:pt idx="4">
                  <c:v>144244.48363333102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EF-4E92-AAC7-1B1A3B1F0F4B}"/>
            </c:ext>
          </c:extLst>
        </c:ser>
        <c:ser>
          <c:idx val="1"/>
          <c:order val="1"/>
          <c:tx>
            <c:strRef>
              <c:f>グラフ!$J$244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EF-4E92-AAC7-1B1A3B1F0F4B}"/>
                </c:ext>
              </c:extLst>
            </c:dLbl>
            <c:dLbl>
              <c:idx val="1"/>
              <c:layout>
                <c:manualLayout>
                  <c:x val="-4.3628881569859071E-2"/>
                  <c:y val="3.696683384130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EF-4E92-AAC7-1B1A3B1F0F4B}"/>
                </c:ext>
              </c:extLst>
            </c:dLbl>
            <c:dLbl>
              <c:idx val="2"/>
              <c:layout>
                <c:manualLayout>
                  <c:x val="-5.8423303007568157E-2"/>
                  <c:y val="3.0647813072310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F-4E92-AAC7-1B1A3B1F0F4B}"/>
                </c:ext>
              </c:extLst>
            </c:dLbl>
            <c:dLbl>
              <c:idx val="3"/>
              <c:layout>
                <c:manualLayout>
                  <c:x val="-0.12596678739549302"/>
                  <c:y val="4.0234666796227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EF-4E92-AAC7-1B1A3B1F0F4B}"/>
                </c:ext>
              </c:extLst>
            </c:dLbl>
            <c:dLbl>
              <c:idx val="4"/>
              <c:layout>
                <c:manualLayout>
                  <c:x val="-0.1508946440019491"/>
                  <c:y val="1.4649218144067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C0-4BA0-8318-66A7DA7B4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グラフ!$H$245:$H$249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グラフ!$J$245:$J$249</c:f>
              <c:numCache>
                <c:formatCode>#,##0_ </c:formatCode>
                <c:ptCount val="5"/>
                <c:pt idx="0">
                  <c:v>463795.29648205772</c:v>
                </c:pt>
                <c:pt idx="1">
                  <c:v>451953.33993810223</c:v>
                </c:pt>
                <c:pt idx="2">
                  <c:v>431839.6325002177</c:v>
                </c:pt>
                <c:pt idx="3">
                  <c:v>535797.20503890072</c:v>
                </c:pt>
                <c:pt idx="4">
                  <c:v>501496.19501007715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EF-4E92-AAC7-1B1A3B1F0F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060520"/>
        <c:axId val="474066400"/>
      </c:lineChart>
      <c:catAx>
        <c:axId val="47406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4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6400"/>
        <c:scaling>
          <c:orientation val="minMax"/>
          <c:max val="550000"/>
          <c:min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0520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43"/>
          <c:w val="0.56097560975609784"/>
          <c:h val="8.27790096082781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73025</xdr:rowOff>
    </xdr:from>
    <xdr:to>
      <xdr:col>3</xdr:col>
      <xdr:colOff>19050</xdr:colOff>
      <xdr:row>64</xdr:row>
      <xdr:rowOff>40217</xdr:rowOff>
    </xdr:to>
    <xdr:graphicFrame macro="">
      <xdr:nvGraphicFramePr>
        <xdr:cNvPr id="17410" name="Chart 2">
          <a:extLst>
            <a:ext uri="{FF2B5EF4-FFF2-40B4-BE49-F238E27FC236}">
              <a16:creationId xmlns:a16="http://schemas.microsoft.com/office/drawing/2014/main" id="{00000000-0008-0000-1000-000002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17411" name="Chart 3">
          <a:extLst>
            <a:ext uri="{FF2B5EF4-FFF2-40B4-BE49-F238E27FC236}">
              <a16:creationId xmlns:a16="http://schemas.microsoft.com/office/drawing/2014/main" id="{00000000-0008-0000-1000-00000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134</xdr:row>
      <xdr:rowOff>19050</xdr:rowOff>
    </xdr:from>
    <xdr:to>
      <xdr:col>5</xdr:col>
      <xdr:colOff>866775</xdr:colOff>
      <xdr:row>163</xdr:row>
      <xdr:rowOff>38100</xdr:rowOff>
    </xdr:to>
    <xdr:graphicFrame macro="">
      <xdr:nvGraphicFramePr>
        <xdr:cNvPr id="17412" name="Chart 4">
          <a:extLst>
            <a:ext uri="{FF2B5EF4-FFF2-40B4-BE49-F238E27FC236}">
              <a16:creationId xmlns:a16="http://schemas.microsoft.com/office/drawing/2014/main" id="{00000000-0008-0000-1000-00000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15875</xdr:rowOff>
    </xdr:from>
    <xdr:to>
      <xdr:col>5</xdr:col>
      <xdr:colOff>1000125</xdr:colOff>
      <xdr:row>195</xdr:row>
      <xdr:rowOff>109537</xdr:rowOff>
    </xdr:to>
    <xdr:graphicFrame macro="">
      <xdr:nvGraphicFramePr>
        <xdr:cNvPr id="17413" name="Chart 5">
          <a:extLst>
            <a:ext uri="{FF2B5EF4-FFF2-40B4-BE49-F238E27FC236}">
              <a16:creationId xmlns:a16="http://schemas.microsoft.com/office/drawing/2014/main" id="{00000000-0008-0000-1000-000005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17414" name="Chart 6">
          <a:extLst>
            <a:ext uri="{FF2B5EF4-FFF2-40B4-BE49-F238E27FC236}">
              <a16:creationId xmlns:a16="http://schemas.microsoft.com/office/drawing/2014/main" id="{00000000-0008-0000-1000-00000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17415" name="Chart 7">
          <a:extLst>
            <a:ext uri="{FF2B5EF4-FFF2-40B4-BE49-F238E27FC236}">
              <a16:creationId xmlns:a16="http://schemas.microsoft.com/office/drawing/2014/main" id="{00000000-0008-0000-1000-000007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867104</xdr:colOff>
      <xdr:row>6</xdr:row>
      <xdr:rowOff>28575</xdr:rowOff>
    </xdr:from>
    <xdr:to>
      <xdr:col>5</xdr:col>
      <xdr:colOff>1098176</xdr:colOff>
      <xdr:row>34</xdr:row>
      <xdr:rowOff>0</xdr:rowOff>
    </xdr:to>
    <xdr:graphicFrame macro="">
      <xdr:nvGraphicFramePr>
        <xdr:cNvPr id="17416" name="Chart 8">
          <a:extLst>
            <a:ext uri="{FF2B5EF4-FFF2-40B4-BE49-F238E27FC236}">
              <a16:creationId xmlns:a16="http://schemas.microsoft.com/office/drawing/2014/main" id="{00000000-0008-0000-1000-000008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69</xdr:row>
      <xdr:rowOff>98425</xdr:rowOff>
    </xdr:from>
    <xdr:to>
      <xdr:col>6</xdr:col>
      <xdr:colOff>214313</xdr:colOff>
      <xdr:row>99</xdr:row>
      <xdr:rowOff>142876</xdr:rowOff>
    </xdr:to>
    <xdr:graphicFrame macro="">
      <xdr:nvGraphicFramePr>
        <xdr:cNvPr id="17417" name="Chart 9">
          <a:extLst>
            <a:ext uri="{FF2B5EF4-FFF2-40B4-BE49-F238E27FC236}">
              <a16:creationId xmlns:a16="http://schemas.microsoft.com/office/drawing/2014/main" id="{00000000-0008-0000-1000-00000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3</xdr:col>
      <xdr:colOff>148166</xdr:colOff>
      <xdr:row>266</xdr:row>
      <xdr:rowOff>114299</xdr:rowOff>
    </xdr:to>
    <xdr:graphicFrame macro="">
      <xdr:nvGraphicFramePr>
        <xdr:cNvPr id="17418" name="Chart 10">
          <a:extLst>
            <a:ext uri="{FF2B5EF4-FFF2-40B4-BE49-F238E27FC236}">
              <a16:creationId xmlns:a16="http://schemas.microsoft.com/office/drawing/2014/main" id="{00000000-0008-0000-1000-00000A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1151405</xdr:colOff>
      <xdr:row>50</xdr:row>
      <xdr:rowOff>29135</xdr:rowOff>
    </xdr:from>
    <xdr:to>
      <xdr:col>1</xdr:col>
      <xdr:colOff>919443</xdr:colOff>
      <xdr:row>52</xdr:row>
      <xdr:rowOff>138392</xdr:rowOff>
    </xdr:to>
    <xdr:sp macro="" textlink="" fLocksText="0">
      <xdr:nvSpPr>
        <xdr:cNvPr id="18220" name="長方形 171">
          <a:extLst>
            <a:ext uri="{FF2B5EF4-FFF2-40B4-BE49-F238E27FC236}">
              <a16:creationId xmlns:a16="http://schemas.microsoft.com/office/drawing/2014/main" id="{00000000-0008-0000-1000-00002C470000}"/>
            </a:ext>
          </a:extLst>
        </xdr:cNvPr>
        <xdr:cNvSpPr>
          <a:spLocks noChangeArrowheads="1"/>
        </xdr:cNvSpPr>
      </xdr:nvSpPr>
      <xdr:spPr bwMode="auto">
        <a:xfrm>
          <a:off x="1151405" y="8388723"/>
          <a:ext cx="933450" cy="423022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58,814,487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2</xdr:col>
      <xdr:colOff>258233</xdr:colOff>
      <xdr:row>84</xdr:row>
      <xdr:rowOff>90487</xdr:rowOff>
    </xdr:from>
    <xdr:to>
      <xdr:col>3</xdr:col>
      <xdr:colOff>771525</xdr:colOff>
      <xdr:row>87</xdr:row>
      <xdr:rowOff>71438</xdr:rowOff>
    </xdr:to>
    <xdr:sp macro="" textlink="" fLocksText="0">
      <xdr:nvSpPr>
        <xdr:cNvPr id="18228" name="長方形 179">
          <a:extLst>
            <a:ext uri="{FF2B5EF4-FFF2-40B4-BE49-F238E27FC236}">
              <a16:creationId xmlns:a16="http://schemas.microsoft.com/office/drawing/2014/main" id="{00000000-0008-0000-1000-000034470000}"/>
            </a:ext>
          </a:extLst>
        </xdr:cNvPr>
        <xdr:cNvSpPr>
          <a:spLocks noChangeArrowheads="1"/>
        </xdr:cNvSpPr>
      </xdr:nvSpPr>
      <xdr:spPr bwMode="auto">
        <a:xfrm>
          <a:off x="2582333" y="13549312"/>
          <a:ext cx="1675342" cy="438151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60,066,855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15875</xdr:colOff>
      <xdr:row>99</xdr:row>
      <xdr:rowOff>136526</xdr:rowOff>
    </xdr:from>
    <xdr:to>
      <xdr:col>5</xdr:col>
      <xdr:colOff>1044575</xdr:colOff>
      <xdr:row>126</xdr:row>
      <xdr:rowOff>60324</xdr:rowOff>
    </xdr:to>
    <xdr:graphicFrame macro="">
      <xdr:nvGraphicFramePr>
        <xdr:cNvPr id="17428" name="Chart 21">
          <a:extLst>
            <a:ext uri="{FF2B5EF4-FFF2-40B4-BE49-F238E27FC236}">
              <a16:creationId xmlns:a16="http://schemas.microsoft.com/office/drawing/2014/main" id="{00000000-0008-0000-1000-00001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606425</xdr:colOff>
      <xdr:row>147</xdr:row>
      <xdr:rowOff>47625</xdr:rowOff>
    </xdr:from>
    <xdr:to>
      <xdr:col>3</xdr:col>
      <xdr:colOff>504825</xdr:colOff>
      <xdr:row>150</xdr:row>
      <xdr:rowOff>126999</xdr:rowOff>
    </xdr:to>
    <xdr:sp macro="" textlink="" fLocksText="0">
      <xdr:nvSpPr>
        <xdr:cNvPr id="18230" name="長方形 182">
          <a:extLst>
            <a:ext uri="{FF2B5EF4-FFF2-40B4-BE49-F238E27FC236}">
              <a16:creationId xmlns:a16="http://schemas.microsoft.com/office/drawing/2014/main" id="{00000000-0008-0000-1000-000036470000}"/>
            </a:ext>
          </a:extLst>
        </xdr:cNvPr>
        <xdr:cNvSpPr>
          <a:spLocks noChangeArrowheads="1"/>
        </xdr:cNvSpPr>
      </xdr:nvSpPr>
      <xdr:spPr bwMode="auto">
        <a:xfrm>
          <a:off x="2930525" y="24650700"/>
          <a:ext cx="1060450" cy="536574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57,728,300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7430" name="Chart 23">
          <a:extLst>
            <a:ext uri="{FF2B5EF4-FFF2-40B4-BE49-F238E27FC236}">
              <a16:creationId xmlns:a16="http://schemas.microsoft.com/office/drawing/2014/main" id="{00000000-0008-0000-1000-00001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228599</xdr:colOff>
      <xdr:row>221</xdr:row>
      <xdr:rowOff>95250</xdr:rowOff>
    </xdr:from>
    <xdr:to>
      <xdr:col>5</xdr:col>
      <xdr:colOff>47624</xdr:colOff>
      <xdr:row>224</xdr:row>
      <xdr:rowOff>85725</xdr:rowOff>
    </xdr:to>
    <xdr:sp macro="" textlink="" fLocksText="0">
      <xdr:nvSpPr>
        <xdr:cNvPr id="18233" name="長方形 192">
          <a:extLst>
            <a:ext uri="{FF2B5EF4-FFF2-40B4-BE49-F238E27FC236}">
              <a16:creationId xmlns:a16="http://schemas.microsoft.com/office/drawing/2014/main" id="{00000000-0008-0000-1000-000039470000}"/>
            </a:ext>
          </a:extLst>
        </xdr:cNvPr>
        <xdr:cNvSpPr>
          <a:spLocks noChangeArrowheads="1"/>
        </xdr:cNvSpPr>
      </xdr:nvSpPr>
      <xdr:spPr bwMode="auto">
        <a:xfrm>
          <a:off x="4876799" y="35975925"/>
          <a:ext cx="98107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16,533,101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433" name="Chart 28">
          <a:extLst>
            <a:ext uri="{FF2B5EF4-FFF2-40B4-BE49-F238E27FC236}">
              <a16:creationId xmlns:a16="http://schemas.microsoft.com/office/drawing/2014/main" id="{00000000-0008-0000-1000-00001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39</xdr:row>
      <xdr:rowOff>73025</xdr:rowOff>
    </xdr:from>
    <xdr:to>
      <xdr:col>3</xdr:col>
      <xdr:colOff>19050</xdr:colOff>
      <xdr:row>64</xdr:row>
      <xdr:rowOff>40217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67DB208-F64D-460B-AE39-619E00DF7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B5C37DD-DF6D-40E9-98EC-A09D6DACD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19050</xdr:colOff>
      <xdr:row>134</xdr:row>
      <xdr:rowOff>19050</xdr:rowOff>
    </xdr:from>
    <xdr:to>
      <xdr:col>5</xdr:col>
      <xdr:colOff>866775</xdr:colOff>
      <xdr:row>163</xdr:row>
      <xdr:rowOff>38100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7D0C6CFF-DD58-4B4E-B55F-76BBFAE78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163</xdr:row>
      <xdr:rowOff>15875</xdr:rowOff>
    </xdr:from>
    <xdr:to>
      <xdr:col>5</xdr:col>
      <xdr:colOff>1000125</xdr:colOff>
      <xdr:row>195</xdr:row>
      <xdr:rowOff>109537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DF28D82F-6A03-4435-BEFE-09C100572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65D3BC5-1497-449E-81FE-28DAF273F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89157CCA-1EBE-49CA-8F8F-104C7C97E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867104</xdr:colOff>
      <xdr:row>6</xdr:row>
      <xdr:rowOff>28575</xdr:rowOff>
    </xdr:from>
    <xdr:to>
      <xdr:col>6</xdr:col>
      <xdr:colOff>896</xdr:colOff>
      <xdr:row>34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D688908A-232C-4FEB-A481-63856561E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69</xdr:row>
      <xdr:rowOff>98425</xdr:rowOff>
    </xdr:from>
    <xdr:to>
      <xdr:col>6</xdr:col>
      <xdr:colOff>214313</xdr:colOff>
      <xdr:row>99</xdr:row>
      <xdr:rowOff>142876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17247AED-A0D7-4F99-B71E-BF1933DA4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3</xdr:col>
      <xdr:colOff>148166</xdr:colOff>
      <xdr:row>266</xdr:row>
      <xdr:rowOff>114299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C913EE94-DA74-46FA-B537-609A30C84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1151405</xdr:colOff>
      <xdr:row>50</xdr:row>
      <xdr:rowOff>29135</xdr:rowOff>
    </xdr:from>
    <xdr:to>
      <xdr:col>1</xdr:col>
      <xdr:colOff>919443</xdr:colOff>
      <xdr:row>52</xdr:row>
      <xdr:rowOff>138392</xdr:rowOff>
    </xdr:to>
    <xdr:sp macro="" textlink="" fLocksText="0">
      <xdr:nvSpPr>
        <xdr:cNvPr id="11" name="長方形 171">
          <a:extLst>
            <a:ext uri="{FF2B5EF4-FFF2-40B4-BE49-F238E27FC236}">
              <a16:creationId xmlns:a16="http://schemas.microsoft.com/office/drawing/2014/main" id="{E571335C-0A5B-48BB-A991-265115E314C4}"/>
            </a:ext>
          </a:extLst>
        </xdr:cNvPr>
        <xdr:cNvSpPr>
          <a:spLocks noChangeArrowheads="1"/>
        </xdr:cNvSpPr>
      </xdr:nvSpPr>
      <xdr:spPr bwMode="auto">
        <a:xfrm>
          <a:off x="1044725" y="8159675"/>
          <a:ext cx="918658" cy="414057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58,814,487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2</xdr:col>
      <xdr:colOff>258233</xdr:colOff>
      <xdr:row>84</xdr:row>
      <xdr:rowOff>90487</xdr:rowOff>
    </xdr:from>
    <xdr:to>
      <xdr:col>3</xdr:col>
      <xdr:colOff>771525</xdr:colOff>
      <xdr:row>87</xdr:row>
      <xdr:rowOff>71438</xdr:rowOff>
    </xdr:to>
    <xdr:sp macro="" textlink="" fLocksText="0">
      <xdr:nvSpPr>
        <xdr:cNvPr id="12" name="長方形 179">
          <a:extLst>
            <a:ext uri="{FF2B5EF4-FFF2-40B4-BE49-F238E27FC236}">
              <a16:creationId xmlns:a16="http://schemas.microsoft.com/office/drawing/2014/main" id="{921D2560-349B-41DD-92FB-CF600F727F59}"/>
            </a:ext>
          </a:extLst>
        </xdr:cNvPr>
        <xdr:cNvSpPr>
          <a:spLocks noChangeArrowheads="1"/>
        </xdr:cNvSpPr>
      </xdr:nvSpPr>
      <xdr:spPr bwMode="auto">
        <a:xfrm>
          <a:off x="2346113" y="13509307"/>
          <a:ext cx="1557232" cy="438151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60,066,855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15875</xdr:colOff>
      <xdr:row>99</xdr:row>
      <xdr:rowOff>136526</xdr:rowOff>
    </xdr:from>
    <xdr:to>
      <xdr:col>5</xdr:col>
      <xdr:colOff>1044575</xdr:colOff>
      <xdr:row>126</xdr:row>
      <xdr:rowOff>60324</xdr:rowOff>
    </xdr:to>
    <xdr:graphicFrame macro="">
      <xdr:nvGraphicFramePr>
        <xdr:cNvPr id="13" name="Chart 21">
          <a:extLst>
            <a:ext uri="{FF2B5EF4-FFF2-40B4-BE49-F238E27FC236}">
              <a16:creationId xmlns:a16="http://schemas.microsoft.com/office/drawing/2014/main" id="{DDE2E7F2-F1F1-4C16-9288-D5FD3B7F1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606425</xdr:colOff>
      <xdr:row>147</xdr:row>
      <xdr:rowOff>47625</xdr:rowOff>
    </xdr:from>
    <xdr:to>
      <xdr:col>3</xdr:col>
      <xdr:colOff>504825</xdr:colOff>
      <xdr:row>150</xdr:row>
      <xdr:rowOff>126999</xdr:rowOff>
    </xdr:to>
    <xdr:sp macro="" textlink="" fLocksText="0">
      <xdr:nvSpPr>
        <xdr:cNvPr id="14" name="長方形 182">
          <a:extLst>
            <a:ext uri="{FF2B5EF4-FFF2-40B4-BE49-F238E27FC236}">
              <a16:creationId xmlns:a16="http://schemas.microsoft.com/office/drawing/2014/main" id="{8947B8BB-CF90-410E-A017-1FE4EC15D057}"/>
            </a:ext>
          </a:extLst>
        </xdr:cNvPr>
        <xdr:cNvSpPr>
          <a:spLocks noChangeArrowheads="1"/>
        </xdr:cNvSpPr>
      </xdr:nvSpPr>
      <xdr:spPr bwMode="auto">
        <a:xfrm>
          <a:off x="2694305" y="24606885"/>
          <a:ext cx="942340" cy="536574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57,728,300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5" name="Chart 23">
          <a:extLst>
            <a:ext uri="{FF2B5EF4-FFF2-40B4-BE49-F238E27FC236}">
              <a16:creationId xmlns:a16="http://schemas.microsoft.com/office/drawing/2014/main" id="{FCBDF157-E578-4764-8388-9B10D0A1B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228599</xdr:colOff>
      <xdr:row>221</xdr:row>
      <xdr:rowOff>95250</xdr:rowOff>
    </xdr:from>
    <xdr:to>
      <xdr:col>5</xdr:col>
      <xdr:colOff>47624</xdr:colOff>
      <xdr:row>224</xdr:row>
      <xdr:rowOff>85725</xdr:rowOff>
    </xdr:to>
    <xdr:sp macro="" textlink="" fLocksText="0">
      <xdr:nvSpPr>
        <xdr:cNvPr id="16" name="長方形 192">
          <a:extLst>
            <a:ext uri="{FF2B5EF4-FFF2-40B4-BE49-F238E27FC236}">
              <a16:creationId xmlns:a16="http://schemas.microsoft.com/office/drawing/2014/main" id="{51C7385A-9A35-4162-A7F1-8C3DCFDB82F5}"/>
            </a:ext>
          </a:extLst>
        </xdr:cNvPr>
        <xdr:cNvSpPr>
          <a:spLocks noChangeArrowheads="1"/>
        </xdr:cNvSpPr>
      </xdr:nvSpPr>
      <xdr:spPr bwMode="auto">
        <a:xfrm>
          <a:off x="4404359" y="35932110"/>
          <a:ext cx="86296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16,533,101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" name="Chart 28">
          <a:extLst>
            <a:ext uri="{FF2B5EF4-FFF2-40B4-BE49-F238E27FC236}">
              <a16:creationId xmlns:a16="http://schemas.microsoft.com/office/drawing/2014/main" id="{702CB352-4479-494F-9344-6D0E0D52C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32"/>
  <sheetViews>
    <sheetView view="pageBreakPreview" zoomScale="85" zoomScaleNormal="85" zoomScaleSheetLayoutView="85" workbookViewId="0">
      <selection sqref="A1:E31"/>
    </sheetView>
  </sheetViews>
  <sheetFormatPr defaultColWidth="9" defaultRowHeight="23.1" customHeight="1" x14ac:dyDescent="0.15"/>
  <cols>
    <col min="1" max="1" width="2.5" style="107" customWidth="1"/>
    <col min="2" max="2" width="25.625" style="107" customWidth="1"/>
    <col min="3" max="3" width="2.5" style="107" customWidth="1"/>
    <col min="4" max="8" width="30.625" style="107" customWidth="1"/>
    <col min="9" max="9" width="9" style="107" customWidth="1"/>
    <col min="10" max="16384" width="9" style="107"/>
  </cols>
  <sheetData>
    <row r="1" spans="1:8" ht="23.1" customHeight="1" x14ac:dyDescent="0.15">
      <c r="A1" s="657" t="s">
        <v>406</v>
      </c>
      <c r="B1" s="657"/>
      <c r="C1" s="657"/>
      <c r="D1" s="657"/>
      <c r="E1" s="657"/>
    </row>
    <row r="2" spans="1:8" ht="23.1" customHeight="1" x14ac:dyDescent="0.15">
      <c r="B2" s="108"/>
      <c r="C2" s="108"/>
      <c r="E2" s="108"/>
    </row>
    <row r="3" spans="1:8" ht="23.1" customHeight="1" x14ac:dyDescent="0.15">
      <c r="B3" s="108"/>
      <c r="C3" s="108"/>
      <c r="E3" s="108"/>
    </row>
    <row r="4" spans="1:8" ht="23.1" customHeight="1" thickBot="1" x14ac:dyDescent="0.2">
      <c r="A4" s="107" t="s">
        <v>390</v>
      </c>
      <c r="G4" s="109"/>
      <c r="H4" s="109" t="s">
        <v>0</v>
      </c>
    </row>
    <row r="5" spans="1:8" ht="40.5" customHeight="1" x14ac:dyDescent="0.15">
      <c r="A5" s="658" t="s">
        <v>1</v>
      </c>
      <c r="B5" s="659"/>
      <c r="C5" s="660"/>
      <c r="D5" s="110" t="s">
        <v>342</v>
      </c>
      <c r="E5" s="110" t="s">
        <v>418</v>
      </c>
      <c r="F5" s="110" t="s">
        <v>456</v>
      </c>
      <c r="G5" s="111" t="s">
        <v>457</v>
      </c>
      <c r="H5" s="112" t="s">
        <v>458</v>
      </c>
    </row>
    <row r="6" spans="1:8" ht="10.5" customHeight="1" x14ac:dyDescent="0.15">
      <c r="A6" s="113"/>
      <c r="B6" s="114"/>
      <c r="C6" s="115"/>
      <c r="D6" s="114"/>
      <c r="E6" s="114"/>
      <c r="F6" s="114"/>
      <c r="G6" s="114"/>
      <c r="H6" s="116"/>
    </row>
    <row r="7" spans="1:8" ht="23.1" customHeight="1" x14ac:dyDescent="0.15">
      <c r="A7" s="653" t="s">
        <v>2</v>
      </c>
      <c r="B7" s="654"/>
      <c r="C7" s="655"/>
      <c r="D7" s="117">
        <v>54803811</v>
      </c>
      <c r="E7" s="117">
        <v>54852055</v>
      </c>
      <c r="F7" s="117">
        <v>51934072</v>
      </c>
      <c r="G7" s="117">
        <v>64942338</v>
      </c>
      <c r="H7" s="118">
        <v>61451010</v>
      </c>
    </row>
    <row r="8" spans="1:8" ht="23.25" customHeight="1" x14ac:dyDescent="0.15">
      <c r="A8" s="653" t="s">
        <v>3</v>
      </c>
      <c r="B8" s="654"/>
      <c r="C8" s="655"/>
      <c r="D8" s="117">
        <v>53715934</v>
      </c>
      <c r="E8" s="117">
        <v>53324606</v>
      </c>
      <c r="F8" s="117">
        <v>50841634</v>
      </c>
      <c r="G8" s="117">
        <v>63449451</v>
      </c>
      <c r="H8" s="118">
        <v>58814487</v>
      </c>
    </row>
    <row r="9" spans="1:8" ht="23.1" customHeight="1" x14ac:dyDescent="0.15">
      <c r="A9" s="119"/>
      <c r="B9" s="120" t="s">
        <v>4</v>
      </c>
      <c r="C9" s="121"/>
      <c r="D9" s="117">
        <v>1087877</v>
      </c>
      <c r="E9" s="117">
        <v>1527449</v>
      </c>
      <c r="F9" s="117">
        <v>1092438</v>
      </c>
      <c r="G9" s="117">
        <v>1492887</v>
      </c>
      <c r="H9" s="118">
        <v>2636523</v>
      </c>
    </row>
    <row r="10" spans="1:8" ht="23.1" customHeight="1" x14ac:dyDescent="0.15">
      <c r="A10" s="653" t="s">
        <v>5</v>
      </c>
      <c r="B10" s="654"/>
      <c r="C10" s="655"/>
      <c r="D10" s="117">
        <v>824016</v>
      </c>
      <c r="E10" s="117">
        <v>866381</v>
      </c>
      <c r="F10" s="117">
        <v>772325</v>
      </c>
      <c r="G10" s="117">
        <v>1286961</v>
      </c>
      <c r="H10" s="118">
        <v>2210253</v>
      </c>
    </row>
    <row r="11" spans="1:8" ht="23.1" customHeight="1" x14ac:dyDescent="0.15">
      <c r="A11" s="119"/>
      <c r="B11" s="120" t="s">
        <v>6</v>
      </c>
      <c r="C11" s="121"/>
      <c r="D11" s="122">
        <v>3.7</v>
      </c>
      <c r="E11" s="122">
        <v>3.9</v>
      </c>
      <c r="F11" s="122">
        <v>3.3</v>
      </c>
      <c r="G11" s="122">
        <v>5.3</v>
      </c>
      <c r="H11" s="123">
        <v>8.8000000000000007</v>
      </c>
    </row>
    <row r="12" spans="1:8" ht="23.1" customHeight="1" x14ac:dyDescent="0.15">
      <c r="A12" s="119"/>
      <c r="B12" s="120" t="s">
        <v>7</v>
      </c>
      <c r="C12" s="121"/>
      <c r="D12" s="117">
        <v>240446</v>
      </c>
      <c r="E12" s="117">
        <v>42365</v>
      </c>
      <c r="F12" s="117">
        <v>-94056</v>
      </c>
      <c r="G12" s="117">
        <v>514636</v>
      </c>
      <c r="H12" s="118">
        <v>923292</v>
      </c>
    </row>
    <row r="13" spans="1:8" ht="23.1" customHeight="1" x14ac:dyDescent="0.15">
      <c r="A13" s="119"/>
      <c r="B13" s="120" t="s">
        <v>8</v>
      </c>
      <c r="C13" s="121"/>
      <c r="D13" s="117">
        <v>332446</v>
      </c>
      <c r="E13" s="117">
        <v>718365</v>
      </c>
      <c r="F13" s="117">
        <v>-1460056</v>
      </c>
      <c r="G13" s="117">
        <v>901636</v>
      </c>
      <c r="H13" s="118">
        <v>1553292</v>
      </c>
    </row>
    <row r="14" spans="1:8" ht="23.1" customHeight="1" x14ac:dyDescent="0.15">
      <c r="A14" s="119"/>
      <c r="B14" s="120" t="s">
        <v>9</v>
      </c>
      <c r="C14" s="121"/>
      <c r="D14" s="117">
        <v>16924492</v>
      </c>
      <c r="E14" s="117">
        <v>17106288</v>
      </c>
      <c r="F14" s="117">
        <v>18163761</v>
      </c>
      <c r="G14" s="117">
        <v>18792440</v>
      </c>
      <c r="H14" s="118">
        <v>19222301</v>
      </c>
    </row>
    <row r="15" spans="1:8" ht="23.1" customHeight="1" x14ac:dyDescent="0.15">
      <c r="A15" s="119"/>
      <c r="B15" s="120" t="s">
        <v>10</v>
      </c>
      <c r="C15" s="121"/>
      <c r="D15" s="117">
        <v>12193410</v>
      </c>
      <c r="E15" s="117">
        <v>12733152</v>
      </c>
      <c r="F15" s="117">
        <v>15271739</v>
      </c>
      <c r="G15" s="117">
        <v>15799117</v>
      </c>
      <c r="H15" s="118">
        <v>14634941</v>
      </c>
    </row>
    <row r="16" spans="1:8" ht="23.1" customHeight="1" x14ac:dyDescent="0.15">
      <c r="A16" s="119"/>
      <c r="B16" s="120" t="s">
        <v>11</v>
      </c>
      <c r="C16" s="121"/>
      <c r="D16" s="117">
        <v>22094345</v>
      </c>
      <c r="E16" s="117">
        <v>22376337</v>
      </c>
      <c r="F16" s="117">
        <v>23514688</v>
      </c>
      <c r="G16" s="117">
        <v>24262927</v>
      </c>
      <c r="H16" s="118">
        <v>25225300</v>
      </c>
    </row>
    <row r="17" spans="1:8" ht="23.1" customHeight="1" x14ac:dyDescent="0.15">
      <c r="A17" s="119"/>
      <c r="B17" s="120" t="s">
        <v>12</v>
      </c>
      <c r="C17" s="121"/>
      <c r="D17" s="124">
        <v>0.73</v>
      </c>
      <c r="E17" s="124">
        <v>0.73</v>
      </c>
      <c r="F17" s="124">
        <v>0.77</v>
      </c>
      <c r="G17" s="124">
        <v>0.81</v>
      </c>
      <c r="H17" s="125">
        <v>0.81</v>
      </c>
    </row>
    <row r="18" spans="1:8" ht="23.1" customHeight="1" x14ac:dyDescent="0.15">
      <c r="A18" s="119"/>
      <c r="B18" s="120" t="s">
        <v>13</v>
      </c>
      <c r="C18" s="121"/>
      <c r="D18" s="117">
        <v>25476070</v>
      </c>
      <c r="E18" s="117">
        <v>26610605</v>
      </c>
      <c r="F18" s="117">
        <v>26916074</v>
      </c>
      <c r="G18" s="117">
        <v>28392035</v>
      </c>
      <c r="H18" s="118">
        <v>31534019</v>
      </c>
    </row>
    <row r="19" spans="1:8" ht="23.1" customHeight="1" x14ac:dyDescent="0.15">
      <c r="A19" s="119"/>
      <c r="B19" s="120" t="s">
        <v>14</v>
      </c>
      <c r="C19" s="121"/>
      <c r="D19" s="122">
        <v>46.5</v>
      </c>
      <c r="E19" s="122">
        <v>48.5</v>
      </c>
      <c r="F19" s="122">
        <v>51.8</v>
      </c>
      <c r="G19" s="122">
        <v>43.7</v>
      </c>
      <c r="H19" s="123">
        <v>51.3</v>
      </c>
    </row>
    <row r="20" spans="1:8" ht="23.1" customHeight="1" x14ac:dyDescent="0.15">
      <c r="A20" s="653" t="s">
        <v>15</v>
      </c>
      <c r="B20" s="654"/>
      <c r="C20" s="655"/>
      <c r="D20" s="117">
        <v>21809251</v>
      </c>
      <c r="E20" s="117">
        <v>23131699</v>
      </c>
      <c r="F20" s="117">
        <v>24676504</v>
      </c>
      <c r="G20" s="117">
        <v>20414303</v>
      </c>
      <c r="H20" s="118">
        <v>24294875</v>
      </c>
    </row>
    <row r="21" spans="1:8" ht="23.1" customHeight="1" x14ac:dyDescent="0.15">
      <c r="A21" s="119"/>
      <c r="B21" s="120" t="s">
        <v>16</v>
      </c>
      <c r="C21" s="121"/>
      <c r="D21" s="122">
        <v>39.799999999999997</v>
      </c>
      <c r="E21" s="122">
        <v>42.2</v>
      </c>
      <c r="F21" s="122">
        <v>47.5</v>
      </c>
      <c r="G21" s="122">
        <v>31.4</v>
      </c>
      <c r="H21" s="123">
        <v>39.5</v>
      </c>
    </row>
    <row r="22" spans="1:8" ht="23.1" customHeight="1" x14ac:dyDescent="0.15">
      <c r="A22" s="119"/>
      <c r="B22" s="120" t="s">
        <v>17</v>
      </c>
      <c r="C22" s="121"/>
      <c r="D22" s="117">
        <v>3206976</v>
      </c>
      <c r="E22" s="117">
        <v>3111144</v>
      </c>
      <c r="F22" s="117">
        <v>3065857</v>
      </c>
      <c r="G22" s="117">
        <v>3126761</v>
      </c>
      <c r="H22" s="118">
        <v>3585323</v>
      </c>
    </row>
    <row r="23" spans="1:8" ht="23.1" customHeight="1" x14ac:dyDescent="0.15">
      <c r="A23" s="119"/>
      <c r="B23" s="120" t="s">
        <v>18</v>
      </c>
      <c r="C23" s="121"/>
      <c r="D23" s="122">
        <v>7.6</v>
      </c>
      <c r="E23" s="122">
        <v>6.7</v>
      </c>
      <c r="F23" s="122">
        <v>5.7</v>
      </c>
      <c r="G23" s="122">
        <v>5.2</v>
      </c>
      <c r="H23" s="123">
        <v>5.4</v>
      </c>
    </row>
    <row r="24" spans="1:8" ht="23.1" customHeight="1" x14ac:dyDescent="0.15">
      <c r="A24" s="119"/>
      <c r="B24" s="120" t="s">
        <v>19</v>
      </c>
      <c r="C24" s="121"/>
      <c r="D24" s="117">
        <v>21474924</v>
      </c>
      <c r="E24" s="117">
        <v>23270817</v>
      </c>
      <c r="F24" s="117">
        <v>22195497</v>
      </c>
      <c r="G24" s="117">
        <v>23293489</v>
      </c>
      <c r="H24" s="118">
        <v>25241440</v>
      </c>
    </row>
    <row r="25" spans="1:8" ht="23.1" customHeight="1" x14ac:dyDescent="0.15">
      <c r="A25" s="119"/>
      <c r="B25" s="120" t="s">
        <v>20</v>
      </c>
      <c r="C25" s="121"/>
      <c r="D25" s="117">
        <v>20507471</v>
      </c>
      <c r="E25" s="117">
        <v>20870568</v>
      </c>
      <c r="F25" s="117">
        <v>22410793</v>
      </c>
      <c r="G25" s="117">
        <v>23338062</v>
      </c>
      <c r="H25" s="118">
        <v>24119092</v>
      </c>
    </row>
    <row r="26" spans="1:8" ht="23.1" customHeight="1" x14ac:dyDescent="0.15">
      <c r="A26" s="119"/>
      <c r="B26" s="120" t="s">
        <v>21</v>
      </c>
      <c r="C26" s="121"/>
      <c r="D26" s="122">
        <v>88.4</v>
      </c>
      <c r="E26" s="122">
        <v>83.8</v>
      </c>
      <c r="F26" s="122">
        <v>97.3</v>
      </c>
      <c r="G26" s="122">
        <v>90.5</v>
      </c>
      <c r="H26" s="123">
        <v>88.1</v>
      </c>
    </row>
    <row r="27" spans="1:8" ht="23.1" customHeight="1" x14ac:dyDescent="0.15">
      <c r="A27" s="119"/>
      <c r="B27" s="120" t="s">
        <v>22</v>
      </c>
      <c r="C27" s="121"/>
      <c r="D27" s="117">
        <v>10492540</v>
      </c>
      <c r="E27" s="117">
        <v>10716927</v>
      </c>
      <c r="F27" s="117">
        <v>7809270</v>
      </c>
      <c r="G27" s="117">
        <v>9787786</v>
      </c>
      <c r="H27" s="118">
        <v>9514100</v>
      </c>
    </row>
    <row r="28" spans="1:8" ht="23.1" customHeight="1" x14ac:dyDescent="0.15">
      <c r="A28" s="119"/>
      <c r="B28" s="120" t="s">
        <v>23</v>
      </c>
      <c r="C28" s="121"/>
      <c r="D28" s="117">
        <v>37207174</v>
      </c>
      <c r="E28" s="117">
        <v>37502219</v>
      </c>
      <c r="F28" s="117">
        <v>36498871</v>
      </c>
      <c r="G28" s="117">
        <v>37293006</v>
      </c>
      <c r="H28" s="118">
        <v>36896746</v>
      </c>
    </row>
    <row r="29" spans="1:8" ht="23.1" customHeight="1" x14ac:dyDescent="0.15">
      <c r="A29" s="119"/>
      <c r="B29" s="120" t="s">
        <v>24</v>
      </c>
      <c r="C29" s="121"/>
      <c r="D29" s="117">
        <v>4162166</v>
      </c>
      <c r="E29" s="117">
        <v>2862844</v>
      </c>
      <c r="F29" s="117">
        <v>4998454</v>
      </c>
      <c r="G29" s="117">
        <v>4103164</v>
      </c>
      <c r="H29" s="118">
        <v>3992065</v>
      </c>
    </row>
    <row r="30" spans="1:8" ht="10.5" customHeight="1" thickBot="1" x14ac:dyDescent="0.2">
      <c r="A30" s="126"/>
      <c r="B30" s="127"/>
      <c r="C30" s="128"/>
      <c r="D30" s="129"/>
      <c r="E30" s="129"/>
      <c r="F30" s="129"/>
      <c r="G30" s="129"/>
      <c r="H30" s="130"/>
    </row>
    <row r="31" spans="1:8" ht="23.1" customHeight="1" x14ac:dyDescent="0.15">
      <c r="A31" s="656" t="s">
        <v>25</v>
      </c>
      <c r="B31" s="656"/>
      <c r="C31" s="656"/>
      <c r="D31" s="656"/>
      <c r="E31" s="656"/>
      <c r="H31" s="109" t="s">
        <v>26</v>
      </c>
    </row>
    <row r="32" spans="1:8" ht="23.1" customHeight="1" x14ac:dyDescent="0.15">
      <c r="A32" s="652"/>
      <c r="B32" s="652" t="s">
        <v>27</v>
      </c>
      <c r="C32" s="652"/>
      <c r="D32" s="652"/>
      <c r="E32" s="652"/>
    </row>
  </sheetData>
  <sheetProtection sheet="1"/>
  <mergeCells count="8">
    <mergeCell ref="A32:E32"/>
    <mergeCell ref="A10:C10"/>
    <mergeCell ref="A20:C20"/>
    <mergeCell ref="A31:E31"/>
    <mergeCell ref="A1:E1"/>
    <mergeCell ref="A5:C5"/>
    <mergeCell ref="A7:C7"/>
    <mergeCell ref="A8:C8"/>
  </mergeCells>
  <phoneticPr fontId="23"/>
  <conditionalFormatting sqref="A7:H29">
    <cfRule type="expression" dxfId="17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EA69-F88D-40A2-937F-E7231237C9B2}">
  <sheetPr codeName="Sheet10">
    <tabColor rgb="FF00B0F0"/>
  </sheetPr>
  <dimension ref="A1:H54"/>
  <sheetViews>
    <sheetView view="pageBreakPreview" zoomScale="90" zoomScaleNormal="90" zoomScaleSheetLayoutView="90" workbookViewId="0">
      <pane xSplit="2" topLeftCell="C1" activePane="topRight" state="frozen"/>
      <selection activeCell="F1" sqref="F1"/>
      <selection pane="topRight" activeCell="F1" sqref="F1:H54"/>
    </sheetView>
  </sheetViews>
  <sheetFormatPr defaultColWidth="9" defaultRowHeight="18.95" customHeight="1" x14ac:dyDescent="0.15"/>
  <cols>
    <col min="1" max="1" width="1.875" style="156" customWidth="1"/>
    <col min="2" max="2" width="2.625" style="156" customWidth="1"/>
    <col min="3" max="3" width="30.125" style="156" customWidth="1"/>
    <col min="4" max="5" width="29.25" style="156" customWidth="1"/>
    <col min="6" max="8" width="30.625" style="156" customWidth="1"/>
    <col min="9" max="16384" width="9" style="156"/>
  </cols>
  <sheetData>
    <row r="1" spans="1:8" ht="12.75" thickBot="1" x14ac:dyDescent="0.2">
      <c r="A1" s="108" t="s">
        <v>407</v>
      </c>
      <c r="B1" s="108"/>
      <c r="E1" s="108"/>
      <c r="H1" s="177"/>
    </row>
    <row r="2" spans="1:8" ht="15" customHeight="1" x14ac:dyDescent="0.15">
      <c r="A2" s="691" t="s">
        <v>115</v>
      </c>
      <c r="B2" s="679"/>
      <c r="C2" s="692"/>
      <c r="D2" s="679" t="s">
        <v>453</v>
      </c>
      <c r="E2" s="692" t="s">
        <v>454</v>
      </c>
      <c r="F2" s="677" t="s">
        <v>455</v>
      </c>
      <c r="G2" s="679"/>
      <c r="H2" s="236" t="s">
        <v>116</v>
      </c>
    </row>
    <row r="3" spans="1:8" ht="20.100000000000001" customHeight="1" x14ac:dyDescent="0.15">
      <c r="A3" s="693"/>
      <c r="B3" s="832"/>
      <c r="C3" s="694"/>
      <c r="D3" s="832"/>
      <c r="E3" s="694"/>
      <c r="F3" s="513" t="s">
        <v>117</v>
      </c>
      <c r="G3" s="560" t="s">
        <v>118</v>
      </c>
      <c r="H3" s="237" t="s">
        <v>119</v>
      </c>
    </row>
    <row r="4" spans="1:8" ht="20.100000000000001" customHeight="1" x14ac:dyDescent="0.15">
      <c r="A4" s="829" t="s">
        <v>80</v>
      </c>
      <c r="B4" s="830"/>
      <c r="C4" s="831"/>
      <c r="D4" s="445">
        <f>D5+D29</f>
        <v>41764896</v>
      </c>
      <c r="E4" s="445">
        <f>E5+E29</f>
        <v>3334013</v>
      </c>
      <c r="F4" s="445">
        <v>3700265</v>
      </c>
      <c r="G4" s="445">
        <v>230993</v>
      </c>
      <c r="H4" s="446">
        <v>41398644</v>
      </c>
    </row>
    <row r="5" spans="1:8" ht="15.95" customHeight="1" x14ac:dyDescent="0.15">
      <c r="A5" s="359"/>
      <c r="B5" s="726" t="s">
        <v>435</v>
      </c>
      <c r="C5" s="686"/>
      <c r="D5" s="241">
        <f>SUM(D6:D28)</f>
        <v>37293006</v>
      </c>
      <c r="E5" s="241">
        <f>SUM(E6:E28)</f>
        <v>3001413</v>
      </c>
      <c r="F5" s="241">
        <v>3397673</v>
      </c>
      <c r="G5" s="241">
        <v>187650</v>
      </c>
      <c r="H5" s="447">
        <v>36896746</v>
      </c>
    </row>
    <row r="6" spans="1:8" ht="15.95" customHeight="1" x14ac:dyDescent="0.15">
      <c r="A6" s="325"/>
      <c r="B6" s="326"/>
      <c r="C6" s="448" t="s">
        <v>279</v>
      </c>
      <c r="D6" s="449">
        <v>4853259</v>
      </c>
      <c r="E6" s="438">
        <v>226100</v>
      </c>
      <c r="F6" s="438">
        <v>419322</v>
      </c>
      <c r="G6" s="438">
        <v>38241</v>
      </c>
      <c r="H6" s="447">
        <v>4660037</v>
      </c>
    </row>
    <row r="7" spans="1:8" ht="15.95" customHeight="1" x14ac:dyDescent="0.15">
      <c r="A7" s="325"/>
      <c r="B7" s="326"/>
      <c r="C7" s="294" t="s">
        <v>120</v>
      </c>
      <c r="D7" s="449">
        <v>1918245</v>
      </c>
      <c r="E7" s="438">
        <v>194600</v>
      </c>
      <c r="F7" s="438">
        <v>430027</v>
      </c>
      <c r="G7" s="438">
        <v>16981</v>
      </c>
      <c r="H7" s="447">
        <v>1682818</v>
      </c>
    </row>
    <row r="8" spans="1:8" ht="15.95" customHeight="1" x14ac:dyDescent="0.15">
      <c r="A8" s="325"/>
      <c r="B8" s="326"/>
      <c r="C8" s="294" t="s">
        <v>121</v>
      </c>
      <c r="D8" s="438">
        <v>161636</v>
      </c>
      <c r="E8" s="438">
        <v>0</v>
      </c>
      <c r="F8" s="438">
        <v>36358</v>
      </c>
      <c r="G8" s="438">
        <v>2172</v>
      </c>
      <c r="H8" s="447">
        <v>125278</v>
      </c>
    </row>
    <row r="9" spans="1:8" ht="15.95" customHeight="1" x14ac:dyDescent="0.15">
      <c r="A9" s="325"/>
      <c r="B9" s="326"/>
      <c r="C9" s="294" t="s">
        <v>122</v>
      </c>
      <c r="D9" s="438">
        <v>3057612</v>
      </c>
      <c r="E9" s="438">
        <v>162002</v>
      </c>
      <c r="F9" s="438">
        <v>367935</v>
      </c>
      <c r="G9" s="438">
        <v>37452</v>
      </c>
      <c r="H9" s="447">
        <v>2851679</v>
      </c>
    </row>
    <row r="10" spans="1:8" ht="15.95" customHeight="1" x14ac:dyDescent="0.15">
      <c r="A10" s="325"/>
      <c r="B10" s="326"/>
      <c r="C10" s="294" t="s">
        <v>123</v>
      </c>
      <c r="D10" s="449">
        <v>0</v>
      </c>
      <c r="E10" s="438">
        <v>0</v>
      </c>
      <c r="F10" s="438">
        <v>0</v>
      </c>
      <c r="G10" s="438">
        <v>0</v>
      </c>
      <c r="H10" s="447">
        <v>0</v>
      </c>
    </row>
    <row r="11" spans="1:8" ht="15.95" customHeight="1" x14ac:dyDescent="0.15">
      <c r="A11" s="325"/>
      <c r="B11" s="326"/>
      <c r="C11" s="294" t="s">
        <v>124</v>
      </c>
      <c r="D11" s="449">
        <v>0</v>
      </c>
      <c r="E11" s="438">
        <v>0</v>
      </c>
      <c r="F11" s="438">
        <v>0</v>
      </c>
      <c r="G11" s="438">
        <v>0</v>
      </c>
      <c r="H11" s="447">
        <v>0</v>
      </c>
    </row>
    <row r="12" spans="1:8" ht="15.95" customHeight="1" x14ac:dyDescent="0.15">
      <c r="A12" s="325"/>
      <c r="B12" s="326"/>
      <c r="C12" s="294" t="s">
        <v>302</v>
      </c>
      <c r="D12" s="449">
        <v>36228</v>
      </c>
      <c r="E12" s="438">
        <v>0</v>
      </c>
      <c r="F12" s="438">
        <v>18079</v>
      </c>
      <c r="G12" s="438">
        <v>127</v>
      </c>
      <c r="H12" s="447">
        <v>18149</v>
      </c>
    </row>
    <row r="13" spans="1:8" ht="15.95" customHeight="1" x14ac:dyDescent="0.15">
      <c r="A13" s="325"/>
      <c r="B13" s="326"/>
      <c r="C13" s="294" t="s">
        <v>362</v>
      </c>
      <c r="D13" s="449">
        <v>800</v>
      </c>
      <c r="E13" s="438">
        <v>4400</v>
      </c>
      <c r="F13" s="438">
        <v>40</v>
      </c>
      <c r="G13" s="438">
        <v>2</v>
      </c>
      <c r="H13" s="447">
        <v>5160</v>
      </c>
    </row>
    <row r="14" spans="1:8" ht="15.95" customHeight="1" x14ac:dyDescent="0.15">
      <c r="A14" s="325"/>
      <c r="B14" s="326"/>
      <c r="C14" s="294" t="s">
        <v>125</v>
      </c>
      <c r="D14" s="450">
        <v>239465</v>
      </c>
      <c r="E14" s="438">
        <v>0</v>
      </c>
      <c r="F14" s="438">
        <v>33395</v>
      </c>
      <c r="G14" s="438">
        <v>1849</v>
      </c>
      <c r="H14" s="447">
        <v>206070</v>
      </c>
    </row>
    <row r="15" spans="1:8" ht="15.95" customHeight="1" x14ac:dyDescent="0.15">
      <c r="A15" s="325"/>
      <c r="B15" s="326"/>
      <c r="C15" s="294" t="s">
        <v>126</v>
      </c>
      <c r="D15" s="451"/>
      <c r="E15" s="438">
        <v>0</v>
      </c>
      <c r="F15" s="438"/>
      <c r="G15" s="438"/>
      <c r="H15" s="447">
        <v>0</v>
      </c>
    </row>
    <row r="16" spans="1:8" ht="15.95" customHeight="1" x14ac:dyDescent="0.15">
      <c r="A16" s="325"/>
      <c r="B16" s="326"/>
      <c r="C16" s="294" t="s">
        <v>127</v>
      </c>
      <c r="D16" s="451">
        <v>2833952</v>
      </c>
      <c r="E16" s="450">
        <v>154600</v>
      </c>
      <c r="F16" s="438">
        <v>152165</v>
      </c>
      <c r="G16" s="438">
        <v>12712</v>
      </c>
      <c r="H16" s="447">
        <v>2836387</v>
      </c>
    </row>
    <row r="17" spans="1:8" ht="15.95" customHeight="1" x14ac:dyDescent="0.15">
      <c r="A17" s="325"/>
      <c r="B17" s="326"/>
      <c r="C17" s="294" t="s">
        <v>128</v>
      </c>
      <c r="D17" s="449">
        <v>0</v>
      </c>
      <c r="E17" s="438">
        <v>0</v>
      </c>
      <c r="F17" s="438">
        <v>0</v>
      </c>
      <c r="G17" s="438">
        <v>0</v>
      </c>
      <c r="H17" s="447">
        <v>0</v>
      </c>
    </row>
    <row r="18" spans="1:8" ht="15.95" customHeight="1" x14ac:dyDescent="0.15">
      <c r="A18" s="325"/>
      <c r="B18" s="326"/>
      <c r="C18" s="294" t="s">
        <v>129</v>
      </c>
      <c r="D18" s="451">
        <v>0</v>
      </c>
      <c r="E18" s="438">
        <v>0</v>
      </c>
      <c r="F18" s="438">
        <v>0</v>
      </c>
      <c r="G18" s="438">
        <v>0</v>
      </c>
      <c r="H18" s="447">
        <v>0</v>
      </c>
    </row>
    <row r="19" spans="1:8" ht="15.95" customHeight="1" x14ac:dyDescent="0.15">
      <c r="A19" s="325"/>
      <c r="B19" s="326"/>
      <c r="C19" s="294" t="s">
        <v>130</v>
      </c>
      <c r="D19" s="451">
        <v>0</v>
      </c>
      <c r="E19" s="438">
        <v>0</v>
      </c>
      <c r="F19" s="438">
        <v>0</v>
      </c>
      <c r="G19" s="438">
        <v>0</v>
      </c>
      <c r="H19" s="447">
        <v>0</v>
      </c>
    </row>
    <row r="20" spans="1:8" ht="15.95" customHeight="1" x14ac:dyDescent="0.15">
      <c r="A20" s="325"/>
      <c r="B20" s="326"/>
      <c r="C20" s="294" t="s">
        <v>131</v>
      </c>
      <c r="D20" s="449">
        <v>0</v>
      </c>
      <c r="E20" s="438">
        <v>0</v>
      </c>
      <c r="F20" s="438">
        <v>0</v>
      </c>
      <c r="G20" s="438">
        <v>0</v>
      </c>
      <c r="H20" s="447">
        <v>0</v>
      </c>
    </row>
    <row r="21" spans="1:8" ht="15.95" customHeight="1" x14ac:dyDescent="0.15">
      <c r="A21" s="325"/>
      <c r="B21" s="326"/>
      <c r="C21" s="294" t="s">
        <v>132</v>
      </c>
      <c r="D21" s="450">
        <v>165750</v>
      </c>
      <c r="E21" s="438">
        <v>0</v>
      </c>
      <c r="F21" s="438">
        <v>50948</v>
      </c>
      <c r="G21" s="438">
        <v>343</v>
      </c>
      <c r="H21" s="447">
        <v>114802</v>
      </c>
    </row>
    <row r="22" spans="1:8" ht="15.95" customHeight="1" x14ac:dyDescent="0.15">
      <c r="A22" s="325"/>
      <c r="B22" s="326"/>
      <c r="C22" s="294" t="s">
        <v>133</v>
      </c>
      <c r="D22" s="451">
        <v>0</v>
      </c>
      <c r="E22" s="438">
        <v>0</v>
      </c>
      <c r="F22" s="438">
        <v>0</v>
      </c>
      <c r="G22" s="438">
        <v>0</v>
      </c>
      <c r="H22" s="447">
        <v>0</v>
      </c>
    </row>
    <row r="23" spans="1:8" ht="15.95" customHeight="1" x14ac:dyDescent="0.15">
      <c r="A23" s="325"/>
      <c r="B23" s="326"/>
      <c r="C23" s="294" t="s">
        <v>363</v>
      </c>
      <c r="D23" s="451">
        <v>1578760</v>
      </c>
      <c r="E23" s="438">
        <v>0</v>
      </c>
      <c r="F23" s="438">
        <v>0</v>
      </c>
      <c r="G23" s="438">
        <v>776</v>
      </c>
      <c r="H23" s="447">
        <v>1578760</v>
      </c>
    </row>
    <row r="24" spans="1:8" ht="15.95" customHeight="1" x14ac:dyDescent="0.15">
      <c r="A24" s="325"/>
      <c r="B24" s="326"/>
      <c r="C24" s="294" t="s">
        <v>134</v>
      </c>
      <c r="D24" s="450">
        <v>289010</v>
      </c>
      <c r="E24" s="438">
        <v>0</v>
      </c>
      <c r="F24" s="438">
        <v>19118</v>
      </c>
      <c r="G24" s="438">
        <v>865</v>
      </c>
      <c r="H24" s="447">
        <v>269892</v>
      </c>
    </row>
    <row r="25" spans="1:8" ht="15.95" customHeight="1" x14ac:dyDescent="0.15">
      <c r="A25" s="325"/>
      <c r="B25" s="326"/>
      <c r="C25" s="294" t="s">
        <v>135</v>
      </c>
      <c r="D25" s="451">
        <v>4011766</v>
      </c>
      <c r="E25" s="450">
        <v>136600</v>
      </c>
      <c r="F25" s="438">
        <v>189762</v>
      </c>
      <c r="G25" s="438">
        <v>16372</v>
      </c>
      <c r="H25" s="447">
        <v>3958604</v>
      </c>
    </row>
    <row r="26" spans="1:8" ht="15.95" customHeight="1" x14ac:dyDescent="0.15">
      <c r="A26" s="325"/>
      <c r="B26" s="326"/>
      <c r="C26" s="294" t="s">
        <v>136</v>
      </c>
      <c r="D26" s="450">
        <v>18046722</v>
      </c>
      <c r="E26" s="450">
        <v>2123111</v>
      </c>
      <c r="F26" s="438">
        <v>1667701</v>
      </c>
      <c r="G26" s="438">
        <v>59758</v>
      </c>
      <c r="H26" s="447">
        <v>18502132</v>
      </c>
    </row>
    <row r="27" spans="1:8" ht="15.95" customHeight="1" x14ac:dyDescent="0.15">
      <c r="A27" s="325"/>
      <c r="B27" s="326"/>
      <c r="C27" s="294" t="s">
        <v>137</v>
      </c>
      <c r="D27" s="450">
        <v>0</v>
      </c>
      <c r="E27" s="438">
        <v>0</v>
      </c>
      <c r="F27" s="438">
        <v>0</v>
      </c>
      <c r="G27" s="438">
        <v>0</v>
      </c>
      <c r="H27" s="447">
        <v>0</v>
      </c>
    </row>
    <row r="28" spans="1:8" ht="15.95" customHeight="1" x14ac:dyDescent="0.15">
      <c r="A28" s="325"/>
      <c r="B28" s="326"/>
      <c r="C28" s="294" t="s">
        <v>138</v>
      </c>
      <c r="D28" s="451">
        <v>99801</v>
      </c>
      <c r="E28" s="438">
        <v>0</v>
      </c>
      <c r="F28" s="438">
        <v>12823</v>
      </c>
      <c r="G28" s="438">
        <v>0</v>
      </c>
      <c r="H28" s="447">
        <v>86978</v>
      </c>
    </row>
    <row r="29" spans="1:8" ht="15.95" customHeight="1" x14ac:dyDescent="0.15">
      <c r="A29" s="359"/>
      <c r="B29" s="726" t="s">
        <v>436</v>
      </c>
      <c r="C29" s="686"/>
      <c r="D29" s="241">
        <f>SUM(D30:D30)</f>
        <v>4471890</v>
      </c>
      <c r="E29" s="241">
        <f>SUM(E30:E30)</f>
        <v>332600</v>
      </c>
      <c r="F29" s="241">
        <v>302592</v>
      </c>
      <c r="G29" s="241">
        <v>43343</v>
      </c>
      <c r="H29" s="447">
        <v>4501898</v>
      </c>
    </row>
    <row r="30" spans="1:8" ht="15.95" customHeight="1" thickBot="1" x14ac:dyDescent="0.2">
      <c r="A30" s="360"/>
      <c r="B30" s="328"/>
      <c r="C30" s="358" t="s">
        <v>139</v>
      </c>
      <c r="D30" s="452">
        <v>4471890</v>
      </c>
      <c r="E30" s="452">
        <v>332600</v>
      </c>
      <c r="F30" s="452">
        <v>302592</v>
      </c>
      <c r="G30" s="452">
        <v>43343</v>
      </c>
      <c r="H30" s="453">
        <v>4501898</v>
      </c>
    </row>
    <row r="31" spans="1:8" ht="15.95" customHeight="1" x14ac:dyDescent="0.15">
      <c r="A31" s="108" t="s">
        <v>433</v>
      </c>
      <c r="B31" s="108"/>
      <c r="C31" s="293"/>
      <c r="D31" s="239"/>
      <c r="E31" s="239"/>
      <c r="F31" s="239"/>
      <c r="G31" s="239"/>
      <c r="H31" s="524" t="s">
        <v>462</v>
      </c>
    </row>
    <row r="32" spans="1:8" ht="15.95" customHeight="1" x14ac:dyDescent="0.15">
      <c r="C32" s="108"/>
      <c r="D32" s="108"/>
      <c r="E32" s="108"/>
      <c r="F32" s="108"/>
      <c r="G32" s="108"/>
      <c r="H32" s="177"/>
    </row>
    <row r="33" spans="1:8" ht="15" customHeight="1" thickBot="1" x14ac:dyDescent="0.2">
      <c r="A33" s="108" t="s">
        <v>399</v>
      </c>
      <c r="B33" s="108"/>
      <c r="D33" s="108"/>
      <c r="E33" s="108"/>
      <c r="G33" s="108"/>
      <c r="H33" s="177" t="s">
        <v>114</v>
      </c>
    </row>
    <row r="34" spans="1:8" ht="20.100000000000001" customHeight="1" x14ac:dyDescent="0.15">
      <c r="A34" s="671" t="s">
        <v>140</v>
      </c>
      <c r="B34" s="826"/>
      <c r="C34" s="672"/>
      <c r="D34" s="823" t="s">
        <v>453</v>
      </c>
      <c r="E34" s="823" t="s">
        <v>454</v>
      </c>
      <c r="F34" s="677" t="s">
        <v>455</v>
      </c>
      <c r="G34" s="679"/>
      <c r="H34" s="236" t="s">
        <v>116</v>
      </c>
    </row>
    <row r="35" spans="1:8" ht="20.100000000000001" customHeight="1" x14ac:dyDescent="0.15">
      <c r="A35" s="675"/>
      <c r="B35" s="827"/>
      <c r="C35" s="676"/>
      <c r="D35" s="824"/>
      <c r="E35" s="824"/>
      <c r="F35" s="513" t="s">
        <v>117</v>
      </c>
      <c r="G35" s="560" t="s">
        <v>118</v>
      </c>
      <c r="H35" s="237" t="s">
        <v>119</v>
      </c>
    </row>
    <row r="36" spans="1:8" ht="15.95" customHeight="1" x14ac:dyDescent="0.15">
      <c r="A36" s="828" t="s">
        <v>80</v>
      </c>
      <c r="B36" s="731"/>
      <c r="C36" s="825"/>
      <c r="D36" s="445">
        <f>D37+D52</f>
        <v>41764896</v>
      </c>
      <c r="E36" s="454">
        <f>E37+E52</f>
        <v>3334013</v>
      </c>
      <c r="F36" s="454">
        <v>3700265</v>
      </c>
      <c r="G36" s="454">
        <v>230993</v>
      </c>
      <c r="H36" s="446">
        <v>41398644</v>
      </c>
    </row>
    <row r="37" spans="1:8" ht="15.95" customHeight="1" x14ac:dyDescent="0.15">
      <c r="A37" s="359"/>
      <c r="B37" s="726" t="s">
        <v>435</v>
      </c>
      <c r="C37" s="686"/>
      <c r="D37" s="455">
        <f>SUM(D38:D51)</f>
        <v>37293006</v>
      </c>
      <c r="E37" s="456">
        <f>SUM(E38:E51)</f>
        <v>3001413</v>
      </c>
      <c r="F37" s="456">
        <v>3397673</v>
      </c>
      <c r="G37" s="456">
        <v>187650</v>
      </c>
      <c r="H37" s="447">
        <v>36896746</v>
      </c>
    </row>
    <row r="38" spans="1:8" ht="15.95" customHeight="1" x14ac:dyDescent="0.15">
      <c r="A38" s="325"/>
      <c r="B38" s="326"/>
      <c r="C38" s="448" t="s">
        <v>141</v>
      </c>
      <c r="D38" s="457">
        <v>3033911</v>
      </c>
      <c r="E38" s="166">
        <v>240100</v>
      </c>
      <c r="F38" s="241">
        <v>224282</v>
      </c>
      <c r="G38" s="241">
        <v>10462</v>
      </c>
      <c r="H38" s="447">
        <v>3049729</v>
      </c>
    </row>
    <row r="39" spans="1:8" ht="15.95" customHeight="1" x14ac:dyDescent="0.15">
      <c r="A39" s="325"/>
      <c r="B39" s="326"/>
      <c r="C39" s="294" t="s">
        <v>142</v>
      </c>
      <c r="D39" s="457">
        <v>407686</v>
      </c>
      <c r="E39" s="166">
        <v>0</v>
      </c>
      <c r="F39" s="241">
        <v>31781</v>
      </c>
      <c r="G39" s="241">
        <v>2854</v>
      </c>
      <c r="H39" s="447">
        <v>375905</v>
      </c>
    </row>
    <row r="40" spans="1:8" ht="15.95" customHeight="1" x14ac:dyDescent="0.15">
      <c r="A40" s="325"/>
      <c r="B40" s="326"/>
      <c r="C40" s="294" t="s">
        <v>143</v>
      </c>
      <c r="D40" s="457">
        <v>287298</v>
      </c>
      <c r="E40" s="166">
        <v>0</v>
      </c>
      <c r="F40" s="241">
        <v>40066</v>
      </c>
      <c r="G40" s="241">
        <v>2218</v>
      </c>
      <c r="H40" s="447">
        <v>247232</v>
      </c>
    </row>
    <row r="41" spans="1:8" ht="15.95" customHeight="1" x14ac:dyDescent="0.15">
      <c r="A41" s="325"/>
      <c r="B41" s="326"/>
      <c r="C41" s="294" t="s">
        <v>309</v>
      </c>
      <c r="D41" s="457">
        <v>25288</v>
      </c>
      <c r="E41" s="166">
        <v>5500</v>
      </c>
      <c r="F41" s="241">
        <v>529</v>
      </c>
      <c r="G41" s="241">
        <v>30</v>
      </c>
      <c r="H41" s="447">
        <v>30259</v>
      </c>
    </row>
    <row r="42" spans="1:8" ht="15.95" customHeight="1" x14ac:dyDescent="0.15">
      <c r="A42" s="325"/>
      <c r="B42" s="326"/>
      <c r="C42" s="294" t="s">
        <v>144</v>
      </c>
      <c r="D42" s="457">
        <v>79318</v>
      </c>
      <c r="E42" s="166">
        <v>3100</v>
      </c>
      <c r="F42" s="241">
        <v>12463</v>
      </c>
      <c r="G42" s="241">
        <v>616</v>
      </c>
      <c r="H42" s="447">
        <v>69955</v>
      </c>
    </row>
    <row r="43" spans="1:8" ht="15.95" customHeight="1" x14ac:dyDescent="0.15">
      <c r="A43" s="325"/>
      <c r="B43" s="326"/>
      <c r="C43" s="294" t="s">
        <v>145</v>
      </c>
      <c r="D43" s="457">
        <v>10130100</v>
      </c>
      <c r="E43" s="166">
        <v>375700</v>
      </c>
      <c r="F43" s="241">
        <v>909403</v>
      </c>
      <c r="G43" s="241">
        <v>68049</v>
      </c>
      <c r="H43" s="447">
        <v>9596397</v>
      </c>
    </row>
    <row r="44" spans="1:8" ht="15.95" customHeight="1" x14ac:dyDescent="0.15">
      <c r="A44" s="325"/>
      <c r="B44" s="326"/>
      <c r="C44" s="294" t="s">
        <v>146</v>
      </c>
      <c r="D44" s="455">
        <v>143029</v>
      </c>
      <c r="E44" s="166">
        <v>82100</v>
      </c>
      <c r="F44" s="241">
        <v>45767</v>
      </c>
      <c r="G44" s="241">
        <v>1263</v>
      </c>
      <c r="H44" s="447">
        <v>179362</v>
      </c>
    </row>
    <row r="45" spans="1:8" ht="15.95" customHeight="1" x14ac:dyDescent="0.15">
      <c r="A45" s="325"/>
      <c r="B45" s="326"/>
      <c r="C45" s="294" t="s">
        <v>147</v>
      </c>
      <c r="D45" s="455">
        <v>3389519</v>
      </c>
      <c r="E45" s="166">
        <v>171802</v>
      </c>
      <c r="F45" s="241">
        <v>411920</v>
      </c>
      <c r="G45" s="241">
        <v>41135</v>
      </c>
      <c r="H45" s="447">
        <v>3149401</v>
      </c>
    </row>
    <row r="46" spans="1:8" ht="15.95" customHeight="1" x14ac:dyDescent="0.15">
      <c r="A46" s="325"/>
      <c r="B46" s="326"/>
      <c r="C46" s="294" t="s">
        <v>148</v>
      </c>
      <c r="D46" s="455">
        <v>18046722</v>
      </c>
      <c r="E46" s="166">
        <v>2123111</v>
      </c>
      <c r="F46" s="241">
        <v>1667701</v>
      </c>
      <c r="G46" s="241">
        <v>59758</v>
      </c>
      <c r="H46" s="447">
        <v>18502132</v>
      </c>
    </row>
    <row r="47" spans="1:8" ht="15.95" customHeight="1" x14ac:dyDescent="0.15">
      <c r="A47" s="325"/>
      <c r="B47" s="326"/>
      <c r="C47" s="294" t="s">
        <v>149</v>
      </c>
      <c r="D47" s="457">
        <v>0</v>
      </c>
      <c r="E47" s="166">
        <v>0</v>
      </c>
      <c r="F47" s="241">
        <v>0</v>
      </c>
      <c r="G47" s="241">
        <v>0</v>
      </c>
      <c r="H47" s="447">
        <v>0</v>
      </c>
    </row>
    <row r="48" spans="1:8" ht="15.95" customHeight="1" x14ac:dyDescent="0.15">
      <c r="A48" s="325"/>
      <c r="B48" s="326"/>
      <c r="C48" s="294" t="s">
        <v>132</v>
      </c>
      <c r="D48" s="457">
        <v>165749</v>
      </c>
      <c r="E48" s="166">
        <v>0</v>
      </c>
      <c r="F48" s="241">
        <v>50948</v>
      </c>
      <c r="G48" s="241">
        <v>343</v>
      </c>
      <c r="H48" s="447">
        <v>114801</v>
      </c>
    </row>
    <row r="49" spans="1:8" ht="15.95" customHeight="1" x14ac:dyDescent="0.15">
      <c r="A49" s="325"/>
      <c r="B49" s="326"/>
      <c r="C49" s="294" t="s">
        <v>133</v>
      </c>
      <c r="D49" s="457">
        <v>0</v>
      </c>
      <c r="E49" s="166">
        <v>0</v>
      </c>
      <c r="F49" s="241">
        <v>0</v>
      </c>
      <c r="G49" s="241">
        <v>0</v>
      </c>
      <c r="H49" s="447">
        <v>0</v>
      </c>
    </row>
    <row r="50" spans="1:8" ht="15.75" customHeight="1" x14ac:dyDescent="0.15">
      <c r="A50" s="325"/>
      <c r="B50" s="326"/>
      <c r="C50" s="294" t="s">
        <v>150</v>
      </c>
      <c r="D50" s="455">
        <v>5626</v>
      </c>
      <c r="E50" s="166">
        <v>0</v>
      </c>
      <c r="F50" s="241">
        <v>2813</v>
      </c>
      <c r="G50" s="241">
        <v>146</v>
      </c>
      <c r="H50" s="447">
        <v>2813</v>
      </c>
    </row>
    <row r="51" spans="1:8" ht="15.75" customHeight="1" x14ac:dyDescent="0.15">
      <c r="A51" s="325"/>
      <c r="B51" s="326"/>
      <c r="C51" s="294" t="s">
        <v>363</v>
      </c>
      <c r="D51" s="455">
        <v>1578760</v>
      </c>
      <c r="E51" s="166">
        <v>0</v>
      </c>
      <c r="F51" s="241">
        <v>0</v>
      </c>
      <c r="G51" s="241">
        <v>776</v>
      </c>
      <c r="H51" s="447">
        <v>1578760</v>
      </c>
    </row>
    <row r="52" spans="1:8" ht="15.95" customHeight="1" x14ac:dyDescent="0.15">
      <c r="A52" s="359"/>
      <c r="B52" s="730" t="s">
        <v>436</v>
      </c>
      <c r="C52" s="825"/>
      <c r="D52" s="455">
        <f>D53</f>
        <v>4471890</v>
      </c>
      <c r="E52" s="166">
        <f t="shared" ref="E52" si="0">E53</f>
        <v>332600</v>
      </c>
      <c r="F52" s="241">
        <v>302592</v>
      </c>
      <c r="G52" s="241">
        <v>43343</v>
      </c>
      <c r="H52" s="447">
        <v>4501898</v>
      </c>
    </row>
    <row r="53" spans="1:8" ht="15.95" customHeight="1" thickBot="1" x14ac:dyDescent="0.2">
      <c r="A53" s="360"/>
      <c r="B53" s="335"/>
      <c r="C53" s="358" t="s">
        <v>139</v>
      </c>
      <c r="D53" s="458">
        <v>4471890</v>
      </c>
      <c r="E53" s="439">
        <v>332600</v>
      </c>
      <c r="F53" s="452">
        <v>302592</v>
      </c>
      <c r="G53" s="452">
        <v>43343</v>
      </c>
      <c r="H53" s="453">
        <v>4501898</v>
      </c>
    </row>
    <row r="54" spans="1:8" ht="18.95" customHeight="1" x14ac:dyDescent="0.15">
      <c r="A54" s="108" t="s">
        <v>434</v>
      </c>
      <c r="B54" s="108"/>
      <c r="H54" s="524" t="s">
        <v>462</v>
      </c>
    </row>
  </sheetData>
  <sheetProtection sheet="1"/>
  <mergeCells count="14">
    <mergeCell ref="A36:C36"/>
    <mergeCell ref="B37:C37"/>
    <mergeCell ref="B52:C52"/>
    <mergeCell ref="D34:D35"/>
    <mergeCell ref="D2:D3"/>
    <mergeCell ref="A2:C3"/>
    <mergeCell ref="E2:E3"/>
    <mergeCell ref="F2:G2"/>
    <mergeCell ref="A4:C4"/>
    <mergeCell ref="B5:C5"/>
    <mergeCell ref="E34:E35"/>
    <mergeCell ref="F34:G34"/>
    <mergeCell ref="B29:C29"/>
    <mergeCell ref="A34:C35"/>
  </mergeCells>
  <phoneticPr fontId="23"/>
  <conditionalFormatting sqref="C4:H30 C36:H53">
    <cfRule type="expression" dxfId="8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</sheetPr>
  <dimension ref="A1:U42"/>
  <sheetViews>
    <sheetView view="pageBreakPreview" zoomScaleNormal="90" zoomScaleSheetLayoutView="100" workbookViewId="0">
      <pane xSplit="6" topLeftCell="G1" activePane="topRight" state="frozen"/>
      <selection activeCell="B2" sqref="B2:F4"/>
      <selection pane="topRight" activeCell="C1" sqref="B1:L40"/>
    </sheetView>
  </sheetViews>
  <sheetFormatPr defaultColWidth="9" defaultRowHeight="20.100000000000001" customHeight="1" x14ac:dyDescent="0.15"/>
  <cols>
    <col min="1" max="1" width="2.375" style="220" customWidth="1"/>
    <col min="2" max="2" width="1.625" style="220" customWidth="1"/>
    <col min="3" max="3" width="3.75" style="220" customWidth="1"/>
    <col min="4" max="4" width="2" style="220" customWidth="1"/>
    <col min="5" max="5" width="14.625" style="220" customWidth="1"/>
    <col min="6" max="6" width="1.25" style="220" customWidth="1"/>
    <col min="7" max="7" width="13.125" style="220" customWidth="1"/>
    <col min="8" max="9" width="8.625" style="220" customWidth="1"/>
    <col min="10" max="10" width="13.125" style="220" customWidth="1"/>
    <col min="11" max="12" width="8.625" style="220" customWidth="1"/>
    <col min="13" max="13" width="13.125" style="220" customWidth="1"/>
    <col min="14" max="15" width="8.625" style="220" customWidth="1"/>
    <col min="16" max="16" width="13" style="220" customWidth="1"/>
    <col min="17" max="18" width="8.625" style="220" customWidth="1"/>
    <col min="19" max="19" width="13.125" style="220" customWidth="1"/>
    <col min="20" max="20" width="9.25" style="220" customWidth="1"/>
    <col min="21" max="22" width="9" style="220" customWidth="1"/>
    <col min="23" max="16384" width="9" style="220"/>
  </cols>
  <sheetData>
    <row r="1" spans="1:21" ht="20.100000000000001" customHeight="1" thickBot="1" x14ac:dyDescent="0.2">
      <c r="B1" s="220" t="s">
        <v>400</v>
      </c>
      <c r="R1" s="219"/>
      <c r="U1" s="219" t="s">
        <v>0</v>
      </c>
    </row>
    <row r="2" spans="1:21" ht="20.100000000000001" customHeight="1" x14ac:dyDescent="0.15">
      <c r="B2" s="838" t="s">
        <v>151</v>
      </c>
      <c r="C2" s="839"/>
      <c r="D2" s="839"/>
      <c r="E2" s="839"/>
      <c r="F2" s="840"/>
      <c r="G2" s="742" t="s">
        <v>336</v>
      </c>
      <c r="H2" s="743"/>
      <c r="I2" s="744"/>
      <c r="J2" s="742" t="s">
        <v>337</v>
      </c>
      <c r="K2" s="743"/>
      <c r="L2" s="744"/>
      <c r="M2" s="742" t="s">
        <v>338</v>
      </c>
      <c r="N2" s="743"/>
      <c r="O2" s="744"/>
      <c r="P2" s="742" t="s">
        <v>409</v>
      </c>
      <c r="Q2" s="743"/>
      <c r="R2" s="744"/>
      <c r="S2" s="742" t="s">
        <v>408</v>
      </c>
      <c r="T2" s="743"/>
      <c r="U2" s="748"/>
    </row>
    <row r="3" spans="1:21" ht="20.100000000000001" customHeight="1" x14ac:dyDescent="0.15">
      <c r="B3" s="820"/>
      <c r="C3" s="821"/>
      <c r="D3" s="821"/>
      <c r="E3" s="821"/>
      <c r="F3" s="822"/>
      <c r="G3" s="843" t="s">
        <v>30</v>
      </c>
      <c r="H3" s="538" t="s">
        <v>31</v>
      </c>
      <c r="I3" s="843" t="s">
        <v>32</v>
      </c>
      <c r="J3" s="843" t="s">
        <v>30</v>
      </c>
      <c r="K3" s="538" t="s">
        <v>31</v>
      </c>
      <c r="L3" s="843" t="s">
        <v>32</v>
      </c>
      <c r="M3" s="843" t="s">
        <v>30</v>
      </c>
      <c r="N3" s="459" t="s">
        <v>31</v>
      </c>
      <c r="O3" s="843" t="s">
        <v>32</v>
      </c>
      <c r="P3" s="843" t="s">
        <v>30</v>
      </c>
      <c r="Q3" s="459" t="s">
        <v>31</v>
      </c>
      <c r="R3" s="843" t="s">
        <v>32</v>
      </c>
      <c r="S3" s="843" t="s">
        <v>30</v>
      </c>
      <c r="T3" s="459" t="s">
        <v>31</v>
      </c>
      <c r="U3" s="869" t="s">
        <v>32</v>
      </c>
    </row>
    <row r="4" spans="1:21" ht="20.100000000000001" customHeight="1" x14ac:dyDescent="0.15">
      <c r="B4" s="841"/>
      <c r="C4" s="842"/>
      <c r="D4" s="842"/>
      <c r="E4" s="842"/>
      <c r="F4" s="741"/>
      <c r="G4" s="844"/>
      <c r="H4" s="539" t="s">
        <v>33</v>
      </c>
      <c r="I4" s="844"/>
      <c r="J4" s="844"/>
      <c r="K4" s="539" t="s">
        <v>33</v>
      </c>
      <c r="L4" s="844"/>
      <c r="M4" s="844"/>
      <c r="N4" s="460" t="s">
        <v>33</v>
      </c>
      <c r="O4" s="844"/>
      <c r="P4" s="844"/>
      <c r="Q4" s="460" t="s">
        <v>33</v>
      </c>
      <c r="R4" s="844"/>
      <c r="S4" s="844"/>
      <c r="T4" s="460" t="s">
        <v>33</v>
      </c>
      <c r="U4" s="870"/>
    </row>
    <row r="5" spans="1:21" ht="20.100000000000001" customHeight="1" x14ac:dyDescent="0.15">
      <c r="B5" s="865"/>
      <c r="C5" s="866"/>
      <c r="D5" s="866"/>
      <c r="E5" s="866"/>
      <c r="F5" s="83"/>
      <c r="G5" s="461"/>
      <c r="H5" s="40"/>
      <c r="I5" s="40"/>
      <c r="J5" s="6"/>
      <c r="K5" s="40"/>
      <c r="L5" s="40"/>
      <c r="M5" s="6"/>
      <c r="N5" s="40"/>
      <c r="O5" s="40"/>
      <c r="P5" s="6"/>
      <c r="Q5" s="40"/>
      <c r="R5" s="40"/>
      <c r="S5" s="6"/>
      <c r="T5" s="40"/>
      <c r="U5" s="84"/>
    </row>
    <row r="6" spans="1:21" ht="20.100000000000001" customHeight="1" x14ac:dyDescent="0.15">
      <c r="A6" s="28"/>
      <c r="B6" s="867" t="s">
        <v>152</v>
      </c>
      <c r="C6" s="862"/>
      <c r="D6" s="862"/>
      <c r="E6" s="862"/>
      <c r="F6" s="868"/>
      <c r="G6" s="66">
        <v>53715934</v>
      </c>
      <c r="H6" s="227">
        <v>99.186999999999998</v>
      </c>
      <c r="I6" s="227">
        <v>100</v>
      </c>
      <c r="J6" s="66">
        <v>53324606</v>
      </c>
      <c r="K6" s="228">
        <v>99.271000000000001</v>
      </c>
      <c r="L6" s="227">
        <v>100</v>
      </c>
      <c r="M6" s="67">
        <v>50841634</v>
      </c>
      <c r="N6" s="227">
        <v>95.343999999999994</v>
      </c>
      <c r="O6" s="227">
        <v>100</v>
      </c>
      <c r="P6" s="67">
        <v>63449451</v>
      </c>
      <c r="Q6" s="227">
        <v>124.798</v>
      </c>
      <c r="R6" s="227">
        <v>100</v>
      </c>
      <c r="S6" s="67">
        <f>SUM(S7,S9,S10,S11,S12,S13,S14,S15,S16,S17,S20,S21)</f>
        <v>58814487</v>
      </c>
      <c r="T6" s="227">
        <f>ROUND(S6/P6,5)*100</f>
        <v>92.695000000000007</v>
      </c>
      <c r="U6" s="229">
        <f t="shared" ref="U6:U18" si="0">ROUND(S6/$S$6,5)*100</f>
        <v>100</v>
      </c>
    </row>
    <row r="7" spans="1:21" ht="20.100000000000001" customHeight="1" x14ac:dyDescent="0.15">
      <c r="A7" s="67"/>
      <c r="B7" s="354"/>
      <c r="C7" s="859" t="s">
        <v>288</v>
      </c>
      <c r="D7" s="860"/>
      <c r="E7" s="860"/>
      <c r="F7" s="362"/>
      <c r="G7" s="67">
        <v>5729475</v>
      </c>
      <c r="H7" s="227">
        <v>102.65599999999999</v>
      </c>
      <c r="I7" s="227">
        <v>10.666</v>
      </c>
      <c r="J7" s="67">
        <v>5904944</v>
      </c>
      <c r="K7" s="228">
        <v>103.06299999999999</v>
      </c>
      <c r="L7" s="228">
        <v>11.074</v>
      </c>
      <c r="M7" s="67">
        <v>5998353</v>
      </c>
      <c r="N7" s="227">
        <v>101.58199999999999</v>
      </c>
      <c r="O7" s="227">
        <v>11.798</v>
      </c>
      <c r="P7" s="67">
        <v>6721012</v>
      </c>
      <c r="Q7" s="227">
        <v>112.04799999999999</v>
      </c>
      <c r="R7" s="227">
        <v>10.593</v>
      </c>
      <c r="S7" s="67">
        <v>6907332</v>
      </c>
      <c r="T7" s="227">
        <f t="shared" ref="T7:T19" si="1">ROUND(S7/P7,5)*100</f>
        <v>102.77199999999999</v>
      </c>
      <c r="U7" s="229">
        <f t="shared" si="0"/>
        <v>11.744</v>
      </c>
    </row>
    <row r="8" spans="1:21" ht="20.100000000000001" customHeight="1" x14ac:dyDescent="0.15">
      <c r="A8" s="68"/>
      <c r="B8" s="354"/>
      <c r="C8" s="361"/>
      <c r="E8" s="462" t="s">
        <v>439</v>
      </c>
      <c r="F8" s="363"/>
      <c r="G8" s="68">
        <v>3555253</v>
      </c>
      <c r="H8" s="227">
        <v>101.42400000000001</v>
      </c>
      <c r="I8" s="58">
        <v>6.6189999999999998</v>
      </c>
      <c r="J8" s="68">
        <v>3630135</v>
      </c>
      <c r="K8" s="228">
        <v>102.10600000000001</v>
      </c>
      <c r="L8" s="58">
        <v>6.8079999999999998</v>
      </c>
      <c r="M8" s="68">
        <v>3688815</v>
      </c>
      <c r="N8" s="227">
        <v>101.616</v>
      </c>
      <c r="O8" s="58">
        <v>7.2560000000000002</v>
      </c>
      <c r="P8" s="68">
        <v>3902980</v>
      </c>
      <c r="Q8" s="227">
        <v>105.806</v>
      </c>
      <c r="R8" s="92">
        <v>6.1509999999999998</v>
      </c>
      <c r="S8" s="68">
        <v>3938741</v>
      </c>
      <c r="T8" s="227">
        <f t="shared" si="1"/>
        <v>100.91600000000001</v>
      </c>
      <c r="U8" s="85">
        <f t="shared" si="0"/>
        <v>6.6970000000000001</v>
      </c>
    </row>
    <row r="9" spans="1:21" ht="20.100000000000001" customHeight="1" x14ac:dyDescent="0.15">
      <c r="A9" s="69"/>
      <c r="B9" s="354"/>
      <c r="C9" s="813" t="s">
        <v>289</v>
      </c>
      <c r="D9" s="847"/>
      <c r="E9" s="847"/>
      <c r="F9" s="363"/>
      <c r="G9" s="69">
        <v>5804941</v>
      </c>
      <c r="H9" s="227">
        <v>102.128</v>
      </c>
      <c r="I9" s="228">
        <v>10.807</v>
      </c>
      <c r="J9" s="69">
        <v>5656356</v>
      </c>
      <c r="K9" s="228">
        <v>97.44</v>
      </c>
      <c r="L9" s="228">
        <v>10.606999999999999</v>
      </c>
      <c r="M9" s="69">
        <v>5943904</v>
      </c>
      <c r="N9" s="227">
        <v>105.084</v>
      </c>
      <c r="O9" s="227">
        <v>11.691000000000001</v>
      </c>
      <c r="P9" s="69">
        <v>6789730</v>
      </c>
      <c r="Q9" s="227">
        <v>114.23</v>
      </c>
      <c r="R9" s="227">
        <v>10.700999999999999</v>
      </c>
      <c r="S9" s="69">
        <v>7741866</v>
      </c>
      <c r="T9" s="227">
        <f t="shared" si="1"/>
        <v>114.02300000000001</v>
      </c>
      <c r="U9" s="229">
        <f t="shared" si="0"/>
        <v>13.163</v>
      </c>
    </row>
    <row r="10" spans="1:21" ht="20.100000000000001" customHeight="1" x14ac:dyDescent="0.15">
      <c r="A10" s="69"/>
      <c r="B10" s="354"/>
      <c r="C10" s="861" t="s">
        <v>153</v>
      </c>
      <c r="D10" s="862"/>
      <c r="E10" s="862"/>
      <c r="F10" s="1"/>
      <c r="G10" s="69">
        <v>312385</v>
      </c>
      <c r="H10" s="227">
        <v>96.536999999999992</v>
      </c>
      <c r="I10" s="228">
        <v>0.58199999999999996</v>
      </c>
      <c r="J10" s="69">
        <v>443054</v>
      </c>
      <c r="K10" s="228">
        <v>141.82900000000001</v>
      </c>
      <c r="L10" s="228">
        <v>0.83099999999999996</v>
      </c>
      <c r="M10" s="69">
        <v>550392</v>
      </c>
      <c r="N10" s="227">
        <v>124.227</v>
      </c>
      <c r="O10" s="227">
        <v>1.083</v>
      </c>
      <c r="P10" s="69">
        <v>705740</v>
      </c>
      <c r="Q10" s="227">
        <v>128.22499999999999</v>
      </c>
      <c r="R10" s="227">
        <v>1.1119999999999999</v>
      </c>
      <c r="S10" s="69">
        <v>597105</v>
      </c>
      <c r="T10" s="227">
        <f t="shared" si="1"/>
        <v>84.606999999999999</v>
      </c>
      <c r="U10" s="229">
        <f t="shared" si="0"/>
        <v>1.0149999999999999</v>
      </c>
    </row>
    <row r="11" spans="1:21" ht="20.100000000000001" customHeight="1" x14ac:dyDescent="0.15">
      <c r="A11" s="69"/>
      <c r="B11" s="354"/>
      <c r="C11" s="856" t="s">
        <v>314</v>
      </c>
      <c r="D11" s="857"/>
      <c r="E11" s="857"/>
      <c r="F11" s="1"/>
      <c r="G11" s="69">
        <v>16371049</v>
      </c>
      <c r="H11" s="227">
        <v>107.63199999999999</v>
      </c>
      <c r="I11" s="228">
        <v>30.476999999999997</v>
      </c>
      <c r="J11" s="69">
        <v>17605256</v>
      </c>
      <c r="K11" s="228">
        <v>107.539</v>
      </c>
      <c r="L11" s="228">
        <v>33.015000000000001</v>
      </c>
      <c r="M11" s="69">
        <v>18509629</v>
      </c>
      <c r="N11" s="227">
        <v>105.13699999999999</v>
      </c>
      <c r="O11" s="227">
        <v>36.405999999999999</v>
      </c>
      <c r="P11" s="69">
        <v>19367397</v>
      </c>
      <c r="Q11" s="227">
        <v>104.634</v>
      </c>
      <c r="R11" s="227">
        <v>30.524000000000001</v>
      </c>
      <c r="S11" s="69">
        <v>22189245</v>
      </c>
      <c r="T11" s="227">
        <f t="shared" si="1"/>
        <v>114.57</v>
      </c>
      <c r="U11" s="229">
        <f t="shared" si="0"/>
        <v>37.728000000000002</v>
      </c>
    </row>
    <row r="12" spans="1:21" ht="20.100000000000001" customHeight="1" x14ac:dyDescent="0.15">
      <c r="A12" s="69"/>
      <c r="B12" s="354"/>
      <c r="C12" s="861" t="s">
        <v>315</v>
      </c>
      <c r="D12" s="862"/>
      <c r="E12" s="862"/>
      <c r="F12" s="1"/>
      <c r="G12" s="69">
        <v>1790097</v>
      </c>
      <c r="H12" s="227">
        <v>86.858000000000004</v>
      </c>
      <c r="I12" s="228">
        <v>3.3329999999999997</v>
      </c>
      <c r="J12" s="69">
        <v>1939501</v>
      </c>
      <c r="K12" s="228">
        <v>108.346</v>
      </c>
      <c r="L12" s="228">
        <v>3.637</v>
      </c>
      <c r="M12" s="69">
        <v>2229462</v>
      </c>
      <c r="N12" s="227">
        <v>114.95</v>
      </c>
      <c r="O12" s="227">
        <v>4.3849999999999998</v>
      </c>
      <c r="P12" s="69">
        <v>14433069</v>
      </c>
      <c r="Q12" s="227">
        <v>647.37900000000002</v>
      </c>
      <c r="R12" s="227">
        <v>22.747</v>
      </c>
      <c r="S12" s="69">
        <v>3455553</v>
      </c>
      <c r="T12" s="227">
        <f t="shared" si="1"/>
        <v>23.942</v>
      </c>
      <c r="U12" s="229">
        <f t="shared" si="0"/>
        <v>5.875</v>
      </c>
    </row>
    <row r="13" spans="1:21" ht="20.100000000000001" customHeight="1" x14ac:dyDescent="0.15">
      <c r="A13" s="69"/>
      <c r="B13" s="354"/>
      <c r="C13" s="856" t="s">
        <v>316</v>
      </c>
      <c r="D13" s="857"/>
      <c r="E13" s="857"/>
      <c r="F13" s="1"/>
      <c r="G13" s="69">
        <v>3206976</v>
      </c>
      <c r="H13" s="227">
        <v>94.02000000000001</v>
      </c>
      <c r="I13" s="228">
        <v>5.9700000000000006</v>
      </c>
      <c r="J13" s="69">
        <v>3111144</v>
      </c>
      <c r="K13" s="228">
        <v>97.012</v>
      </c>
      <c r="L13" s="228">
        <v>5.8340000000000005</v>
      </c>
      <c r="M13" s="69">
        <v>3065857</v>
      </c>
      <c r="N13" s="227">
        <v>98.543999999999997</v>
      </c>
      <c r="O13" s="106">
        <v>6.03</v>
      </c>
      <c r="P13" s="69">
        <v>3126761</v>
      </c>
      <c r="Q13" s="227">
        <v>101.98700000000001</v>
      </c>
      <c r="R13" s="227">
        <v>4.9279999999999999</v>
      </c>
      <c r="S13" s="69">
        <v>3585323</v>
      </c>
      <c r="T13" s="227">
        <f t="shared" si="1"/>
        <v>114.666</v>
      </c>
      <c r="U13" s="229">
        <f t="shared" si="0"/>
        <v>6.0960000000000001</v>
      </c>
    </row>
    <row r="14" spans="1:21" ht="20.100000000000001" customHeight="1" x14ac:dyDescent="0.15">
      <c r="A14" s="69"/>
      <c r="B14" s="354"/>
      <c r="C14" s="861" t="s">
        <v>317</v>
      </c>
      <c r="D14" s="862"/>
      <c r="E14" s="862"/>
      <c r="F14" s="1"/>
      <c r="G14" s="69">
        <v>3885389</v>
      </c>
      <c r="H14" s="227">
        <v>79.549000000000007</v>
      </c>
      <c r="I14" s="228">
        <v>7.2330000000000005</v>
      </c>
      <c r="J14" s="69">
        <v>4210371</v>
      </c>
      <c r="K14" s="228">
        <v>108.36399999999999</v>
      </c>
      <c r="L14" s="228">
        <v>7.8959999999999999</v>
      </c>
      <c r="M14" s="69">
        <v>2020181</v>
      </c>
      <c r="N14" s="227">
        <v>47.981000000000002</v>
      </c>
      <c r="O14" s="227">
        <v>3.9730000000000003</v>
      </c>
      <c r="P14" s="69">
        <v>2605652</v>
      </c>
      <c r="Q14" s="227">
        <v>128.98099999999999</v>
      </c>
      <c r="R14" s="227">
        <v>4.1070000000000002</v>
      </c>
      <c r="S14" s="69">
        <v>3463733</v>
      </c>
      <c r="T14" s="227">
        <f t="shared" si="1"/>
        <v>132.93200000000002</v>
      </c>
      <c r="U14" s="229">
        <f t="shared" si="0"/>
        <v>5.8889999999999993</v>
      </c>
    </row>
    <row r="15" spans="1:21" ht="20.100000000000001" customHeight="1" x14ac:dyDescent="0.15">
      <c r="A15" s="69"/>
      <c r="B15" s="354"/>
      <c r="C15" s="856" t="s">
        <v>154</v>
      </c>
      <c r="D15" s="857"/>
      <c r="E15" s="857"/>
      <c r="F15" s="1"/>
      <c r="G15" s="69">
        <v>148125</v>
      </c>
      <c r="H15" s="227">
        <v>55.752000000000002</v>
      </c>
      <c r="I15" s="228">
        <v>0.27599999999999997</v>
      </c>
      <c r="J15" s="69">
        <v>200236</v>
      </c>
      <c r="K15" s="228">
        <v>135.17999999999998</v>
      </c>
      <c r="L15" s="228">
        <v>0.376</v>
      </c>
      <c r="M15" s="69">
        <v>11650</v>
      </c>
      <c r="N15" s="227">
        <v>5.8180000000000005</v>
      </c>
      <c r="O15" s="227">
        <v>2.3E-2</v>
      </c>
      <c r="P15" s="69">
        <v>35279</v>
      </c>
      <c r="Q15" s="227">
        <v>302.82399999999996</v>
      </c>
      <c r="R15" s="227">
        <v>5.5999999999999994E-2</v>
      </c>
      <c r="S15" s="69">
        <v>34822</v>
      </c>
      <c r="T15" s="227">
        <f>ROUND(S15/P15,5)*100</f>
        <v>98.704999999999998</v>
      </c>
      <c r="U15" s="229">
        <f t="shared" si="0"/>
        <v>5.9000000000000004E-2</v>
      </c>
    </row>
    <row r="16" spans="1:21" ht="20.100000000000001" customHeight="1" x14ac:dyDescent="0.15">
      <c r="A16" s="69"/>
      <c r="B16" s="354"/>
      <c r="C16" s="863" t="s">
        <v>318</v>
      </c>
      <c r="D16" s="864"/>
      <c r="E16" s="864"/>
      <c r="F16" s="1"/>
      <c r="G16" s="69">
        <v>4122799</v>
      </c>
      <c r="H16" s="227">
        <v>104.09399999999999</v>
      </c>
      <c r="I16" s="228">
        <v>7.6749999999999998</v>
      </c>
      <c r="J16" s="69">
        <v>3770704</v>
      </c>
      <c r="K16" s="228">
        <v>91.46</v>
      </c>
      <c r="L16" s="228">
        <v>7.0709999999999997</v>
      </c>
      <c r="M16" s="69">
        <v>3785052</v>
      </c>
      <c r="N16" s="227">
        <v>100.38100000000001</v>
      </c>
      <c r="O16" s="227">
        <v>7.4450000000000003</v>
      </c>
      <c r="P16" s="69">
        <v>3459004</v>
      </c>
      <c r="Q16" s="227">
        <v>91.385999999999996</v>
      </c>
      <c r="R16" s="227">
        <v>5.452</v>
      </c>
      <c r="S16" s="69">
        <v>3477971</v>
      </c>
      <c r="T16" s="227">
        <f t="shared" si="1"/>
        <v>100.54799999999999</v>
      </c>
      <c r="U16" s="229">
        <f t="shared" si="0"/>
        <v>5.9130000000000003</v>
      </c>
    </row>
    <row r="17" spans="1:21" ht="20.100000000000001" customHeight="1" x14ac:dyDescent="0.15">
      <c r="A17" s="70"/>
      <c r="B17" s="354"/>
      <c r="C17" s="859" t="s">
        <v>155</v>
      </c>
      <c r="D17" s="860"/>
      <c r="E17" s="860"/>
      <c r="F17" s="365"/>
      <c r="G17" s="70">
        <v>12344698</v>
      </c>
      <c r="H17" s="227">
        <v>96.631999999999991</v>
      </c>
      <c r="I17" s="228">
        <v>22.980999999999998</v>
      </c>
      <c r="J17" s="70">
        <v>10483040</v>
      </c>
      <c r="K17" s="228">
        <v>84.918999999999997</v>
      </c>
      <c r="L17" s="228">
        <v>19.658999999999999</v>
      </c>
      <c r="M17" s="70">
        <v>8727154</v>
      </c>
      <c r="N17" s="227">
        <v>83.25</v>
      </c>
      <c r="O17" s="106">
        <v>17.164999999999999</v>
      </c>
      <c r="P17" s="70">
        <v>6205807</v>
      </c>
      <c r="Q17" s="227">
        <v>71.108999999999995</v>
      </c>
      <c r="R17" s="227">
        <v>9.7809999999999988</v>
      </c>
      <c r="S17" s="70">
        <v>7361537</v>
      </c>
      <c r="T17" s="227">
        <f t="shared" si="1"/>
        <v>118.62299999999999</v>
      </c>
      <c r="U17" s="229">
        <f t="shared" si="0"/>
        <v>12.516999999999999</v>
      </c>
    </row>
    <row r="18" spans="1:21" ht="20.100000000000001" customHeight="1" x14ac:dyDescent="0.15">
      <c r="A18" s="68"/>
      <c r="B18" s="354"/>
      <c r="C18" s="361"/>
      <c r="E18" s="462" t="s">
        <v>438</v>
      </c>
      <c r="F18" s="363"/>
      <c r="G18" s="68">
        <v>11125684</v>
      </c>
      <c r="H18" s="227">
        <v>98.575999999999993</v>
      </c>
      <c r="I18" s="58">
        <v>20.712</v>
      </c>
      <c r="J18" s="68">
        <v>9206036</v>
      </c>
      <c r="K18" s="228">
        <v>82.745999999999995</v>
      </c>
      <c r="L18" s="58">
        <v>17.263999999999999</v>
      </c>
      <c r="M18" s="68">
        <v>7824136</v>
      </c>
      <c r="N18" s="227">
        <v>84.989000000000004</v>
      </c>
      <c r="O18" s="58">
        <v>15.388999999999999</v>
      </c>
      <c r="P18" s="68">
        <v>5317773</v>
      </c>
      <c r="Q18" s="227">
        <v>67.966000000000008</v>
      </c>
      <c r="R18" s="92">
        <v>8.3810000000000002</v>
      </c>
      <c r="S18" s="68">
        <v>6588107</v>
      </c>
      <c r="T18" s="227">
        <f t="shared" si="1"/>
        <v>123.88800000000001</v>
      </c>
      <c r="U18" s="85">
        <f t="shared" si="0"/>
        <v>11.202</v>
      </c>
    </row>
    <row r="19" spans="1:21" ht="20.100000000000001" customHeight="1" x14ac:dyDescent="0.15">
      <c r="A19" s="68"/>
      <c r="B19" s="354"/>
      <c r="C19" s="361"/>
      <c r="E19" s="364" t="s">
        <v>437</v>
      </c>
      <c r="F19" s="1"/>
      <c r="G19" s="68">
        <v>1219014</v>
      </c>
      <c r="H19" s="227">
        <v>81.894000000000005</v>
      </c>
      <c r="I19" s="58">
        <v>2.2689999999999997</v>
      </c>
      <c r="J19" s="68">
        <v>1277004</v>
      </c>
      <c r="K19" s="228">
        <v>104.75699999999999</v>
      </c>
      <c r="L19" s="58">
        <v>2.395</v>
      </c>
      <c r="M19" s="68">
        <v>903018</v>
      </c>
      <c r="N19" s="227">
        <v>70.713999999999999</v>
      </c>
      <c r="O19" s="58">
        <v>1.7760000000000002</v>
      </c>
      <c r="P19" s="68">
        <v>888034</v>
      </c>
      <c r="Q19" s="227">
        <v>98.340999999999994</v>
      </c>
      <c r="R19" s="92">
        <v>1.4000000000000001</v>
      </c>
      <c r="S19" s="68">
        <v>773430</v>
      </c>
      <c r="T19" s="227">
        <f t="shared" si="1"/>
        <v>87.094999999999999</v>
      </c>
      <c r="U19" s="85">
        <f>ROUND(S19/$S$6,5)*100</f>
        <v>1.3149999999999999</v>
      </c>
    </row>
    <row r="20" spans="1:21" ht="20.100000000000001" customHeight="1" x14ac:dyDescent="0.15">
      <c r="A20" s="61"/>
      <c r="B20" s="354"/>
      <c r="C20" s="854" t="s">
        <v>156</v>
      </c>
      <c r="D20" s="855"/>
      <c r="E20" s="855"/>
      <c r="F20" s="363"/>
      <c r="G20" s="61">
        <v>0</v>
      </c>
      <c r="H20" s="91">
        <v>0</v>
      </c>
      <c r="I20" s="7">
        <v>0</v>
      </c>
      <c r="J20" s="61">
        <v>0</v>
      </c>
      <c r="K20" s="4">
        <v>0</v>
      </c>
      <c r="L20" s="4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/>
      <c r="T20" s="61">
        <v>0</v>
      </c>
      <c r="U20" s="86">
        <v>0</v>
      </c>
    </row>
    <row r="21" spans="1:21" ht="20.100000000000001" customHeight="1" x14ac:dyDescent="0.15">
      <c r="A21" s="61"/>
      <c r="B21" s="354"/>
      <c r="C21" s="856" t="s">
        <v>157</v>
      </c>
      <c r="D21" s="857"/>
      <c r="E21" s="857"/>
      <c r="F21" s="1"/>
      <c r="G21" s="61">
        <v>0</v>
      </c>
      <c r="H21" s="91">
        <v>0</v>
      </c>
      <c r="I21" s="7">
        <v>0</v>
      </c>
      <c r="J21" s="61">
        <v>0</v>
      </c>
      <c r="K21" s="4">
        <v>0</v>
      </c>
      <c r="L21" s="4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/>
      <c r="T21" s="61">
        <v>0</v>
      </c>
      <c r="U21" s="86">
        <v>0</v>
      </c>
    </row>
    <row r="22" spans="1:21" ht="20.100000000000001" customHeight="1" thickBot="1" x14ac:dyDescent="0.2">
      <c r="A22" s="19"/>
      <c r="B22" s="366"/>
      <c r="C22" s="367"/>
      <c r="D22" s="368"/>
      <c r="E22" s="368"/>
      <c r="F22" s="29"/>
      <c r="G22" s="30"/>
      <c r="H22" s="30"/>
      <c r="I22" s="30"/>
      <c r="J22" s="41"/>
      <c r="K22" s="30"/>
      <c r="L22" s="30"/>
      <c r="M22" s="41"/>
      <c r="N22" s="42"/>
      <c r="O22" s="41"/>
      <c r="P22" s="63"/>
      <c r="Q22" s="42"/>
      <c r="R22" s="41"/>
      <c r="S22" s="41"/>
      <c r="T22" s="42"/>
      <c r="U22" s="77"/>
    </row>
    <row r="23" spans="1:21" ht="19.5" customHeight="1" x14ac:dyDescent="0.15">
      <c r="M23" s="43"/>
      <c r="N23" s="43"/>
      <c r="O23" s="43"/>
      <c r="P23" s="43"/>
      <c r="Q23" s="43"/>
      <c r="R23" s="44"/>
      <c r="S23" s="43"/>
      <c r="T23" s="858" t="s">
        <v>26</v>
      </c>
      <c r="U23" s="858"/>
    </row>
    <row r="24" spans="1:21" ht="20.100000000000001" customHeight="1" x14ac:dyDescent="0.15">
      <c r="M24" s="43"/>
      <c r="N24" s="43"/>
      <c r="O24" s="43"/>
      <c r="P24" s="43"/>
      <c r="Q24" s="43"/>
      <c r="R24" s="43"/>
      <c r="S24" s="43"/>
      <c r="T24" s="43"/>
      <c r="U24" s="43"/>
    </row>
    <row r="25" spans="1:21" ht="20.100000000000001" customHeight="1" thickBot="1" x14ac:dyDescent="0.2">
      <c r="B25" s="220" t="s">
        <v>401</v>
      </c>
      <c r="M25" s="43"/>
      <c r="N25" s="43"/>
      <c r="O25" s="43"/>
      <c r="P25" s="43"/>
      <c r="Q25" s="43"/>
      <c r="R25" s="44"/>
      <c r="S25" s="858" t="s">
        <v>0</v>
      </c>
      <c r="T25" s="858"/>
      <c r="U25" s="858"/>
    </row>
    <row r="26" spans="1:21" ht="20.100000000000001" customHeight="1" x14ac:dyDescent="0.15">
      <c r="B26" s="838" t="s">
        <v>151</v>
      </c>
      <c r="C26" s="839"/>
      <c r="D26" s="839"/>
      <c r="E26" s="839"/>
      <c r="F26" s="840"/>
      <c r="G26" s="742" t="s">
        <v>342</v>
      </c>
      <c r="H26" s="743"/>
      <c r="I26" s="744"/>
      <c r="J26" s="742" t="s">
        <v>418</v>
      </c>
      <c r="K26" s="743"/>
      <c r="L26" s="744"/>
      <c r="M26" s="742" t="s">
        <v>456</v>
      </c>
      <c r="N26" s="743"/>
      <c r="O26" s="744"/>
      <c r="P26" s="742" t="s">
        <v>457</v>
      </c>
      <c r="Q26" s="743"/>
      <c r="R26" s="744"/>
      <c r="S26" s="742" t="s">
        <v>458</v>
      </c>
      <c r="T26" s="743"/>
      <c r="U26" s="748"/>
    </row>
    <row r="27" spans="1:21" ht="20.100000000000001" customHeight="1" x14ac:dyDescent="0.15">
      <c r="B27" s="820"/>
      <c r="C27" s="821"/>
      <c r="D27" s="821"/>
      <c r="E27" s="821"/>
      <c r="F27" s="822"/>
      <c r="G27" s="843" t="s">
        <v>30</v>
      </c>
      <c r="H27" s="538" t="s">
        <v>31</v>
      </c>
      <c r="I27" s="538" t="s">
        <v>158</v>
      </c>
      <c r="J27" s="845" t="s">
        <v>30</v>
      </c>
      <c r="K27" s="540" t="s">
        <v>31</v>
      </c>
      <c r="L27" s="540" t="s">
        <v>158</v>
      </c>
      <c r="M27" s="845" t="s">
        <v>30</v>
      </c>
      <c r="N27" s="464" t="s">
        <v>31</v>
      </c>
      <c r="O27" s="464" t="s">
        <v>158</v>
      </c>
      <c r="P27" s="845" t="s">
        <v>30</v>
      </c>
      <c r="Q27" s="464" t="s">
        <v>31</v>
      </c>
      <c r="R27" s="464" t="s">
        <v>158</v>
      </c>
      <c r="S27" s="845" t="s">
        <v>30</v>
      </c>
      <c r="T27" s="464" t="s">
        <v>31</v>
      </c>
      <c r="U27" s="465" t="s">
        <v>158</v>
      </c>
    </row>
    <row r="28" spans="1:21" ht="20.100000000000001" customHeight="1" x14ac:dyDescent="0.15">
      <c r="B28" s="841"/>
      <c r="C28" s="842"/>
      <c r="D28" s="842"/>
      <c r="E28" s="842"/>
      <c r="F28" s="741"/>
      <c r="G28" s="844"/>
      <c r="H28" s="539" t="s">
        <v>33</v>
      </c>
      <c r="I28" s="539" t="s">
        <v>159</v>
      </c>
      <c r="J28" s="846"/>
      <c r="K28" s="541" t="s">
        <v>33</v>
      </c>
      <c r="L28" s="541" t="s">
        <v>159</v>
      </c>
      <c r="M28" s="846"/>
      <c r="N28" s="466" t="s">
        <v>33</v>
      </c>
      <c r="O28" s="466" t="s">
        <v>159</v>
      </c>
      <c r="P28" s="846"/>
      <c r="Q28" s="466" t="s">
        <v>33</v>
      </c>
      <c r="R28" s="466" t="s">
        <v>159</v>
      </c>
      <c r="S28" s="846"/>
      <c r="T28" s="466" t="s">
        <v>33</v>
      </c>
      <c r="U28" s="87" t="s">
        <v>159</v>
      </c>
    </row>
    <row r="29" spans="1:21" ht="20.100000000000001" customHeight="1" x14ac:dyDescent="0.15">
      <c r="B29" s="834" t="s">
        <v>160</v>
      </c>
      <c r="C29" s="835"/>
      <c r="D29" s="835"/>
      <c r="E29" s="835"/>
      <c r="F29" s="836"/>
      <c r="G29" s="32">
        <v>20507471</v>
      </c>
      <c r="H29" s="31">
        <v>99.736999999999995</v>
      </c>
      <c r="I29" s="12">
        <v>0</v>
      </c>
      <c r="J29" s="32">
        <v>20870568</v>
      </c>
      <c r="K29" s="31">
        <v>101.77099999999999</v>
      </c>
      <c r="L29" s="12">
        <v>0</v>
      </c>
      <c r="M29" s="32">
        <v>22410793</v>
      </c>
      <c r="N29" s="31">
        <v>107.38000000000001</v>
      </c>
      <c r="O29" s="12">
        <v>0</v>
      </c>
      <c r="P29" s="32">
        <v>23338062</v>
      </c>
      <c r="Q29" s="31">
        <v>104.13799999999999</v>
      </c>
      <c r="R29" s="12">
        <v>0</v>
      </c>
      <c r="S29" s="32">
        <v>24119092</v>
      </c>
      <c r="T29" s="31">
        <f>ROUND(S29/P29,5)*100</f>
        <v>103.34700000000001</v>
      </c>
      <c r="U29" s="467">
        <v>0</v>
      </c>
    </row>
    <row r="30" spans="1:21" ht="20.100000000000001" customHeight="1" x14ac:dyDescent="0.15">
      <c r="A30" s="34"/>
      <c r="B30" s="848" t="s">
        <v>161</v>
      </c>
      <c r="C30" s="849"/>
      <c r="D30" s="813" t="s">
        <v>80</v>
      </c>
      <c r="E30" s="847"/>
      <c r="F30" s="5"/>
      <c r="G30" s="34">
        <v>20507471</v>
      </c>
      <c r="H30" s="33">
        <v>100.96199999999999</v>
      </c>
      <c r="I30" s="64">
        <v>88.300000000000011</v>
      </c>
      <c r="J30" s="34">
        <v>20870568</v>
      </c>
      <c r="K30" s="33">
        <v>101.77099999999999</v>
      </c>
      <c r="L30" s="64">
        <v>83.699999999999989</v>
      </c>
      <c r="M30" s="34">
        <v>22410793</v>
      </c>
      <c r="N30" s="33">
        <v>107.38000000000001</v>
      </c>
      <c r="O30" s="45">
        <v>97.300000000000011</v>
      </c>
      <c r="P30" s="34">
        <v>23338062</v>
      </c>
      <c r="Q30" s="33">
        <v>104.13799999999999</v>
      </c>
      <c r="R30" s="45">
        <v>90.5</v>
      </c>
      <c r="S30" s="34">
        <f>SUM(S31:S37)</f>
        <v>24119092</v>
      </c>
      <c r="T30" s="33">
        <f>ROUND(S30/P30,5)*100</f>
        <v>103.34700000000001</v>
      </c>
      <c r="U30" s="88">
        <v>88.1</v>
      </c>
    </row>
    <row r="31" spans="1:21" ht="20.100000000000001" customHeight="1" x14ac:dyDescent="0.15">
      <c r="B31" s="850"/>
      <c r="C31" s="851"/>
      <c r="D31" s="369"/>
      <c r="E31" s="547" t="s">
        <v>162</v>
      </c>
      <c r="F31" s="83"/>
      <c r="G31" s="34">
        <v>5415282</v>
      </c>
      <c r="H31" s="33">
        <v>102.155</v>
      </c>
      <c r="I31" s="45">
        <v>23.3</v>
      </c>
      <c r="J31" s="34">
        <v>5537873</v>
      </c>
      <c r="K31" s="33">
        <v>102.264</v>
      </c>
      <c r="L31" s="45">
        <v>22.2</v>
      </c>
      <c r="M31" s="34">
        <v>5602603</v>
      </c>
      <c r="N31" s="33">
        <v>101.169</v>
      </c>
      <c r="O31" s="45">
        <v>24.3</v>
      </c>
      <c r="P31" s="34">
        <v>6090834</v>
      </c>
      <c r="Q31" s="33">
        <v>108.714</v>
      </c>
      <c r="R31" s="45">
        <v>23.6</v>
      </c>
      <c r="S31" s="34">
        <v>6255359</v>
      </c>
      <c r="T31" s="33">
        <f t="shared" ref="T31:T37" si="2">ROUND(S31/P31,5)*100</f>
        <v>102.70099999999999</v>
      </c>
      <c r="U31" s="88">
        <f>U$30*S31/S$30</f>
        <v>22.848999784071474</v>
      </c>
    </row>
    <row r="32" spans="1:21" ht="20.100000000000001" customHeight="1" x14ac:dyDescent="0.15">
      <c r="B32" s="850"/>
      <c r="C32" s="851"/>
      <c r="D32" s="369"/>
      <c r="E32" s="542" t="s">
        <v>163</v>
      </c>
      <c r="F32" s="5"/>
      <c r="G32" s="34">
        <v>4411016</v>
      </c>
      <c r="H32" s="33">
        <v>103.08200000000001</v>
      </c>
      <c r="I32" s="228">
        <v>19</v>
      </c>
      <c r="J32" s="34">
        <v>5065158</v>
      </c>
      <c r="K32" s="33">
        <v>114.83000000000001</v>
      </c>
      <c r="L32" s="228">
        <v>20.3</v>
      </c>
      <c r="M32" s="34">
        <v>5395325</v>
      </c>
      <c r="N32" s="33">
        <v>106.518</v>
      </c>
      <c r="O32" s="228">
        <v>23.4</v>
      </c>
      <c r="P32" s="34">
        <v>5129601</v>
      </c>
      <c r="Q32" s="33">
        <v>95.075000000000003</v>
      </c>
      <c r="R32" s="228">
        <v>19.899999999999999</v>
      </c>
      <c r="S32" s="34">
        <v>5049727</v>
      </c>
      <c r="T32" s="33">
        <f t="shared" si="2"/>
        <v>98.442999999999998</v>
      </c>
      <c r="U32" s="242">
        <f t="shared" ref="U32:U37" si="3">U$30*S32/S$30</f>
        <v>18.445178147668244</v>
      </c>
    </row>
    <row r="33" spans="2:21" ht="20.100000000000001" customHeight="1" x14ac:dyDescent="0.15">
      <c r="B33" s="850"/>
      <c r="C33" s="851"/>
      <c r="D33" s="369"/>
      <c r="E33" s="542" t="s">
        <v>17</v>
      </c>
      <c r="F33" s="5"/>
      <c r="G33" s="34">
        <v>3160541</v>
      </c>
      <c r="H33" s="33">
        <v>93.965000000000003</v>
      </c>
      <c r="I33" s="228">
        <v>13.6</v>
      </c>
      <c r="J33" s="34">
        <v>3059464</v>
      </c>
      <c r="K33" s="33">
        <v>96.801999999999992</v>
      </c>
      <c r="L33" s="228">
        <v>12.3</v>
      </c>
      <c r="M33" s="34">
        <v>3015028</v>
      </c>
      <c r="N33" s="33">
        <v>98.548000000000002</v>
      </c>
      <c r="O33" s="228">
        <v>13.1</v>
      </c>
      <c r="P33" s="34">
        <v>3088229</v>
      </c>
      <c r="Q33" s="33">
        <v>102.42800000000001</v>
      </c>
      <c r="R33" s="228">
        <v>12</v>
      </c>
      <c r="S33" s="34">
        <v>3565910</v>
      </c>
      <c r="T33" s="33">
        <f t="shared" si="2"/>
        <v>115.46799999999999</v>
      </c>
      <c r="U33" s="242">
        <f t="shared" si="3"/>
        <v>13.025227939758263</v>
      </c>
    </row>
    <row r="34" spans="2:21" ht="20.100000000000001" customHeight="1" x14ac:dyDescent="0.15">
      <c r="B34" s="850"/>
      <c r="C34" s="851"/>
      <c r="D34" s="369"/>
      <c r="E34" s="542" t="s">
        <v>164</v>
      </c>
      <c r="F34" s="5"/>
      <c r="G34" s="34">
        <v>3842765</v>
      </c>
      <c r="H34" s="33">
        <v>104.461</v>
      </c>
      <c r="I34" s="228">
        <v>16.600000000000001</v>
      </c>
      <c r="J34" s="34">
        <v>3685609</v>
      </c>
      <c r="K34" s="33">
        <v>95.91</v>
      </c>
      <c r="L34" s="228">
        <v>14.8</v>
      </c>
      <c r="M34" s="34">
        <v>4112422</v>
      </c>
      <c r="N34" s="33">
        <v>111.581</v>
      </c>
      <c r="O34" s="228">
        <v>17.899999999999999</v>
      </c>
      <c r="P34" s="34">
        <v>4416856</v>
      </c>
      <c r="Q34" s="33">
        <v>107.40300000000001</v>
      </c>
      <c r="R34" s="228">
        <v>17.100000000000001</v>
      </c>
      <c r="S34" s="34">
        <v>4343000</v>
      </c>
      <c r="T34" s="33">
        <f t="shared" si="2"/>
        <v>98.328000000000003</v>
      </c>
      <c r="U34" s="242">
        <f t="shared" si="3"/>
        <v>15.863710789776</v>
      </c>
    </row>
    <row r="35" spans="2:21" ht="20.100000000000001" customHeight="1" x14ac:dyDescent="0.15">
      <c r="B35" s="850"/>
      <c r="C35" s="851"/>
      <c r="D35" s="369"/>
      <c r="E35" s="542" t="s">
        <v>165</v>
      </c>
      <c r="F35" s="5"/>
      <c r="G35" s="34">
        <v>279381</v>
      </c>
      <c r="H35" s="33">
        <v>95.315000000000012</v>
      </c>
      <c r="I35" s="228">
        <v>1.2</v>
      </c>
      <c r="J35" s="34">
        <v>382526</v>
      </c>
      <c r="K35" s="33">
        <v>136.91899999999998</v>
      </c>
      <c r="L35" s="228">
        <v>1.5</v>
      </c>
      <c r="M35" s="34">
        <v>499182</v>
      </c>
      <c r="N35" s="33">
        <v>130.49599999999998</v>
      </c>
      <c r="O35" s="228">
        <v>2.2000000000000002</v>
      </c>
      <c r="P35" s="34">
        <v>637719</v>
      </c>
      <c r="Q35" s="33">
        <v>127.753</v>
      </c>
      <c r="R35" s="228">
        <v>2.5</v>
      </c>
      <c r="S35" s="34">
        <v>505390</v>
      </c>
      <c r="T35" s="33">
        <f t="shared" si="2"/>
        <v>79.25</v>
      </c>
      <c r="U35" s="242">
        <f t="shared" si="3"/>
        <v>1.8460420898100145</v>
      </c>
    </row>
    <row r="36" spans="2:21" ht="20.100000000000001" customHeight="1" x14ac:dyDescent="0.15">
      <c r="B36" s="850"/>
      <c r="C36" s="851"/>
      <c r="D36" s="369"/>
      <c r="E36" s="542" t="s">
        <v>166</v>
      </c>
      <c r="F36" s="5"/>
      <c r="G36" s="34">
        <v>913311</v>
      </c>
      <c r="H36" s="33">
        <v>90.768000000000001</v>
      </c>
      <c r="I36" s="228">
        <v>3.9</v>
      </c>
      <c r="J36" s="34">
        <v>813386</v>
      </c>
      <c r="K36" s="33">
        <v>89.058999999999997</v>
      </c>
      <c r="L36" s="228">
        <v>3.3</v>
      </c>
      <c r="M36" s="34">
        <v>1433602</v>
      </c>
      <c r="N36" s="33">
        <v>176.251</v>
      </c>
      <c r="O36" s="228">
        <v>6.2</v>
      </c>
      <c r="P36" s="34">
        <v>1788290</v>
      </c>
      <c r="Q36" s="33">
        <v>124.74099999999999</v>
      </c>
      <c r="R36" s="228">
        <v>6.9</v>
      </c>
      <c r="S36" s="34">
        <v>2170225</v>
      </c>
      <c r="T36" s="33">
        <f t="shared" si="2"/>
        <v>121.358</v>
      </c>
      <c r="U36" s="242">
        <f t="shared" si="3"/>
        <v>7.9271981922039192</v>
      </c>
    </row>
    <row r="37" spans="2:21" ht="20.100000000000001" customHeight="1" x14ac:dyDescent="0.15">
      <c r="B37" s="850"/>
      <c r="C37" s="851"/>
      <c r="D37" s="369"/>
      <c r="E37" s="542" t="s">
        <v>167</v>
      </c>
      <c r="F37" s="5"/>
      <c r="G37" s="34">
        <v>2485175</v>
      </c>
      <c r="H37" s="33">
        <v>103.96700000000001</v>
      </c>
      <c r="I37" s="228">
        <v>10.7</v>
      </c>
      <c r="J37" s="34">
        <v>2326552</v>
      </c>
      <c r="K37" s="33">
        <v>93.61699999999999</v>
      </c>
      <c r="L37" s="228">
        <v>9.3000000000000007</v>
      </c>
      <c r="M37" s="34">
        <v>2352631</v>
      </c>
      <c r="N37" s="33">
        <v>101.121</v>
      </c>
      <c r="O37" s="228">
        <v>10.199999999999999</v>
      </c>
      <c r="P37" s="34">
        <v>2186533</v>
      </c>
      <c r="Q37" s="33">
        <v>92.94</v>
      </c>
      <c r="R37" s="228">
        <v>8.5</v>
      </c>
      <c r="S37" s="34">
        <v>2229481</v>
      </c>
      <c r="T37" s="33">
        <f t="shared" si="2"/>
        <v>101.96400000000001</v>
      </c>
      <c r="U37" s="242">
        <f t="shared" si="3"/>
        <v>8.1436430567120848</v>
      </c>
    </row>
    <row r="38" spans="2:21" ht="20.100000000000001" customHeight="1" thickBot="1" x14ac:dyDescent="0.2">
      <c r="B38" s="852"/>
      <c r="C38" s="853"/>
      <c r="D38" s="468"/>
      <c r="E38" s="301"/>
      <c r="F38" s="35"/>
      <c r="G38" s="53"/>
      <c r="H38" s="36"/>
      <c r="I38" s="36"/>
      <c r="J38" s="53"/>
      <c r="K38" s="36"/>
      <c r="L38" s="36"/>
      <c r="M38" s="53"/>
      <c r="N38" s="36"/>
      <c r="O38" s="36"/>
      <c r="P38" s="53"/>
      <c r="Q38" s="36"/>
      <c r="R38" s="36"/>
      <c r="S38" s="53"/>
      <c r="T38" s="36"/>
      <c r="U38" s="46"/>
    </row>
    <row r="39" spans="2:21" ht="20.100000000000001" customHeight="1" x14ac:dyDescent="0.15">
      <c r="B39" s="837" t="s">
        <v>168</v>
      </c>
      <c r="C39" s="837"/>
      <c r="D39" s="837"/>
      <c r="E39" s="837"/>
      <c r="F39" s="837"/>
      <c r="G39" s="837"/>
      <c r="H39" s="837"/>
      <c r="I39" s="837"/>
      <c r="J39" s="837"/>
      <c r="K39" s="837"/>
      <c r="L39" s="837"/>
      <c r="T39" s="833" t="s">
        <v>26</v>
      </c>
      <c r="U39" s="833"/>
    </row>
    <row r="40" spans="2:21" ht="20.100000000000001" customHeight="1" x14ac:dyDescent="0.15">
      <c r="B40" s="220" t="s">
        <v>25</v>
      </c>
    </row>
    <row r="42" spans="2:21" ht="20.100000000000001" customHeight="1" x14ac:dyDescent="0.15">
      <c r="P42" s="71"/>
    </row>
  </sheetData>
  <sheetProtection sheet="1"/>
  <mergeCells count="48">
    <mergeCell ref="S2:U2"/>
    <mergeCell ref="S3:S4"/>
    <mergeCell ref="U3:U4"/>
    <mergeCell ref="S26:U26"/>
    <mergeCell ref="S27:S28"/>
    <mergeCell ref="S25:U25"/>
    <mergeCell ref="B5:E5"/>
    <mergeCell ref="B6:F6"/>
    <mergeCell ref="J3:J4"/>
    <mergeCell ref="L3:L4"/>
    <mergeCell ref="I3:I4"/>
    <mergeCell ref="G3:G4"/>
    <mergeCell ref="R3:R4"/>
    <mergeCell ref="B2:F4"/>
    <mergeCell ref="P2:R2"/>
    <mergeCell ref="M3:M4"/>
    <mergeCell ref="O3:O4"/>
    <mergeCell ref="G2:I2"/>
    <mergeCell ref="M2:O2"/>
    <mergeCell ref="J2:L2"/>
    <mergeCell ref="P3:P4"/>
    <mergeCell ref="C20:E20"/>
    <mergeCell ref="C21:E21"/>
    <mergeCell ref="T23:U23"/>
    <mergeCell ref="C7:E7"/>
    <mergeCell ref="C15:E15"/>
    <mergeCell ref="C17:E17"/>
    <mergeCell ref="C9:E9"/>
    <mergeCell ref="C12:E12"/>
    <mergeCell ref="C16:E16"/>
    <mergeCell ref="C10:E10"/>
    <mergeCell ref="C13:E13"/>
    <mergeCell ref="C14:E14"/>
    <mergeCell ref="C11:E11"/>
    <mergeCell ref="T39:U39"/>
    <mergeCell ref="B29:F29"/>
    <mergeCell ref="B39:L39"/>
    <mergeCell ref="B26:F28"/>
    <mergeCell ref="G26:I26"/>
    <mergeCell ref="P26:R26"/>
    <mergeCell ref="G27:G28"/>
    <mergeCell ref="J27:J28"/>
    <mergeCell ref="M27:M28"/>
    <mergeCell ref="P27:P28"/>
    <mergeCell ref="J26:L26"/>
    <mergeCell ref="M26:O26"/>
    <mergeCell ref="D30:E30"/>
    <mergeCell ref="B30:C38"/>
  </mergeCells>
  <phoneticPr fontId="23"/>
  <conditionalFormatting sqref="E5:U22 E29:U38">
    <cfRule type="expression" dxfId="7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2FF2D-D55E-4587-BCFA-8165DCF13D11}">
  <sheetPr codeName="Sheet12">
    <tabColor rgb="FF00B0F0"/>
  </sheetPr>
  <dimension ref="A1:U42"/>
  <sheetViews>
    <sheetView view="pageBreakPreview" zoomScaleNormal="90" zoomScaleSheetLayoutView="100" workbookViewId="0">
      <selection activeCell="M1" sqref="M1:U40"/>
    </sheetView>
  </sheetViews>
  <sheetFormatPr defaultColWidth="9" defaultRowHeight="20.100000000000001" customHeight="1" x14ac:dyDescent="0.15"/>
  <cols>
    <col min="1" max="1" width="2.375" style="220" customWidth="1"/>
    <col min="2" max="2" width="1.625" style="220" customWidth="1"/>
    <col min="3" max="3" width="3.75" style="220" customWidth="1"/>
    <col min="4" max="4" width="2" style="220" customWidth="1"/>
    <col min="5" max="5" width="14.625" style="220" customWidth="1"/>
    <col min="6" max="6" width="1.25" style="220" customWidth="1"/>
    <col min="7" max="7" width="13.125" style="220" customWidth="1"/>
    <col min="8" max="9" width="8.625" style="220" customWidth="1"/>
    <col min="10" max="10" width="13.125" style="220" customWidth="1"/>
    <col min="11" max="12" width="8.625" style="220" customWidth="1"/>
    <col min="13" max="13" width="13.125" style="220" customWidth="1"/>
    <col min="14" max="15" width="8.625" style="220" customWidth="1"/>
    <col min="16" max="16" width="13" style="220" customWidth="1"/>
    <col min="17" max="18" width="8.625" style="220" customWidth="1"/>
    <col min="19" max="19" width="13.125" style="220" customWidth="1"/>
    <col min="20" max="20" width="9.25" style="220" customWidth="1"/>
    <col min="21" max="22" width="9" style="220" customWidth="1"/>
    <col min="23" max="16384" width="9" style="220"/>
  </cols>
  <sheetData>
    <row r="1" spans="1:21" ht="20.100000000000001" customHeight="1" thickBot="1" x14ac:dyDescent="0.2">
      <c r="B1" s="220" t="s">
        <v>400</v>
      </c>
      <c r="R1" s="536"/>
      <c r="U1" s="536" t="s">
        <v>0</v>
      </c>
    </row>
    <row r="2" spans="1:21" ht="20.100000000000001" customHeight="1" x14ac:dyDescent="0.15">
      <c r="B2" s="879" t="s">
        <v>151</v>
      </c>
      <c r="C2" s="880"/>
      <c r="D2" s="880"/>
      <c r="E2" s="880"/>
      <c r="F2" s="880"/>
      <c r="G2" s="742" t="s">
        <v>336</v>
      </c>
      <c r="H2" s="743"/>
      <c r="I2" s="744"/>
      <c r="J2" s="742" t="s">
        <v>337</v>
      </c>
      <c r="K2" s="743"/>
      <c r="L2" s="744"/>
      <c r="M2" s="742" t="s">
        <v>338</v>
      </c>
      <c r="N2" s="743"/>
      <c r="O2" s="744"/>
      <c r="P2" s="742" t="s">
        <v>409</v>
      </c>
      <c r="Q2" s="743"/>
      <c r="R2" s="744"/>
      <c r="S2" s="742" t="s">
        <v>408</v>
      </c>
      <c r="T2" s="743"/>
      <c r="U2" s="748"/>
    </row>
    <row r="3" spans="1:21" ht="20.100000000000001" customHeight="1" x14ac:dyDescent="0.15">
      <c r="B3" s="881"/>
      <c r="C3" s="882"/>
      <c r="D3" s="882"/>
      <c r="E3" s="882"/>
      <c r="F3" s="882"/>
      <c r="G3" s="843" t="s">
        <v>30</v>
      </c>
      <c r="H3" s="459" t="s">
        <v>31</v>
      </c>
      <c r="I3" s="843" t="s">
        <v>32</v>
      </c>
      <c r="J3" s="843" t="s">
        <v>30</v>
      </c>
      <c r="K3" s="459" t="s">
        <v>31</v>
      </c>
      <c r="L3" s="843" t="s">
        <v>32</v>
      </c>
      <c r="M3" s="843" t="s">
        <v>30</v>
      </c>
      <c r="N3" s="538" t="s">
        <v>31</v>
      </c>
      <c r="O3" s="843" t="s">
        <v>32</v>
      </c>
      <c r="P3" s="843" t="s">
        <v>30</v>
      </c>
      <c r="Q3" s="538" t="s">
        <v>31</v>
      </c>
      <c r="R3" s="843" t="s">
        <v>32</v>
      </c>
      <c r="S3" s="843" t="s">
        <v>30</v>
      </c>
      <c r="T3" s="538" t="s">
        <v>31</v>
      </c>
      <c r="U3" s="869" t="s">
        <v>32</v>
      </c>
    </row>
    <row r="4" spans="1:21" ht="20.100000000000001" customHeight="1" x14ac:dyDescent="0.15">
      <c r="B4" s="881"/>
      <c r="C4" s="882"/>
      <c r="D4" s="882"/>
      <c r="E4" s="882"/>
      <c r="F4" s="882"/>
      <c r="G4" s="844"/>
      <c r="H4" s="460" t="s">
        <v>33</v>
      </c>
      <c r="I4" s="844"/>
      <c r="J4" s="844"/>
      <c r="K4" s="460" t="s">
        <v>33</v>
      </c>
      <c r="L4" s="844"/>
      <c r="M4" s="844"/>
      <c r="N4" s="539" t="s">
        <v>33</v>
      </c>
      <c r="O4" s="844"/>
      <c r="P4" s="844"/>
      <c r="Q4" s="539" t="s">
        <v>33</v>
      </c>
      <c r="R4" s="844"/>
      <c r="S4" s="844"/>
      <c r="T4" s="539" t="s">
        <v>33</v>
      </c>
      <c r="U4" s="870"/>
    </row>
    <row r="5" spans="1:21" ht="20.100000000000001" customHeight="1" x14ac:dyDescent="0.15">
      <c r="B5" s="865"/>
      <c r="C5" s="866"/>
      <c r="D5" s="866"/>
      <c r="E5" s="866"/>
      <c r="F5" s="83"/>
      <c r="G5" s="461"/>
      <c r="H5" s="40"/>
      <c r="I5" s="40"/>
      <c r="J5" s="6"/>
      <c r="K5" s="40"/>
      <c r="L5" s="40"/>
      <c r="M5" s="6"/>
      <c r="N5" s="40"/>
      <c r="O5" s="40"/>
      <c r="P5" s="6"/>
      <c r="Q5" s="40"/>
      <c r="R5" s="40"/>
      <c r="S5" s="6"/>
      <c r="T5" s="40"/>
      <c r="U5" s="84"/>
    </row>
    <row r="6" spans="1:21" ht="20.100000000000001" customHeight="1" x14ac:dyDescent="0.15">
      <c r="A6" s="28"/>
      <c r="B6" s="886" t="s">
        <v>152</v>
      </c>
      <c r="C6" s="887"/>
      <c r="D6" s="887"/>
      <c r="E6" s="887"/>
      <c r="F6" s="887"/>
      <c r="G6" s="66">
        <v>53715934</v>
      </c>
      <c r="H6" s="227">
        <v>99.186999999999998</v>
      </c>
      <c r="I6" s="227">
        <v>100</v>
      </c>
      <c r="J6" s="66">
        <v>53324606</v>
      </c>
      <c r="K6" s="228">
        <v>99.271000000000001</v>
      </c>
      <c r="L6" s="227">
        <v>100</v>
      </c>
      <c r="M6" s="67">
        <v>50841634</v>
      </c>
      <c r="N6" s="227">
        <v>95.343999999999994</v>
      </c>
      <c r="O6" s="227">
        <v>100</v>
      </c>
      <c r="P6" s="67">
        <v>63449451</v>
      </c>
      <c r="Q6" s="227">
        <v>124.798</v>
      </c>
      <c r="R6" s="227">
        <v>100</v>
      </c>
      <c r="S6" s="67">
        <v>58814487</v>
      </c>
      <c r="T6" s="227">
        <v>92.695000000000007</v>
      </c>
      <c r="U6" s="229">
        <v>100</v>
      </c>
    </row>
    <row r="7" spans="1:21" ht="20.100000000000001" customHeight="1" x14ac:dyDescent="0.15">
      <c r="A7" s="67"/>
      <c r="B7" s="354"/>
      <c r="C7" s="859" t="s">
        <v>288</v>
      </c>
      <c r="D7" s="860"/>
      <c r="E7" s="860"/>
      <c r="F7" s="362"/>
      <c r="G7" s="67">
        <v>5729475</v>
      </c>
      <c r="H7" s="227">
        <v>102.65599999999999</v>
      </c>
      <c r="I7" s="227">
        <v>10.666</v>
      </c>
      <c r="J7" s="67">
        <v>5904944</v>
      </c>
      <c r="K7" s="228">
        <v>103.06299999999999</v>
      </c>
      <c r="L7" s="228">
        <v>11.074</v>
      </c>
      <c r="M7" s="67">
        <v>5998353</v>
      </c>
      <c r="N7" s="227">
        <v>101.58199999999999</v>
      </c>
      <c r="O7" s="227">
        <v>11.798</v>
      </c>
      <c r="P7" s="67">
        <v>6721012</v>
      </c>
      <c r="Q7" s="227">
        <v>112.04799999999999</v>
      </c>
      <c r="R7" s="227">
        <v>10.593</v>
      </c>
      <c r="S7" s="67">
        <v>6907332</v>
      </c>
      <c r="T7" s="227">
        <v>102.77199999999999</v>
      </c>
      <c r="U7" s="229">
        <v>11.744</v>
      </c>
    </row>
    <row r="8" spans="1:21" ht="20.100000000000001" customHeight="1" x14ac:dyDescent="0.15">
      <c r="A8" s="68"/>
      <c r="B8" s="354"/>
      <c r="C8" s="361"/>
      <c r="E8" s="462" t="s">
        <v>439</v>
      </c>
      <c r="F8" s="363"/>
      <c r="G8" s="68">
        <v>3555253</v>
      </c>
      <c r="H8" s="227">
        <v>101.42400000000001</v>
      </c>
      <c r="I8" s="58">
        <v>6.6189999999999998</v>
      </c>
      <c r="J8" s="68">
        <v>3630135</v>
      </c>
      <c r="K8" s="228">
        <v>102.10600000000001</v>
      </c>
      <c r="L8" s="58">
        <v>6.8079999999999998</v>
      </c>
      <c r="M8" s="68">
        <v>3688815</v>
      </c>
      <c r="N8" s="227">
        <v>101.616</v>
      </c>
      <c r="O8" s="58">
        <v>7.2560000000000002</v>
      </c>
      <c r="P8" s="68">
        <v>3902980</v>
      </c>
      <c r="Q8" s="227">
        <v>105.806</v>
      </c>
      <c r="R8" s="510">
        <v>6.1509999999999998</v>
      </c>
      <c r="S8" s="68">
        <v>3938741</v>
      </c>
      <c r="T8" s="227">
        <v>100.91600000000001</v>
      </c>
      <c r="U8" s="85">
        <v>6.6970000000000001</v>
      </c>
    </row>
    <row r="9" spans="1:21" ht="20.100000000000001" customHeight="1" x14ac:dyDescent="0.15">
      <c r="A9" s="69"/>
      <c r="B9" s="354"/>
      <c r="C9" s="813" t="s">
        <v>289</v>
      </c>
      <c r="D9" s="847"/>
      <c r="E9" s="847"/>
      <c r="F9" s="363"/>
      <c r="G9" s="69">
        <v>5804941</v>
      </c>
      <c r="H9" s="227">
        <v>102.128</v>
      </c>
      <c r="I9" s="228">
        <v>10.807</v>
      </c>
      <c r="J9" s="69">
        <v>5656356</v>
      </c>
      <c r="K9" s="228">
        <v>97.44</v>
      </c>
      <c r="L9" s="228">
        <v>10.606999999999999</v>
      </c>
      <c r="M9" s="69">
        <v>5943904</v>
      </c>
      <c r="N9" s="227">
        <v>105.084</v>
      </c>
      <c r="O9" s="227">
        <v>11.691000000000001</v>
      </c>
      <c r="P9" s="69">
        <v>6789730</v>
      </c>
      <c r="Q9" s="227">
        <v>114.23</v>
      </c>
      <c r="R9" s="227">
        <v>10.700999999999999</v>
      </c>
      <c r="S9" s="69">
        <v>7741866</v>
      </c>
      <c r="T9" s="227">
        <v>114.02300000000001</v>
      </c>
      <c r="U9" s="229">
        <v>13.163</v>
      </c>
    </row>
    <row r="10" spans="1:21" ht="20.100000000000001" customHeight="1" x14ac:dyDescent="0.15">
      <c r="A10" s="69"/>
      <c r="B10" s="354"/>
      <c r="C10" s="884" t="s">
        <v>153</v>
      </c>
      <c r="D10" s="885"/>
      <c r="E10" s="885"/>
      <c r="F10" s="1"/>
      <c r="G10" s="69">
        <v>312385</v>
      </c>
      <c r="H10" s="227">
        <v>96.536999999999992</v>
      </c>
      <c r="I10" s="228">
        <v>0.58199999999999996</v>
      </c>
      <c r="J10" s="69">
        <v>443054</v>
      </c>
      <c r="K10" s="228">
        <v>141.82900000000001</v>
      </c>
      <c r="L10" s="228">
        <v>0.83099999999999996</v>
      </c>
      <c r="M10" s="69">
        <v>550392</v>
      </c>
      <c r="N10" s="227">
        <v>124.227</v>
      </c>
      <c r="O10" s="227">
        <v>1.083</v>
      </c>
      <c r="P10" s="69">
        <v>705740</v>
      </c>
      <c r="Q10" s="227">
        <v>128.22499999999999</v>
      </c>
      <c r="R10" s="227">
        <v>1.1119999999999999</v>
      </c>
      <c r="S10" s="69">
        <v>597105</v>
      </c>
      <c r="T10" s="227">
        <v>84.606999999999999</v>
      </c>
      <c r="U10" s="229">
        <v>1.0149999999999999</v>
      </c>
    </row>
    <row r="11" spans="1:21" ht="20.100000000000001" customHeight="1" x14ac:dyDescent="0.15">
      <c r="A11" s="69"/>
      <c r="B11" s="354"/>
      <c r="C11" s="874" t="s">
        <v>314</v>
      </c>
      <c r="D11" s="875"/>
      <c r="E11" s="875"/>
      <c r="F11" s="1"/>
      <c r="G11" s="69">
        <v>16371049</v>
      </c>
      <c r="H11" s="227">
        <v>107.63199999999999</v>
      </c>
      <c r="I11" s="228">
        <v>30.476999999999997</v>
      </c>
      <c r="J11" s="69">
        <v>17605256</v>
      </c>
      <c r="K11" s="228">
        <v>107.539</v>
      </c>
      <c r="L11" s="228">
        <v>33.015000000000001</v>
      </c>
      <c r="M11" s="69">
        <v>18509629</v>
      </c>
      <c r="N11" s="227">
        <v>105.13699999999999</v>
      </c>
      <c r="O11" s="227">
        <v>36.405999999999999</v>
      </c>
      <c r="P11" s="69">
        <v>19367397</v>
      </c>
      <c r="Q11" s="227">
        <v>104.634</v>
      </c>
      <c r="R11" s="227">
        <v>30.524000000000001</v>
      </c>
      <c r="S11" s="69">
        <v>22189245</v>
      </c>
      <c r="T11" s="227">
        <v>114.57</v>
      </c>
      <c r="U11" s="229">
        <v>37.728000000000002</v>
      </c>
    </row>
    <row r="12" spans="1:21" ht="20.100000000000001" customHeight="1" x14ac:dyDescent="0.15">
      <c r="A12" s="69"/>
      <c r="B12" s="354"/>
      <c r="C12" s="884" t="s">
        <v>315</v>
      </c>
      <c r="D12" s="885"/>
      <c r="E12" s="885"/>
      <c r="F12" s="1"/>
      <c r="G12" s="69">
        <v>1790097</v>
      </c>
      <c r="H12" s="227">
        <v>86.858000000000004</v>
      </c>
      <c r="I12" s="228">
        <v>3.3329999999999997</v>
      </c>
      <c r="J12" s="69">
        <v>1939501</v>
      </c>
      <c r="K12" s="228">
        <v>108.346</v>
      </c>
      <c r="L12" s="228">
        <v>3.637</v>
      </c>
      <c r="M12" s="69">
        <v>2229462</v>
      </c>
      <c r="N12" s="227">
        <v>114.95</v>
      </c>
      <c r="O12" s="227">
        <v>4.3849999999999998</v>
      </c>
      <c r="P12" s="69">
        <v>14433069</v>
      </c>
      <c r="Q12" s="227">
        <v>647.37900000000002</v>
      </c>
      <c r="R12" s="227">
        <v>22.747</v>
      </c>
      <c r="S12" s="69">
        <v>3455553</v>
      </c>
      <c r="T12" s="227">
        <v>23.942</v>
      </c>
      <c r="U12" s="229">
        <v>5.875</v>
      </c>
    </row>
    <row r="13" spans="1:21" ht="20.100000000000001" customHeight="1" x14ac:dyDescent="0.15">
      <c r="A13" s="69"/>
      <c r="B13" s="354"/>
      <c r="C13" s="874" t="s">
        <v>316</v>
      </c>
      <c r="D13" s="875"/>
      <c r="E13" s="875"/>
      <c r="F13" s="1"/>
      <c r="G13" s="69">
        <v>3206976</v>
      </c>
      <c r="H13" s="227">
        <v>94.02000000000001</v>
      </c>
      <c r="I13" s="228">
        <v>5.9700000000000006</v>
      </c>
      <c r="J13" s="69">
        <v>3111144</v>
      </c>
      <c r="K13" s="228">
        <v>97.012</v>
      </c>
      <c r="L13" s="228">
        <v>5.8340000000000005</v>
      </c>
      <c r="M13" s="69">
        <v>3065857</v>
      </c>
      <c r="N13" s="227">
        <v>98.543999999999997</v>
      </c>
      <c r="O13" s="106">
        <v>6.03</v>
      </c>
      <c r="P13" s="69">
        <v>3126761</v>
      </c>
      <c r="Q13" s="227">
        <v>101.98700000000001</v>
      </c>
      <c r="R13" s="227">
        <v>4.9279999999999999</v>
      </c>
      <c r="S13" s="69">
        <v>3585323</v>
      </c>
      <c r="T13" s="227">
        <v>114.666</v>
      </c>
      <c r="U13" s="229">
        <v>6.0960000000000001</v>
      </c>
    </row>
    <row r="14" spans="1:21" ht="20.100000000000001" customHeight="1" x14ac:dyDescent="0.15">
      <c r="A14" s="69"/>
      <c r="B14" s="354"/>
      <c r="C14" s="884" t="s">
        <v>317</v>
      </c>
      <c r="D14" s="885"/>
      <c r="E14" s="885"/>
      <c r="F14" s="1"/>
      <c r="G14" s="69">
        <v>3885389</v>
      </c>
      <c r="H14" s="227">
        <v>79.549000000000007</v>
      </c>
      <c r="I14" s="228">
        <v>7.2330000000000005</v>
      </c>
      <c r="J14" s="69">
        <v>4210371</v>
      </c>
      <c r="K14" s="228">
        <v>108.36399999999999</v>
      </c>
      <c r="L14" s="228">
        <v>7.8959999999999999</v>
      </c>
      <c r="M14" s="69">
        <v>2020181</v>
      </c>
      <c r="N14" s="227">
        <v>47.981000000000002</v>
      </c>
      <c r="O14" s="227">
        <v>3.9730000000000003</v>
      </c>
      <c r="P14" s="69">
        <v>2605652</v>
      </c>
      <c r="Q14" s="227">
        <v>128.98099999999999</v>
      </c>
      <c r="R14" s="227">
        <v>4.1070000000000002</v>
      </c>
      <c r="S14" s="69">
        <v>3463733</v>
      </c>
      <c r="T14" s="227">
        <v>132.93200000000002</v>
      </c>
      <c r="U14" s="229">
        <v>5.8889999999999993</v>
      </c>
    </row>
    <row r="15" spans="1:21" ht="20.100000000000001" customHeight="1" x14ac:dyDescent="0.15">
      <c r="A15" s="69"/>
      <c r="B15" s="354"/>
      <c r="C15" s="874" t="s">
        <v>154</v>
      </c>
      <c r="D15" s="875"/>
      <c r="E15" s="875"/>
      <c r="F15" s="1"/>
      <c r="G15" s="69">
        <v>148125</v>
      </c>
      <c r="H15" s="227">
        <v>55.752000000000002</v>
      </c>
      <c r="I15" s="228">
        <v>0.27599999999999997</v>
      </c>
      <c r="J15" s="69">
        <v>200236</v>
      </c>
      <c r="K15" s="228">
        <v>135.17999999999998</v>
      </c>
      <c r="L15" s="228">
        <v>0.376</v>
      </c>
      <c r="M15" s="69">
        <v>11650</v>
      </c>
      <c r="N15" s="227">
        <v>5.8180000000000005</v>
      </c>
      <c r="O15" s="227">
        <v>2.3E-2</v>
      </c>
      <c r="P15" s="69">
        <v>35279</v>
      </c>
      <c r="Q15" s="227">
        <v>302.82399999999996</v>
      </c>
      <c r="R15" s="227">
        <v>5.5999999999999994E-2</v>
      </c>
      <c r="S15" s="69">
        <v>34822</v>
      </c>
      <c r="T15" s="227">
        <v>98.704999999999998</v>
      </c>
      <c r="U15" s="229">
        <v>5.9000000000000004E-2</v>
      </c>
    </row>
    <row r="16" spans="1:21" ht="20.100000000000001" customHeight="1" x14ac:dyDescent="0.15">
      <c r="A16" s="69"/>
      <c r="B16" s="354"/>
      <c r="C16" s="884" t="s">
        <v>318</v>
      </c>
      <c r="D16" s="885"/>
      <c r="E16" s="885"/>
      <c r="F16" s="1"/>
      <c r="G16" s="69">
        <v>4122799</v>
      </c>
      <c r="H16" s="227">
        <v>104.09399999999999</v>
      </c>
      <c r="I16" s="228">
        <v>7.6749999999999998</v>
      </c>
      <c r="J16" s="69">
        <v>3770704</v>
      </c>
      <c r="K16" s="228">
        <v>91.46</v>
      </c>
      <c r="L16" s="228">
        <v>7.0709999999999997</v>
      </c>
      <c r="M16" s="69">
        <v>3785052</v>
      </c>
      <c r="N16" s="227">
        <v>100.38100000000001</v>
      </c>
      <c r="O16" s="227">
        <v>7.4450000000000003</v>
      </c>
      <c r="P16" s="69">
        <v>3459004</v>
      </c>
      <c r="Q16" s="227">
        <v>91.385999999999996</v>
      </c>
      <c r="R16" s="227">
        <v>5.452</v>
      </c>
      <c r="S16" s="69">
        <v>3477971</v>
      </c>
      <c r="T16" s="227">
        <v>100.54799999999999</v>
      </c>
      <c r="U16" s="229">
        <v>5.9130000000000003</v>
      </c>
    </row>
    <row r="17" spans="1:21" ht="20.100000000000001" customHeight="1" x14ac:dyDescent="0.15">
      <c r="A17" s="70"/>
      <c r="B17" s="354"/>
      <c r="C17" s="859" t="s">
        <v>155</v>
      </c>
      <c r="D17" s="860"/>
      <c r="E17" s="860"/>
      <c r="F17" s="365"/>
      <c r="G17" s="70">
        <v>12344698</v>
      </c>
      <c r="H17" s="227">
        <v>96.631999999999991</v>
      </c>
      <c r="I17" s="228">
        <v>22.980999999999998</v>
      </c>
      <c r="J17" s="70">
        <v>10483040</v>
      </c>
      <c r="K17" s="228">
        <v>84.918999999999997</v>
      </c>
      <c r="L17" s="228">
        <v>19.658999999999999</v>
      </c>
      <c r="M17" s="70">
        <v>8727154</v>
      </c>
      <c r="N17" s="227">
        <v>83.25</v>
      </c>
      <c r="O17" s="106">
        <v>17.164999999999999</v>
      </c>
      <c r="P17" s="70">
        <v>6205807</v>
      </c>
      <c r="Q17" s="227">
        <v>71.108999999999995</v>
      </c>
      <c r="R17" s="227">
        <v>9.7809999999999988</v>
      </c>
      <c r="S17" s="70">
        <v>7361537</v>
      </c>
      <c r="T17" s="227">
        <v>118.62299999999999</v>
      </c>
      <c r="U17" s="229">
        <v>12.516999999999999</v>
      </c>
    </row>
    <row r="18" spans="1:21" ht="20.100000000000001" customHeight="1" x14ac:dyDescent="0.15">
      <c r="A18" s="68"/>
      <c r="B18" s="354"/>
      <c r="C18" s="361"/>
      <c r="E18" s="462" t="s">
        <v>438</v>
      </c>
      <c r="F18" s="363"/>
      <c r="G18" s="68">
        <v>11125684</v>
      </c>
      <c r="H18" s="227">
        <v>98.575999999999993</v>
      </c>
      <c r="I18" s="58">
        <v>20.712</v>
      </c>
      <c r="J18" s="68">
        <v>9206036</v>
      </c>
      <c r="K18" s="228">
        <v>82.745999999999995</v>
      </c>
      <c r="L18" s="58">
        <v>17.263999999999999</v>
      </c>
      <c r="M18" s="68">
        <v>7824136</v>
      </c>
      <c r="N18" s="227">
        <v>84.989000000000004</v>
      </c>
      <c r="O18" s="58">
        <v>15.388999999999999</v>
      </c>
      <c r="P18" s="68">
        <v>5317773</v>
      </c>
      <c r="Q18" s="227">
        <v>67.966000000000008</v>
      </c>
      <c r="R18" s="510">
        <v>8.3810000000000002</v>
      </c>
      <c r="S18" s="68">
        <v>6588107</v>
      </c>
      <c r="T18" s="227">
        <v>123.88800000000001</v>
      </c>
      <c r="U18" s="85">
        <v>11.202</v>
      </c>
    </row>
    <row r="19" spans="1:21" ht="20.100000000000001" customHeight="1" x14ac:dyDescent="0.15">
      <c r="A19" s="68"/>
      <c r="B19" s="354"/>
      <c r="C19" s="361"/>
      <c r="E19" s="364" t="s">
        <v>437</v>
      </c>
      <c r="F19" s="1"/>
      <c r="G19" s="68">
        <v>1219014</v>
      </c>
      <c r="H19" s="227">
        <v>81.894000000000005</v>
      </c>
      <c r="I19" s="58">
        <v>2.2689999999999997</v>
      </c>
      <c r="J19" s="68">
        <v>1277004</v>
      </c>
      <c r="K19" s="228">
        <v>104.75699999999999</v>
      </c>
      <c r="L19" s="58">
        <v>2.395</v>
      </c>
      <c r="M19" s="68">
        <v>903018</v>
      </c>
      <c r="N19" s="227">
        <v>70.713999999999999</v>
      </c>
      <c r="O19" s="58">
        <v>1.7760000000000002</v>
      </c>
      <c r="P19" s="68">
        <v>888034</v>
      </c>
      <c r="Q19" s="227">
        <v>98.340999999999994</v>
      </c>
      <c r="R19" s="510">
        <v>1.4000000000000001</v>
      </c>
      <c r="S19" s="68">
        <v>773430</v>
      </c>
      <c r="T19" s="227">
        <v>87.094999999999999</v>
      </c>
      <c r="U19" s="85">
        <v>1.3149999999999999</v>
      </c>
    </row>
    <row r="20" spans="1:21" ht="20.100000000000001" customHeight="1" x14ac:dyDescent="0.15">
      <c r="A20" s="61"/>
      <c r="B20" s="354"/>
      <c r="C20" s="854" t="s">
        <v>156</v>
      </c>
      <c r="D20" s="855"/>
      <c r="E20" s="855"/>
      <c r="F20" s="363"/>
      <c r="G20" s="61">
        <v>0</v>
      </c>
      <c r="H20" s="91">
        <v>0</v>
      </c>
      <c r="I20" s="7">
        <v>0</v>
      </c>
      <c r="J20" s="61">
        <v>0</v>
      </c>
      <c r="K20" s="4">
        <v>0</v>
      </c>
      <c r="L20" s="4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/>
      <c r="T20" s="61">
        <v>0</v>
      </c>
      <c r="U20" s="86">
        <v>0</v>
      </c>
    </row>
    <row r="21" spans="1:21" ht="20.100000000000001" customHeight="1" x14ac:dyDescent="0.15">
      <c r="A21" s="61"/>
      <c r="B21" s="354"/>
      <c r="C21" s="874" t="s">
        <v>157</v>
      </c>
      <c r="D21" s="875"/>
      <c r="E21" s="875"/>
      <c r="F21" s="1"/>
      <c r="G21" s="61">
        <v>0</v>
      </c>
      <c r="H21" s="91">
        <v>0</v>
      </c>
      <c r="I21" s="7">
        <v>0</v>
      </c>
      <c r="J21" s="61">
        <v>0</v>
      </c>
      <c r="K21" s="4">
        <v>0</v>
      </c>
      <c r="L21" s="4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/>
      <c r="T21" s="61">
        <v>0</v>
      </c>
      <c r="U21" s="86">
        <v>0</v>
      </c>
    </row>
    <row r="22" spans="1:21" ht="20.100000000000001" customHeight="1" thickBot="1" x14ac:dyDescent="0.2">
      <c r="A22" s="19"/>
      <c r="B22" s="366"/>
      <c r="C22" s="367"/>
      <c r="D22" s="368"/>
      <c r="E22" s="368"/>
      <c r="F22" s="29"/>
      <c r="G22" s="30"/>
      <c r="H22" s="30"/>
      <c r="I22" s="30"/>
      <c r="J22" s="41"/>
      <c r="K22" s="30"/>
      <c r="L22" s="30"/>
      <c r="M22" s="41"/>
      <c r="N22" s="42"/>
      <c r="O22" s="41"/>
      <c r="P22" s="63"/>
      <c r="Q22" s="42"/>
      <c r="R22" s="41"/>
      <c r="S22" s="41"/>
      <c r="T22" s="42"/>
      <c r="U22" s="77"/>
    </row>
    <row r="23" spans="1:21" ht="19.5" customHeight="1" x14ac:dyDescent="0.15">
      <c r="M23" s="43"/>
      <c r="N23" s="43"/>
      <c r="O23" s="43"/>
      <c r="P23" s="43"/>
      <c r="Q23" s="43"/>
      <c r="R23" s="545"/>
      <c r="S23" s="43"/>
      <c r="T23" s="883" t="s">
        <v>26</v>
      </c>
      <c r="U23" s="883"/>
    </row>
    <row r="24" spans="1:21" ht="20.100000000000001" customHeight="1" x14ac:dyDescent="0.15">
      <c r="M24" s="43"/>
      <c r="N24" s="43"/>
      <c r="O24" s="43"/>
      <c r="P24" s="43"/>
      <c r="Q24" s="43"/>
      <c r="R24" s="43"/>
      <c r="S24" s="43"/>
      <c r="T24" s="43"/>
      <c r="U24" s="43"/>
    </row>
    <row r="25" spans="1:21" ht="20.100000000000001" customHeight="1" thickBot="1" x14ac:dyDescent="0.2">
      <c r="B25" s="220" t="s">
        <v>401</v>
      </c>
      <c r="M25" s="43"/>
      <c r="N25" s="43"/>
      <c r="O25" s="43"/>
      <c r="P25" s="43"/>
      <c r="Q25" s="43"/>
      <c r="R25" s="545"/>
      <c r="S25" s="878" t="s">
        <v>0</v>
      </c>
      <c r="T25" s="878"/>
      <c r="U25" s="878"/>
    </row>
    <row r="26" spans="1:21" ht="20.100000000000001" customHeight="1" x14ac:dyDescent="0.15">
      <c r="B26" s="879" t="s">
        <v>151</v>
      </c>
      <c r="C26" s="880"/>
      <c r="D26" s="880"/>
      <c r="E26" s="880"/>
      <c r="F26" s="880"/>
      <c r="G26" s="742" t="s">
        <v>342</v>
      </c>
      <c r="H26" s="743"/>
      <c r="I26" s="744"/>
      <c r="J26" s="742" t="s">
        <v>418</v>
      </c>
      <c r="K26" s="743"/>
      <c r="L26" s="744"/>
      <c r="M26" s="742" t="s">
        <v>456</v>
      </c>
      <c r="N26" s="743"/>
      <c r="O26" s="744"/>
      <c r="P26" s="742" t="s">
        <v>457</v>
      </c>
      <c r="Q26" s="743"/>
      <c r="R26" s="744"/>
      <c r="S26" s="742" t="s">
        <v>458</v>
      </c>
      <c r="T26" s="743"/>
      <c r="U26" s="748"/>
    </row>
    <row r="27" spans="1:21" ht="20.100000000000001" customHeight="1" x14ac:dyDescent="0.15">
      <c r="B27" s="881"/>
      <c r="C27" s="882"/>
      <c r="D27" s="882"/>
      <c r="E27" s="882"/>
      <c r="F27" s="882"/>
      <c r="G27" s="843" t="s">
        <v>30</v>
      </c>
      <c r="H27" s="459" t="s">
        <v>31</v>
      </c>
      <c r="I27" s="459" t="s">
        <v>158</v>
      </c>
      <c r="J27" s="845" t="s">
        <v>30</v>
      </c>
      <c r="K27" s="464" t="s">
        <v>31</v>
      </c>
      <c r="L27" s="464" t="s">
        <v>158</v>
      </c>
      <c r="M27" s="845" t="s">
        <v>30</v>
      </c>
      <c r="N27" s="540" t="s">
        <v>31</v>
      </c>
      <c r="O27" s="540" t="s">
        <v>158</v>
      </c>
      <c r="P27" s="845" t="s">
        <v>30</v>
      </c>
      <c r="Q27" s="540" t="s">
        <v>31</v>
      </c>
      <c r="R27" s="540" t="s">
        <v>158</v>
      </c>
      <c r="S27" s="845" t="s">
        <v>30</v>
      </c>
      <c r="T27" s="540" t="s">
        <v>31</v>
      </c>
      <c r="U27" s="465" t="s">
        <v>158</v>
      </c>
    </row>
    <row r="28" spans="1:21" ht="20.100000000000001" customHeight="1" x14ac:dyDescent="0.15">
      <c r="B28" s="881"/>
      <c r="C28" s="882"/>
      <c r="D28" s="882"/>
      <c r="E28" s="882"/>
      <c r="F28" s="882"/>
      <c r="G28" s="844"/>
      <c r="H28" s="460" t="s">
        <v>33</v>
      </c>
      <c r="I28" s="460" t="s">
        <v>159</v>
      </c>
      <c r="J28" s="846"/>
      <c r="K28" s="466" t="s">
        <v>33</v>
      </c>
      <c r="L28" s="466" t="s">
        <v>159</v>
      </c>
      <c r="M28" s="846"/>
      <c r="N28" s="541" t="s">
        <v>33</v>
      </c>
      <c r="O28" s="541" t="s">
        <v>159</v>
      </c>
      <c r="P28" s="846"/>
      <c r="Q28" s="541" t="s">
        <v>33</v>
      </c>
      <c r="R28" s="541" t="s">
        <v>159</v>
      </c>
      <c r="S28" s="846"/>
      <c r="T28" s="541" t="s">
        <v>33</v>
      </c>
      <c r="U28" s="87" t="s">
        <v>159</v>
      </c>
    </row>
    <row r="29" spans="1:21" ht="20.100000000000001" customHeight="1" x14ac:dyDescent="0.15">
      <c r="B29" s="871" t="s">
        <v>160</v>
      </c>
      <c r="C29" s="872"/>
      <c r="D29" s="872"/>
      <c r="E29" s="872"/>
      <c r="F29" s="872"/>
      <c r="G29" s="32">
        <v>20507471</v>
      </c>
      <c r="H29" s="31">
        <v>99.736999999999995</v>
      </c>
      <c r="I29" s="12">
        <v>0</v>
      </c>
      <c r="J29" s="32">
        <v>20870568</v>
      </c>
      <c r="K29" s="31">
        <v>101.77099999999999</v>
      </c>
      <c r="L29" s="12">
        <v>0</v>
      </c>
      <c r="M29" s="32">
        <v>22410793</v>
      </c>
      <c r="N29" s="31">
        <v>107.38000000000001</v>
      </c>
      <c r="O29" s="12">
        <v>0</v>
      </c>
      <c r="P29" s="32">
        <v>23338062</v>
      </c>
      <c r="Q29" s="31">
        <v>104.13799999999999</v>
      </c>
      <c r="R29" s="12">
        <v>0</v>
      </c>
      <c r="S29" s="32">
        <v>24119092</v>
      </c>
      <c r="T29" s="31">
        <v>103.34700000000001</v>
      </c>
      <c r="U29" s="467">
        <v>0</v>
      </c>
    </row>
    <row r="30" spans="1:21" ht="20.100000000000001" customHeight="1" x14ac:dyDescent="0.15">
      <c r="A30" s="34"/>
      <c r="B30" s="848" t="s">
        <v>161</v>
      </c>
      <c r="C30" s="849"/>
      <c r="D30" s="874" t="s">
        <v>80</v>
      </c>
      <c r="E30" s="875"/>
      <c r="F30" s="5"/>
      <c r="G30" s="34">
        <v>20507471</v>
      </c>
      <c r="H30" s="33">
        <v>100.96199999999999</v>
      </c>
      <c r="I30" s="64">
        <v>88.300000000000011</v>
      </c>
      <c r="J30" s="34">
        <v>20870568</v>
      </c>
      <c r="K30" s="33">
        <v>101.77099999999999</v>
      </c>
      <c r="L30" s="64">
        <v>83.699999999999989</v>
      </c>
      <c r="M30" s="34">
        <v>22410793</v>
      </c>
      <c r="N30" s="33">
        <v>107.38000000000001</v>
      </c>
      <c r="O30" s="45">
        <v>97.300000000000011</v>
      </c>
      <c r="P30" s="34">
        <v>23338062</v>
      </c>
      <c r="Q30" s="33">
        <v>104.13799999999999</v>
      </c>
      <c r="R30" s="45">
        <v>90.5</v>
      </c>
      <c r="S30" s="34">
        <v>24119092</v>
      </c>
      <c r="T30" s="33">
        <v>103.34700000000001</v>
      </c>
      <c r="U30" s="88">
        <v>88.1</v>
      </c>
    </row>
    <row r="31" spans="1:21" ht="20.100000000000001" customHeight="1" x14ac:dyDescent="0.15">
      <c r="B31" s="850"/>
      <c r="C31" s="873"/>
      <c r="D31" s="369"/>
      <c r="E31" s="463" t="s">
        <v>162</v>
      </c>
      <c r="F31" s="83"/>
      <c r="G31" s="34">
        <v>5415282</v>
      </c>
      <c r="H31" s="33">
        <v>102.155</v>
      </c>
      <c r="I31" s="45">
        <v>23.3</v>
      </c>
      <c r="J31" s="34">
        <v>5537873</v>
      </c>
      <c r="K31" s="33">
        <v>102.264</v>
      </c>
      <c r="L31" s="45">
        <v>22.2</v>
      </c>
      <c r="M31" s="34">
        <v>5602603</v>
      </c>
      <c r="N31" s="33">
        <v>101.169</v>
      </c>
      <c r="O31" s="45">
        <v>24.3</v>
      </c>
      <c r="P31" s="34">
        <v>6090834</v>
      </c>
      <c r="Q31" s="33">
        <v>108.714</v>
      </c>
      <c r="R31" s="45">
        <v>23.6</v>
      </c>
      <c r="S31" s="34">
        <v>6255359</v>
      </c>
      <c r="T31" s="33">
        <v>102.70099999999999</v>
      </c>
      <c r="U31" s="88">
        <v>22.848999784071474</v>
      </c>
    </row>
    <row r="32" spans="1:21" ht="20.100000000000001" customHeight="1" x14ac:dyDescent="0.15">
      <c r="B32" s="850"/>
      <c r="C32" s="873"/>
      <c r="D32" s="369"/>
      <c r="E32" s="299" t="s">
        <v>163</v>
      </c>
      <c r="F32" s="5"/>
      <c r="G32" s="34">
        <v>4411016</v>
      </c>
      <c r="H32" s="33">
        <v>103.08200000000001</v>
      </c>
      <c r="I32" s="228">
        <v>19</v>
      </c>
      <c r="J32" s="34">
        <v>5065158</v>
      </c>
      <c r="K32" s="33">
        <v>114.83000000000001</v>
      </c>
      <c r="L32" s="228">
        <v>20.3</v>
      </c>
      <c r="M32" s="34">
        <v>5395325</v>
      </c>
      <c r="N32" s="33">
        <v>106.518</v>
      </c>
      <c r="O32" s="228">
        <v>23.4</v>
      </c>
      <c r="P32" s="34">
        <v>5129601</v>
      </c>
      <c r="Q32" s="33">
        <v>95.075000000000003</v>
      </c>
      <c r="R32" s="228">
        <v>19.899999999999999</v>
      </c>
      <c r="S32" s="34">
        <v>5049727</v>
      </c>
      <c r="T32" s="33">
        <v>98.442999999999998</v>
      </c>
      <c r="U32" s="242">
        <v>18.445178147668244</v>
      </c>
    </row>
    <row r="33" spans="2:21" ht="20.100000000000001" customHeight="1" x14ac:dyDescent="0.15">
      <c r="B33" s="850"/>
      <c r="C33" s="873"/>
      <c r="D33" s="369"/>
      <c r="E33" s="299" t="s">
        <v>17</v>
      </c>
      <c r="F33" s="5"/>
      <c r="G33" s="34">
        <v>3160541</v>
      </c>
      <c r="H33" s="33">
        <v>93.965000000000003</v>
      </c>
      <c r="I33" s="228">
        <v>13.6</v>
      </c>
      <c r="J33" s="34">
        <v>3059464</v>
      </c>
      <c r="K33" s="33">
        <v>96.801999999999992</v>
      </c>
      <c r="L33" s="228">
        <v>12.3</v>
      </c>
      <c r="M33" s="34">
        <v>3015028</v>
      </c>
      <c r="N33" s="33">
        <v>98.548000000000002</v>
      </c>
      <c r="O33" s="228">
        <v>13.1</v>
      </c>
      <c r="P33" s="34">
        <v>3088229</v>
      </c>
      <c r="Q33" s="33">
        <v>102.42800000000001</v>
      </c>
      <c r="R33" s="228">
        <v>12</v>
      </c>
      <c r="S33" s="34">
        <v>3565910</v>
      </c>
      <c r="T33" s="33">
        <v>115.46799999999999</v>
      </c>
      <c r="U33" s="242">
        <v>13.025227939758263</v>
      </c>
    </row>
    <row r="34" spans="2:21" ht="20.100000000000001" customHeight="1" x14ac:dyDescent="0.15">
      <c r="B34" s="850"/>
      <c r="C34" s="873"/>
      <c r="D34" s="369"/>
      <c r="E34" s="299" t="s">
        <v>164</v>
      </c>
      <c r="F34" s="5"/>
      <c r="G34" s="34">
        <v>3842765</v>
      </c>
      <c r="H34" s="33">
        <v>104.461</v>
      </c>
      <c r="I34" s="228">
        <v>16.600000000000001</v>
      </c>
      <c r="J34" s="34">
        <v>3685609</v>
      </c>
      <c r="K34" s="33">
        <v>95.91</v>
      </c>
      <c r="L34" s="228">
        <v>14.8</v>
      </c>
      <c r="M34" s="34">
        <v>4112422</v>
      </c>
      <c r="N34" s="33">
        <v>111.581</v>
      </c>
      <c r="O34" s="228">
        <v>17.899999999999999</v>
      </c>
      <c r="P34" s="34">
        <v>4416856</v>
      </c>
      <c r="Q34" s="33">
        <v>107.40300000000001</v>
      </c>
      <c r="R34" s="228">
        <v>17.100000000000001</v>
      </c>
      <c r="S34" s="34">
        <v>4343000</v>
      </c>
      <c r="T34" s="33">
        <v>98.328000000000003</v>
      </c>
      <c r="U34" s="242">
        <v>15.863710789776</v>
      </c>
    </row>
    <row r="35" spans="2:21" ht="20.100000000000001" customHeight="1" x14ac:dyDescent="0.15">
      <c r="B35" s="850"/>
      <c r="C35" s="873"/>
      <c r="D35" s="369"/>
      <c r="E35" s="299" t="s">
        <v>165</v>
      </c>
      <c r="F35" s="5"/>
      <c r="G35" s="34">
        <v>279381</v>
      </c>
      <c r="H35" s="33">
        <v>95.315000000000012</v>
      </c>
      <c r="I35" s="228">
        <v>1.2</v>
      </c>
      <c r="J35" s="34">
        <v>382526</v>
      </c>
      <c r="K35" s="33">
        <v>136.91899999999998</v>
      </c>
      <c r="L35" s="228">
        <v>1.5</v>
      </c>
      <c r="M35" s="34">
        <v>499182</v>
      </c>
      <c r="N35" s="33">
        <v>130.49599999999998</v>
      </c>
      <c r="O35" s="228">
        <v>2.2000000000000002</v>
      </c>
      <c r="P35" s="34">
        <v>637719</v>
      </c>
      <c r="Q35" s="33">
        <v>127.753</v>
      </c>
      <c r="R35" s="228">
        <v>2.5</v>
      </c>
      <c r="S35" s="34">
        <v>505390</v>
      </c>
      <c r="T35" s="33">
        <v>79.25</v>
      </c>
      <c r="U35" s="242">
        <v>1.8460420898100145</v>
      </c>
    </row>
    <row r="36" spans="2:21" ht="20.100000000000001" customHeight="1" x14ac:dyDescent="0.15">
      <c r="B36" s="850"/>
      <c r="C36" s="873"/>
      <c r="D36" s="369"/>
      <c r="E36" s="299" t="s">
        <v>166</v>
      </c>
      <c r="F36" s="5"/>
      <c r="G36" s="34">
        <v>913311</v>
      </c>
      <c r="H36" s="33">
        <v>90.768000000000001</v>
      </c>
      <c r="I36" s="228">
        <v>3.9</v>
      </c>
      <c r="J36" s="34">
        <v>813386</v>
      </c>
      <c r="K36" s="33">
        <v>89.058999999999997</v>
      </c>
      <c r="L36" s="228">
        <v>3.3</v>
      </c>
      <c r="M36" s="34">
        <v>1433602</v>
      </c>
      <c r="N36" s="33">
        <v>176.251</v>
      </c>
      <c r="O36" s="228">
        <v>6.2</v>
      </c>
      <c r="P36" s="34">
        <v>1788290</v>
      </c>
      <c r="Q36" s="33">
        <v>124.74099999999999</v>
      </c>
      <c r="R36" s="228">
        <v>6.9</v>
      </c>
      <c r="S36" s="34">
        <v>2170225</v>
      </c>
      <c r="T36" s="33">
        <v>121.358</v>
      </c>
      <c r="U36" s="242">
        <v>7.9271981922039192</v>
      </c>
    </row>
    <row r="37" spans="2:21" ht="20.100000000000001" customHeight="1" x14ac:dyDescent="0.15">
      <c r="B37" s="850"/>
      <c r="C37" s="873"/>
      <c r="D37" s="369"/>
      <c r="E37" s="299" t="s">
        <v>167</v>
      </c>
      <c r="F37" s="5"/>
      <c r="G37" s="34">
        <v>2485175</v>
      </c>
      <c r="H37" s="33">
        <v>103.96700000000001</v>
      </c>
      <c r="I37" s="228">
        <v>10.7</v>
      </c>
      <c r="J37" s="34">
        <v>2326552</v>
      </c>
      <c r="K37" s="33">
        <v>93.61699999999999</v>
      </c>
      <c r="L37" s="228">
        <v>9.3000000000000007</v>
      </c>
      <c r="M37" s="34">
        <v>2352631</v>
      </c>
      <c r="N37" s="33">
        <v>101.121</v>
      </c>
      <c r="O37" s="228">
        <v>10.199999999999999</v>
      </c>
      <c r="P37" s="34">
        <v>2186533</v>
      </c>
      <c r="Q37" s="33">
        <v>92.94</v>
      </c>
      <c r="R37" s="228">
        <v>8.5</v>
      </c>
      <c r="S37" s="34">
        <v>2229481</v>
      </c>
      <c r="T37" s="33">
        <v>101.96400000000001</v>
      </c>
      <c r="U37" s="242">
        <v>8.1436430567120848</v>
      </c>
    </row>
    <row r="38" spans="2:21" ht="20.100000000000001" customHeight="1" thickBot="1" x14ac:dyDescent="0.2">
      <c r="B38" s="852"/>
      <c r="C38" s="853"/>
      <c r="D38" s="468"/>
      <c r="E38" s="301"/>
      <c r="F38" s="35"/>
      <c r="G38" s="53"/>
      <c r="H38" s="36"/>
      <c r="I38" s="36"/>
      <c r="J38" s="53"/>
      <c r="K38" s="36"/>
      <c r="L38" s="36"/>
      <c r="M38" s="53"/>
      <c r="N38" s="36"/>
      <c r="O38" s="36"/>
      <c r="P38" s="53"/>
      <c r="Q38" s="36"/>
      <c r="R38" s="36"/>
      <c r="S38" s="53"/>
      <c r="T38" s="36"/>
      <c r="U38" s="46"/>
    </row>
    <row r="39" spans="2:21" ht="20.100000000000001" customHeight="1" x14ac:dyDescent="0.15">
      <c r="B39" s="876" t="s">
        <v>168</v>
      </c>
      <c r="C39" s="876"/>
      <c r="D39" s="876"/>
      <c r="E39" s="876"/>
      <c r="F39" s="876"/>
      <c r="G39" s="876"/>
      <c r="H39" s="876"/>
      <c r="I39" s="876"/>
      <c r="J39" s="876"/>
      <c r="K39" s="876"/>
      <c r="L39" s="876"/>
      <c r="T39" s="877" t="s">
        <v>26</v>
      </c>
      <c r="U39" s="877"/>
    </row>
    <row r="40" spans="2:21" ht="20.100000000000001" customHeight="1" x14ac:dyDescent="0.15">
      <c r="B40" s="220" t="s">
        <v>25</v>
      </c>
    </row>
    <row r="42" spans="2:21" ht="20.100000000000001" customHeight="1" x14ac:dyDescent="0.15">
      <c r="P42" s="71"/>
    </row>
  </sheetData>
  <sheetProtection sheet="1"/>
  <mergeCells count="48">
    <mergeCell ref="S3:S4"/>
    <mergeCell ref="U3:U4"/>
    <mergeCell ref="B2:F4"/>
    <mergeCell ref="G2:I2"/>
    <mergeCell ref="J2:L2"/>
    <mergeCell ref="M2:O2"/>
    <mergeCell ref="P2:R2"/>
    <mergeCell ref="S2:U2"/>
    <mergeCell ref="G3:G4"/>
    <mergeCell ref="I3:I4"/>
    <mergeCell ref="J3:J4"/>
    <mergeCell ref="L3:L4"/>
    <mergeCell ref="C10:E10"/>
    <mergeCell ref="M3:M4"/>
    <mergeCell ref="O3:O4"/>
    <mergeCell ref="P3:P4"/>
    <mergeCell ref="R3:R4"/>
    <mergeCell ref="B5:E5"/>
    <mergeCell ref="B6:F6"/>
    <mergeCell ref="C7:E7"/>
    <mergeCell ref="C9:E9"/>
    <mergeCell ref="T23:U23"/>
    <mergeCell ref="C11:E11"/>
    <mergeCell ref="C12:E12"/>
    <mergeCell ref="C13:E13"/>
    <mergeCell ref="C14:E14"/>
    <mergeCell ref="C15:E15"/>
    <mergeCell ref="C16:E16"/>
    <mergeCell ref="C17:E17"/>
    <mergeCell ref="C20:E20"/>
    <mergeCell ref="C21:E21"/>
    <mergeCell ref="S25:U25"/>
    <mergeCell ref="B26:F28"/>
    <mergeCell ref="G26:I26"/>
    <mergeCell ref="J26:L26"/>
    <mergeCell ref="M26:O26"/>
    <mergeCell ref="P26:R26"/>
    <mergeCell ref="S26:U26"/>
    <mergeCell ref="G27:G28"/>
    <mergeCell ref="J27:J28"/>
    <mergeCell ref="M27:M28"/>
    <mergeCell ref="P27:P28"/>
    <mergeCell ref="S27:S28"/>
    <mergeCell ref="B29:F29"/>
    <mergeCell ref="B30:C38"/>
    <mergeCell ref="D30:E30"/>
    <mergeCell ref="B39:L39"/>
    <mergeCell ref="T39:U39"/>
  </mergeCells>
  <phoneticPr fontId="23"/>
  <conditionalFormatting sqref="E5:U22 E29:U38">
    <cfRule type="expression" dxfId="6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A1:T39"/>
  <sheetViews>
    <sheetView view="pageBreakPreview" zoomScale="90" zoomScaleNormal="90" zoomScaleSheetLayoutView="90" workbookViewId="0">
      <selection sqref="A1:J39"/>
    </sheetView>
  </sheetViews>
  <sheetFormatPr defaultColWidth="9" defaultRowHeight="17.100000000000001" customHeight="1" x14ac:dyDescent="0.15"/>
  <cols>
    <col min="1" max="1" width="4" style="18" customWidth="1"/>
    <col min="2" max="2" width="2.25" style="18" customWidth="1"/>
    <col min="3" max="3" width="20.5" style="18" customWidth="1"/>
    <col min="4" max="4" width="0.25" style="18" customWidth="1"/>
    <col min="5" max="6" width="11.625" style="18" customWidth="1"/>
    <col min="7" max="7" width="7.25" style="18" customWidth="1"/>
    <col min="8" max="9" width="11.625" style="18" customWidth="1"/>
    <col min="10" max="10" width="7.125" style="18" customWidth="1"/>
    <col min="11" max="12" width="11.875" style="18" customWidth="1"/>
    <col min="13" max="13" width="6.875" style="18" customWidth="1"/>
    <col min="14" max="15" width="11.875" style="18" customWidth="1"/>
    <col min="16" max="16" width="6.875" style="18" customWidth="1"/>
    <col min="17" max="18" width="11.875" style="18" customWidth="1"/>
    <col min="19" max="19" width="6.875" style="18" customWidth="1"/>
    <col min="20" max="20" width="9" style="18" customWidth="1"/>
    <col min="21" max="16384" width="9" style="18"/>
  </cols>
  <sheetData>
    <row r="1" spans="1:20" ht="15" customHeight="1" thickBot="1" x14ac:dyDescent="0.2">
      <c r="A1" s="220" t="s">
        <v>402</v>
      </c>
      <c r="B1" s="220"/>
      <c r="C1" s="220"/>
      <c r="D1" s="220"/>
      <c r="E1" s="220"/>
      <c r="F1" s="220"/>
      <c r="G1" s="220"/>
      <c r="H1" s="220"/>
      <c r="I1" s="220"/>
      <c r="J1" s="220"/>
      <c r="M1" s="47"/>
      <c r="Q1" s="220"/>
      <c r="R1" s="220"/>
      <c r="S1" s="47" t="s">
        <v>0</v>
      </c>
    </row>
    <row r="2" spans="1:20" ht="15.95" customHeight="1" x14ac:dyDescent="0.15">
      <c r="A2" s="838" t="s">
        <v>169</v>
      </c>
      <c r="B2" s="839"/>
      <c r="C2" s="839"/>
      <c r="D2" s="840"/>
      <c r="E2" s="742" t="s">
        <v>345</v>
      </c>
      <c r="F2" s="743"/>
      <c r="G2" s="895"/>
      <c r="H2" s="892" t="s">
        <v>346</v>
      </c>
      <c r="I2" s="893"/>
      <c r="J2" s="894"/>
      <c r="K2" s="742" t="s">
        <v>347</v>
      </c>
      <c r="L2" s="743"/>
      <c r="M2" s="895"/>
      <c r="N2" s="892" t="s">
        <v>440</v>
      </c>
      <c r="O2" s="893"/>
      <c r="P2" s="894"/>
      <c r="Q2" s="742" t="s">
        <v>441</v>
      </c>
      <c r="R2" s="743"/>
      <c r="S2" s="748"/>
    </row>
    <row r="3" spans="1:20" ht="15.95" customHeight="1" x14ac:dyDescent="0.15">
      <c r="A3" s="841"/>
      <c r="B3" s="842"/>
      <c r="C3" s="842"/>
      <c r="D3" s="741"/>
      <c r="E3" s="555" t="s">
        <v>29</v>
      </c>
      <c r="F3" s="555" t="s">
        <v>30</v>
      </c>
      <c r="G3" s="556" t="s">
        <v>32</v>
      </c>
      <c r="H3" s="62" t="s">
        <v>29</v>
      </c>
      <c r="I3" s="555" t="s">
        <v>30</v>
      </c>
      <c r="J3" s="555" t="s">
        <v>32</v>
      </c>
      <c r="K3" s="302" t="s">
        <v>29</v>
      </c>
      <c r="L3" s="302" t="s">
        <v>30</v>
      </c>
      <c r="M3" s="303" t="s">
        <v>32</v>
      </c>
      <c r="N3" s="62" t="s">
        <v>29</v>
      </c>
      <c r="O3" s="302" t="s">
        <v>30</v>
      </c>
      <c r="P3" s="302" t="s">
        <v>32</v>
      </c>
      <c r="Q3" s="302" t="s">
        <v>29</v>
      </c>
      <c r="R3" s="302" t="s">
        <v>30</v>
      </c>
      <c r="S3" s="295" t="s">
        <v>32</v>
      </c>
    </row>
    <row r="4" spans="1:20" ht="5.25" customHeight="1" x14ac:dyDescent="0.15">
      <c r="A4" s="888" t="s">
        <v>175</v>
      </c>
      <c r="B4" s="469"/>
      <c r="C4" s="221"/>
      <c r="D4" s="529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89"/>
    </row>
    <row r="5" spans="1:20" ht="15" customHeight="1" x14ac:dyDescent="0.15">
      <c r="A5" s="889"/>
      <c r="B5" s="856" t="s">
        <v>176</v>
      </c>
      <c r="C5" s="857"/>
      <c r="D5" s="891"/>
      <c r="E5" s="3">
        <v>16284105</v>
      </c>
      <c r="F5" s="3">
        <v>15680180</v>
      </c>
      <c r="G5" s="19">
        <v>100</v>
      </c>
      <c r="H5" s="20">
        <v>13050808</v>
      </c>
      <c r="I5" s="20">
        <v>12716105</v>
      </c>
      <c r="J5" s="19">
        <v>100</v>
      </c>
      <c r="K5" s="20">
        <v>12877095</v>
      </c>
      <c r="L5" s="20">
        <v>12384359</v>
      </c>
      <c r="M5" s="19">
        <v>100</v>
      </c>
      <c r="N5" s="20">
        <v>13286363</v>
      </c>
      <c r="O5" s="20">
        <v>12177650</v>
      </c>
      <c r="P5" s="19">
        <v>100</v>
      </c>
      <c r="Q5" s="3">
        <f>SUM(Q6:Q19)</f>
        <v>12427820</v>
      </c>
      <c r="R5" s="3">
        <f>SUM(R6:R19)</f>
        <v>12236043</v>
      </c>
      <c r="S5" s="98">
        <v>100</v>
      </c>
    </row>
    <row r="6" spans="1:20" ht="15" customHeight="1" x14ac:dyDescent="0.15">
      <c r="A6" s="889"/>
      <c r="B6" s="10"/>
      <c r="C6" s="546" t="s">
        <v>177</v>
      </c>
      <c r="D6" s="83"/>
      <c r="E6" s="11">
        <v>2208212</v>
      </c>
      <c r="F6" s="7">
        <v>2155263</v>
      </c>
      <c r="G6" s="49">
        <v>13.744999999999999</v>
      </c>
      <c r="H6" s="20">
        <v>2027231</v>
      </c>
      <c r="I6" s="20">
        <v>2137567</v>
      </c>
      <c r="J6" s="49">
        <v>16.809999999999999</v>
      </c>
      <c r="K6" s="20">
        <v>2025539</v>
      </c>
      <c r="L6" s="20">
        <v>2124853</v>
      </c>
      <c r="M6" s="49">
        <v>17.158000000000001</v>
      </c>
      <c r="N6" s="20">
        <v>2102786</v>
      </c>
      <c r="O6" s="20">
        <v>2177512</v>
      </c>
      <c r="P6" s="49">
        <v>17.881216819337066</v>
      </c>
      <c r="Q6" s="11">
        <v>1950326</v>
      </c>
      <c r="R6" s="7">
        <v>2132000</v>
      </c>
      <c r="S6" s="95">
        <f>(R6/$R$5)*100</f>
        <v>17.423933537990997</v>
      </c>
      <c r="T6" s="104"/>
    </row>
    <row r="7" spans="1:20" ht="15" customHeight="1" x14ac:dyDescent="0.15">
      <c r="A7" s="889"/>
      <c r="B7" s="10"/>
      <c r="C7" s="371" t="s">
        <v>46</v>
      </c>
      <c r="D7" s="5"/>
      <c r="E7" s="11">
        <v>3848</v>
      </c>
      <c r="F7" s="7">
        <v>3161</v>
      </c>
      <c r="G7" s="57">
        <v>0.02</v>
      </c>
      <c r="H7" s="20">
        <v>3702</v>
      </c>
      <c r="I7" s="20">
        <v>2948</v>
      </c>
      <c r="J7" s="49">
        <v>2.3E-2</v>
      </c>
      <c r="K7" s="20">
        <v>3438</v>
      </c>
      <c r="L7" s="20">
        <v>2923</v>
      </c>
      <c r="M7" s="49">
        <v>2.4E-2</v>
      </c>
      <c r="N7" s="20">
        <v>3194</v>
      </c>
      <c r="O7" s="20">
        <v>2842</v>
      </c>
      <c r="P7" s="49">
        <v>2.3337836117805981E-2</v>
      </c>
      <c r="Q7" s="11">
        <v>3013</v>
      </c>
      <c r="R7" s="7">
        <v>2577</v>
      </c>
      <c r="S7" s="95">
        <f t="shared" ref="S7:S19" si="0">(R7/$R$5)*100</f>
        <v>2.106073017232777E-2</v>
      </c>
      <c r="T7" s="104"/>
    </row>
    <row r="8" spans="1:20" ht="15" customHeight="1" x14ac:dyDescent="0.15">
      <c r="A8" s="889"/>
      <c r="B8" s="10"/>
      <c r="C8" s="371" t="s">
        <v>170</v>
      </c>
      <c r="D8" s="5"/>
      <c r="E8" s="11">
        <v>5307209</v>
      </c>
      <c r="F8" s="7">
        <v>5293084</v>
      </c>
      <c r="G8" s="49">
        <v>33.756999999999998</v>
      </c>
      <c r="H8" s="20">
        <v>0</v>
      </c>
      <c r="I8" s="20">
        <v>0</v>
      </c>
      <c r="J8" s="49">
        <v>0</v>
      </c>
      <c r="K8" s="20">
        <v>6782</v>
      </c>
      <c r="L8" s="20">
        <v>3255</v>
      </c>
      <c r="M8" s="49">
        <v>2.5999999999999999E-2</v>
      </c>
      <c r="N8" s="20">
        <v>20411</v>
      </c>
      <c r="O8" s="20">
        <v>19841</v>
      </c>
      <c r="P8" s="49">
        <v>0.16292962927986929</v>
      </c>
      <c r="Q8" s="11">
        <v>0</v>
      </c>
      <c r="R8" s="7">
        <v>11608</v>
      </c>
      <c r="S8" s="95">
        <f t="shared" si="0"/>
        <v>9.4867270407598278E-2</v>
      </c>
      <c r="T8" s="104"/>
    </row>
    <row r="9" spans="1:20" ht="15" customHeight="1" x14ac:dyDescent="0.15">
      <c r="A9" s="889"/>
      <c r="B9" s="10"/>
      <c r="C9" s="371" t="s">
        <v>324</v>
      </c>
      <c r="D9" s="5"/>
      <c r="E9" s="7">
        <v>0</v>
      </c>
      <c r="F9" s="7">
        <v>0</v>
      </c>
      <c r="G9" s="7">
        <v>0</v>
      </c>
      <c r="H9" s="7">
        <v>9064328</v>
      </c>
      <c r="I9" s="7">
        <v>8837715</v>
      </c>
      <c r="J9" s="7">
        <v>69.5</v>
      </c>
      <c r="K9" s="7">
        <v>9439084</v>
      </c>
      <c r="L9" s="7">
        <v>8936369</v>
      </c>
      <c r="M9" s="7">
        <v>72.158999999999992</v>
      </c>
      <c r="N9" s="7">
        <v>9583609</v>
      </c>
      <c r="O9" s="7">
        <v>8549273</v>
      </c>
      <c r="P9" s="49">
        <v>70.204620760163081</v>
      </c>
      <c r="Q9" s="7">
        <v>9054130</v>
      </c>
      <c r="R9" s="7">
        <v>8840914</v>
      </c>
      <c r="S9" s="95">
        <f t="shared" si="0"/>
        <v>72.253047819462552</v>
      </c>
      <c r="T9" s="104"/>
    </row>
    <row r="10" spans="1:20" ht="15" customHeight="1" x14ac:dyDescent="0.15">
      <c r="A10" s="889"/>
      <c r="B10" s="10"/>
      <c r="C10" s="371" t="s">
        <v>49</v>
      </c>
      <c r="D10" s="5"/>
      <c r="E10" s="11">
        <v>1</v>
      </c>
      <c r="F10" s="7">
        <v>0</v>
      </c>
      <c r="G10" s="7">
        <v>0</v>
      </c>
      <c r="H10" s="20">
        <v>1</v>
      </c>
      <c r="I10" s="20">
        <v>0</v>
      </c>
      <c r="J10" s="7">
        <v>0</v>
      </c>
      <c r="K10" s="20">
        <v>1</v>
      </c>
      <c r="L10" s="20">
        <v>0</v>
      </c>
      <c r="M10" s="7">
        <v>0</v>
      </c>
      <c r="N10" s="20">
        <v>1</v>
      </c>
      <c r="O10" s="20">
        <v>0</v>
      </c>
      <c r="P10" s="49">
        <v>0</v>
      </c>
      <c r="Q10" s="11">
        <v>1</v>
      </c>
      <c r="R10" s="7">
        <v>0</v>
      </c>
      <c r="S10" s="95">
        <f t="shared" si="0"/>
        <v>0</v>
      </c>
      <c r="T10" s="104"/>
    </row>
    <row r="11" spans="1:20" ht="15" customHeight="1" x14ac:dyDescent="0.15">
      <c r="A11" s="889"/>
      <c r="B11" s="10"/>
      <c r="C11" s="371" t="s">
        <v>171</v>
      </c>
      <c r="D11" s="5"/>
      <c r="E11" s="11">
        <v>1744818</v>
      </c>
      <c r="F11" s="7">
        <v>1744817</v>
      </c>
      <c r="G11" s="49">
        <v>11.128</v>
      </c>
      <c r="H11" s="20">
        <v>1618486</v>
      </c>
      <c r="I11" s="20">
        <v>1381453</v>
      </c>
      <c r="J11" s="49">
        <v>10.864000000000001</v>
      </c>
      <c r="K11" s="20">
        <v>1352924</v>
      </c>
      <c r="L11" s="20">
        <v>1242834</v>
      </c>
      <c r="M11" s="49">
        <v>10.036000000000001</v>
      </c>
      <c r="N11" s="20">
        <v>1378278</v>
      </c>
      <c r="O11" s="20">
        <v>1208334</v>
      </c>
      <c r="P11" s="49">
        <v>9.9225548443254645</v>
      </c>
      <c r="Q11" s="11">
        <v>1361855</v>
      </c>
      <c r="R11" s="7">
        <v>1186140</v>
      </c>
      <c r="S11" s="95">
        <f t="shared" si="0"/>
        <v>9.6938201344993633</v>
      </c>
      <c r="T11" s="104"/>
    </row>
    <row r="12" spans="1:20" ht="15" customHeight="1" x14ac:dyDescent="0.15">
      <c r="A12" s="889"/>
      <c r="B12" s="10"/>
      <c r="C12" s="371" t="s">
        <v>172</v>
      </c>
      <c r="D12" s="5"/>
      <c r="E12" s="11">
        <v>23055</v>
      </c>
      <c r="F12" s="7">
        <v>23055</v>
      </c>
      <c r="G12" s="49">
        <v>0</v>
      </c>
      <c r="H12" s="20">
        <v>277455</v>
      </c>
      <c r="I12" s="20">
        <v>277456</v>
      </c>
      <c r="J12" s="7">
        <v>2.1819999999999999</v>
      </c>
      <c r="K12" s="20">
        <v>21325</v>
      </c>
      <c r="L12" s="20">
        <v>21326</v>
      </c>
      <c r="M12" s="7">
        <v>0.17199999999999999</v>
      </c>
      <c r="N12" s="20">
        <v>162319</v>
      </c>
      <c r="O12" s="20">
        <v>162319</v>
      </c>
      <c r="P12" s="49">
        <v>1.3329254823385464</v>
      </c>
      <c r="Q12" s="11">
        <v>24185</v>
      </c>
      <c r="R12" s="7">
        <v>24185</v>
      </c>
      <c r="S12" s="95">
        <f t="shared" si="0"/>
        <v>0.19765376764367371</v>
      </c>
      <c r="T12" s="104"/>
    </row>
    <row r="13" spans="1:20" ht="15" customHeight="1" x14ac:dyDescent="0.15">
      <c r="A13" s="889"/>
      <c r="B13" s="10"/>
      <c r="C13" s="371" t="s">
        <v>178</v>
      </c>
      <c r="D13" s="5"/>
      <c r="E13" s="11">
        <v>66318</v>
      </c>
      <c r="F13" s="7">
        <v>58194</v>
      </c>
      <c r="G13" s="48">
        <v>0.371</v>
      </c>
      <c r="H13" s="20">
        <v>59604</v>
      </c>
      <c r="I13" s="20">
        <v>78966</v>
      </c>
      <c r="J13" s="49">
        <v>0.621</v>
      </c>
      <c r="K13" s="20">
        <v>28001</v>
      </c>
      <c r="L13" s="20">
        <v>52799</v>
      </c>
      <c r="M13" s="49">
        <v>0.42599999999999999</v>
      </c>
      <c r="N13" s="20">
        <v>35764</v>
      </c>
      <c r="O13" s="20">
        <v>57529</v>
      </c>
      <c r="P13" s="49">
        <v>0.4724146284381634</v>
      </c>
      <c r="Q13" s="11">
        <v>34309</v>
      </c>
      <c r="R13" s="7">
        <v>38619</v>
      </c>
      <c r="S13" s="95">
        <f t="shared" si="0"/>
        <v>0.31561673982348704</v>
      </c>
      <c r="T13" s="104"/>
    </row>
    <row r="14" spans="1:20" ht="15" customHeight="1" x14ac:dyDescent="0.15">
      <c r="A14" s="889"/>
      <c r="B14" s="10"/>
      <c r="C14" s="371" t="s">
        <v>325</v>
      </c>
      <c r="D14" s="5"/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1</v>
      </c>
      <c r="L14" s="76">
        <v>0</v>
      </c>
      <c r="M14" s="76">
        <v>0</v>
      </c>
      <c r="N14" s="20">
        <v>1</v>
      </c>
      <c r="O14" s="470">
        <v>0</v>
      </c>
      <c r="P14" s="470">
        <v>0</v>
      </c>
      <c r="Q14" s="471">
        <v>1</v>
      </c>
      <c r="R14" s="471">
        <v>0</v>
      </c>
      <c r="S14" s="95">
        <f t="shared" si="0"/>
        <v>0</v>
      </c>
      <c r="T14" s="104"/>
    </row>
    <row r="15" spans="1:20" ht="15" customHeight="1" x14ac:dyDescent="0.15">
      <c r="A15" s="889"/>
      <c r="B15" s="10"/>
      <c r="C15" s="372" t="s">
        <v>320</v>
      </c>
      <c r="D15" s="5"/>
      <c r="E15" s="11">
        <v>141059</v>
      </c>
      <c r="F15" s="7">
        <v>89532</v>
      </c>
      <c r="G15" s="49">
        <v>0.57099999999999995</v>
      </c>
      <c r="H15" s="20">
        <v>0</v>
      </c>
      <c r="I15" s="61">
        <v>0</v>
      </c>
      <c r="J15" s="7">
        <v>0</v>
      </c>
      <c r="K15" s="93">
        <v>0</v>
      </c>
      <c r="L15" s="93">
        <v>0</v>
      </c>
      <c r="M15" s="76">
        <v>0</v>
      </c>
      <c r="N15" s="20">
        <v>0</v>
      </c>
      <c r="O15" s="470">
        <v>0</v>
      </c>
      <c r="P15" s="470">
        <v>0</v>
      </c>
      <c r="Q15" s="471">
        <v>0</v>
      </c>
      <c r="R15" s="471">
        <v>0</v>
      </c>
      <c r="S15" s="95">
        <f t="shared" si="0"/>
        <v>0</v>
      </c>
    </row>
    <row r="16" spans="1:20" ht="15" customHeight="1" x14ac:dyDescent="0.15">
      <c r="A16" s="889"/>
      <c r="B16" s="10"/>
      <c r="C16" s="372" t="s">
        <v>321</v>
      </c>
      <c r="D16" s="5"/>
      <c r="E16" s="11">
        <v>1008573</v>
      </c>
      <c r="F16" s="7">
        <v>1008573</v>
      </c>
      <c r="G16" s="49">
        <v>6.4320000000000004</v>
      </c>
      <c r="H16" s="20">
        <v>0</v>
      </c>
      <c r="I16" s="61">
        <v>0</v>
      </c>
      <c r="J16" s="7">
        <v>0</v>
      </c>
      <c r="K16" s="93">
        <v>0</v>
      </c>
      <c r="L16" s="93">
        <v>0</v>
      </c>
      <c r="M16" s="76">
        <v>0</v>
      </c>
      <c r="N16" s="20">
        <v>0</v>
      </c>
      <c r="O16" s="470">
        <v>0</v>
      </c>
      <c r="P16" s="470">
        <v>0</v>
      </c>
      <c r="Q16" s="471">
        <v>0</v>
      </c>
      <c r="R16" s="471">
        <v>0</v>
      </c>
      <c r="S16" s="95">
        <f t="shared" si="0"/>
        <v>0</v>
      </c>
    </row>
    <row r="17" spans="1:19" ht="15" customHeight="1" x14ac:dyDescent="0.15">
      <c r="A17" s="889"/>
      <c r="B17" s="10"/>
      <c r="C17" s="373" t="s">
        <v>331</v>
      </c>
      <c r="D17" s="5"/>
      <c r="E17" s="11">
        <v>966040</v>
      </c>
      <c r="F17" s="7">
        <v>939245</v>
      </c>
      <c r="G17" s="49">
        <v>5.99</v>
      </c>
      <c r="H17" s="20">
        <v>0</v>
      </c>
      <c r="I17" s="61">
        <v>0</v>
      </c>
      <c r="J17" s="7">
        <v>0</v>
      </c>
      <c r="K17" s="93">
        <v>0</v>
      </c>
      <c r="L17" s="93">
        <v>0</v>
      </c>
      <c r="M17" s="76">
        <v>0</v>
      </c>
      <c r="N17" s="20">
        <v>0</v>
      </c>
      <c r="O17" s="470">
        <v>0</v>
      </c>
      <c r="P17" s="470">
        <v>0</v>
      </c>
      <c r="Q17" s="471">
        <v>0</v>
      </c>
      <c r="R17" s="471">
        <v>0</v>
      </c>
      <c r="S17" s="95">
        <f t="shared" si="0"/>
        <v>0</v>
      </c>
    </row>
    <row r="18" spans="1:19" ht="15" customHeight="1" x14ac:dyDescent="0.15">
      <c r="A18" s="889"/>
      <c r="B18" s="10"/>
      <c r="C18" s="373" t="s">
        <v>322</v>
      </c>
      <c r="D18" s="5"/>
      <c r="E18" s="11">
        <v>0</v>
      </c>
      <c r="F18" s="7">
        <v>0</v>
      </c>
      <c r="G18" s="7">
        <v>0</v>
      </c>
      <c r="H18" s="20">
        <v>0</v>
      </c>
      <c r="I18" s="61">
        <v>0</v>
      </c>
      <c r="J18" s="7">
        <v>0</v>
      </c>
      <c r="K18" s="93">
        <v>0</v>
      </c>
      <c r="L18" s="93">
        <v>0</v>
      </c>
      <c r="M18" s="76">
        <v>0</v>
      </c>
      <c r="N18" s="20">
        <v>0</v>
      </c>
      <c r="O18" s="470">
        <v>0</v>
      </c>
      <c r="P18" s="470">
        <v>0</v>
      </c>
      <c r="Q18" s="471">
        <v>0</v>
      </c>
      <c r="R18" s="471">
        <v>0</v>
      </c>
      <c r="S18" s="95">
        <f t="shared" si="0"/>
        <v>0</v>
      </c>
    </row>
    <row r="19" spans="1:19" ht="15" customHeight="1" x14ac:dyDescent="0.15">
      <c r="A19" s="889"/>
      <c r="B19" s="10"/>
      <c r="C19" s="373" t="s">
        <v>323</v>
      </c>
      <c r="D19" s="5"/>
      <c r="E19" s="11">
        <v>4814972</v>
      </c>
      <c r="F19" s="7">
        <v>4365256</v>
      </c>
      <c r="G19" s="49">
        <v>27.839000000000002</v>
      </c>
      <c r="H19" s="20">
        <v>0</v>
      </c>
      <c r="I19" s="61">
        <v>0</v>
      </c>
      <c r="J19" s="7">
        <v>0</v>
      </c>
      <c r="K19" s="93">
        <v>0</v>
      </c>
      <c r="L19" s="93">
        <v>0</v>
      </c>
      <c r="M19" s="76">
        <v>0</v>
      </c>
      <c r="N19" s="20">
        <v>0</v>
      </c>
      <c r="O19" s="470">
        <v>0</v>
      </c>
      <c r="P19" s="470">
        <v>0</v>
      </c>
      <c r="Q19" s="471">
        <v>0</v>
      </c>
      <c r="R19" s="471">
        <v>0</v>
      </c>
      <c r="S19" s="95">
        <f t="shared" si="0"/>
        <v>0</v>
      </c>
    </row>
    <row r="20" spans="1:19" ht="3.75" customHeight="1" x14ac:dyDescent="0.15">
      <c r="A20" s="890"/>
      <c r="B20" s="530"/>
      <c r="C20" s="374"/>
      <c r="D20" s="50"/>
      <c r="E20" s="243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8"/>
      <c r="R20" s="248"/>
      <c r="S20" s="245"/>
    </row>
    <row r="21" spans="1:19" ht="3.75" customHeight="1" x14ac:dyDescent="0.15">
      <c r="A21" s="888" t="s">
        <v>179</v>
      </c>
      <c r="B21" s="10"/>
      <c r="C21" s="218"/>
      <c r="D21" s="5"/>
      <c r="Q21" s="7"/>
      <c r="R21" s="7"/>
      <c r="S21" s="95"/>
    </row>
    <row r="22" spans="1:19" ht="15" customHeight="1" x14ac:dyDescent="0.15">
      <c r="A22" s="889"/>
      <c r="B22" s="856" t="s">
        <v>180</v>
      </c>
      <c r="C22" s="857"/>
      <c r="D22" s="891"/>
      <c r="E22" s="3">
        <v>16284105</v>
      </c>
      <c r="F22" s="3">
        <v>15402725</v>
      </c>
      <c r="G22" s="19">
        <v>100</v>
      </c>
      <c r="H22" s="61">
        <v>13050808</v>
      </c>
      <c r="I22" s="61">
        <v>12694779</v>
      </c>
      <c r="J22" s="19">
        <v>100</v>
      </c>
      <c r="K22" s="61">
        <v>12877095</v>
      </c>
      <c r="L22" s="61">
        <v>12222039</v>
      </c>
      <c r="M22" s="19">
        <v>100</v>
      </c>
      <c r="N22" s="61">
        <v>13286363</v>
      </c>
      <c r="O22" s="61">
        <v>12153466</v>
      </c>
      <c r="P22" s="19">
        <v>100</v>
      </c>
      <c r="Q22" s="3">
        <f>SUM(Q23:Q36)</f>
        <v>12427820</v>
      </c>
      <c r="R22" s="3">
        <f>SUM(R23:R36)</f>
        <v>12113008</v>
      </c>
      <c r="S22" s="472">
        <v>100</v>
      </c>
    </row>
    <row r="23" spans="1:19" ht="15" customHeight="1" x14ac:dyDescent="0.15">
      <c r="A23" s="889"/>
      <c r="B23" s="10"/>
      <c r="C23" s="546" t="s">
        <v>181</v>
      </c>
      <c r="D23" s="83"/>
      <c r="E23" s="7">
        <v>282113</v>
      </c>
      <c r="F23" s="7">
        <v>259000</v>
      </c>
      <c r="G23" s="49">
        <v>1.6820000000000002</v>
      </c>
      <c r="H23" s="4">
        <v>267094</v>
      </c>
      <c r="I23" s="4">
        <v>245826</v>
      </c>
      <c r="J23" s="49">
        <v>1.9359999999999999</v>
      </c>
      <c r="K23" s="4">
        <v>273469</v>
      </c>
      <c r="L23" s="4">
        <v>242520</v>
      </c>
      <c r="M23" s="49">
        <v>1.984</v>
      </c>
      <c r="N23" s="4">
        <v>275275</v>
      </c>
      <c r="O23" s="4">
        <v>249481</v>
      </c>
      <c r="P23" s="49">
        <v>2.052755979240819</v>
      </c>
      <c r="Q23" s="7">
        <v>282221</v>
      </c>
      <c r="R23" s="7">
        <v>268125</v>
      </c>
      <c r="S23" s="95">
        <f>(R23/$R$22)*100</f>
        <v>2.2135294552765092</v>
      </c>
    </row>
    <row r="24" spans="1:19" ht="15" customHeight="1" x14ac:dyDescent="0.15">
      <c r="A24" s="889"/>
      <c r="B24" s="10"/>
      <c r="C24" s="371" t="s">
        <v>182</v>
      </c>
      <c r="D24" s="5"/>
      <c r="E24" s="7">
        <v>8563526</v>
      </c>
      <c r="F24" s="7">
        <v>8142625</v>
      </c>
      <c r="G24" s="49">
        <v>52.864999999999995</v>
      </c>
      <c r="H24" s="4">
        <v>8558630</v>
      </c>
      <c r="I24" s="4">
        <v>8285495</v>
      </c>
      <c r="J24" s="49">
        <v>65.266999999999996</v>
      </c>
      <c r="K24" s="4">
        <v>8929193</v>
      </c>
      <c r="L24" s="4">
        <v>8350907</v>
      </c>
      <c r="M24" s="49">
        <v>68.326999999999998</v>
      </c>
      <c r="N24" s="4">
        <v>8995520</v>
      </c>
      <c r="O24" s="4">
        <v>7933065</v>
      </c>
      <c r="P24" s="49">
        <v>65.2740954720242</v>
      </c>
      <c r="Q24" s="7">
        <v>8525274</v>
      </c>
      <c r="R24" s="7">
        <v>8273672</v>
      </c>
      <c r="S24" s="95">
        <f t="shared" ref="S24:S36" si="1">(R24/$R$22)*100</f>
        <v>68.304024896210748</v>
      </c>
    </row>
    <row r="25" spans="1:19" ht="15" customHeight="1" x14ac:dyDescent="0.15">
      <c r="A25" s="889"/>
      <c r="B25" s="10"/>
      <c r="C25" s="375" t="s">
        <v>332</v>
      </c>
      <c r="D25" s="5"/>
      <c r="E25" s="7">
        <v>0</v>
      </c>
      <c r="F25" s="7">
        <v>0</v>
      </c>
      <c r="G25" s="49">
        <v>0</v>
      </c>
      <c r="H25" s="4">
        <v>3506553</v>
      </c>
      <c r="I25" s="4">
        <v>3506550</v>
      </c>
      <c r="J25" s="4">
        <v>27.622000000000003</v>
      </c>
      <c r="K25" s="4">
        <v>3431881</v>
      </c>
      <c r="L25" s="4">
        <v>3431878</v>
      </c>
      <c r="M25" s="4">
        <v>28.078999999999997</v>
      </c>
      <c r="N25" s="4">
        <v>3742085</v>
      </c>
      <c r="O25" s="4">
        <v>3742082</v>
      </c>
      <c r="P25" s="49">
        <v>30.790245350585586</v>
      </c>
      <c r="Q25" s="7">
        <v>3388481</v>
      </c>
      <c r="R25" s="7">
        <v>3388478</v>
      </c>
      <c r="S25" s="95">
        <f t="shared" si="1"/>
        <v>27.97387733913822</v>
      </c>
    </row>
    <row r="26" spans="1:19" ht="18" customHeight="1" x14ac:dyDescent="0.15">
      <c r="A26" s="889"/>
      <c r="B26" s="10"/>
      <c r="C26" s="371" t="s">
        <v>183</v>
      </c>
      <c r="D26" s="5"/>
      <c r="E26" s="7">
        <v>132556</v>
      </c>
      <c r="F26" s="7">
        <v>118368</v>
      </c>
      <c r="G26" s="49">
        <v>0.76800000000000002</v>
      </c>
      <c r="H26" s="4">
        <v>135676</v>
      </c>
      <c r="I26" s="4">
        <v>121402</v>
      </c>
      <c r="J26" s="49">
        <v>0.95600000000000007</v>
      </c>
      <c r="K26" s="4">
        <v>128839</v>
      </c>
      <c r="L26" s="4">
        <v>120137</v>
      </c>
      <c r="M26" s="49">
        <v>0.98299999999999998</v>
      </c>
      <c r="N26" s="4">
        <v>137340</v>
      </c>
      <c r="O26" s="4">
        <v>117817</v>
      </c>
      <c r="P26" s="49">
        <v>0.9694107014410539</v>
      </c>
      <c r="Q26" s="7">
        <v>142262</v>
      </c>
      <c r="R26" s="7">
        <v>114465</v>
      </c>
      <c r="S26" s="95">
        <f t="shared" si="1"/>
        <v>0.94497584745258989</v>
      </c>
    </row>
    <row r="27" spans="1:19" ht="15" customHeight="1" x14ac:dyDescent="0.15">
      <c r="A27" s="889"/>
      <c r="B27" s="10"/>
      <c r="C27" s="371" t="s">
        <v>184</v>
      </c>
      <c r="D27" s="5"/>
      <c r="E27" s="7">
        <v>4611</v>
      </c>
      <c r="F27" s="7">
        <v>4611</v>
      </c>
      <c r="G27" s="7">
        <v>0.03</v>
      </c>
      <c r="H27" s="4">
        <v>277455</v>
      </c>
      <c r="I27" s="4">
        <v>277455</v>
      </c>
      <c r="J27" s="7">
        <v>2.1859999999999999</v>
      </c>
      <c r="K27" s="4">
        <v>21325</v>
      </c>
      <c r="L27" s="4">
        <v>21325</v>
      </c>
      <c r="M27" s="52">
        <v>0.17399999999999999</v>
      </c>
      <c r="N27" s="4">
        <v>32464</v>
      </c>
      <c r="O27" s="4">
        <v>32464</v>
      </c>
      <c r="P27" s="48">
        <v>0.2671172157802556</v>
      </c>
      <c r="Q27" s="7">
        <v>24185</v>
      </c>
      <c r="R27" s="7">
        <v>24185</v>
      </c>
      <c r="S27" s="95">
        <f t="shared" si="1"/>
        <v>0.19966138881440512</v>
      </c>
    </row>
    <row r="28" spans="1:19" ht="15" customHeight="1" x14ac:dyDescent="0.15">
      <c r="A28" s="889"/>
      <c r="B28" s="10"/>
      <c r="C28" s="371" t="s">
        <v>173</v>
      </c>
      <c r="D28" s="5"/>
      <c r="E28" s="7">
        <v>200</v>
      </c>
      <c r="F28" s="7">
        <v>174</v>
      </c>
      <c r="G28" s="60">
        <v>1E-3</v>
      </c>
      <c r="H28" s="4">
        <v>200</v>
      </c>
      <c r="I28" s="4">
        <v>0</v>
      </c>
      <c r="J28" s="4">
        <v>0</v>
      </c>
      <c r="K28" s="4">
        <v>200</v>
      </c>
      <c r="L28" s="4">
        <v>0</v>
      </c>
      <c r="M28" s="49">
        <v>0</v>
      </c>
      <c r="N28" s="4">
        <v>200</v>
      </c>
      <c r="O28" s="4">
        <v>0</v>
      </c>
      <c r="P28" s="4">
        <v>0</v>
      </c>
      <c r="Q28" s="7">
        <v>200</v>
      </c>
      <c r="R28" s="7">
        <v>0</v>
      </c>
      <c r="S28" s="95">
        <f t="shared" si="1"/>
        <v>0</v>
      </c>
    </row>
    <row r="29" spans="1:19" ht="15" customHeight="1" x14ac:dyDescent="0.15">
      <c r="A29" s="889"/>
      <c r="B29" s="10"/>
      <c r="C29" s="371" t="s">
        <v>185</v>
      </c>
      <c r="D29" s="5"/>
      <c r="E29" s="7">
        <v>62262</v>
      </c>
      <c r="F29" s="7">
        <v>53689</v>
      </c>
      <c r="G29" s="49">
        <v>0.34899999999999998</v>
      </c>
      <c r="H29" s="4">
        <v>265200</v>
      </c>
      <c r="I29" s="4">
        <v>258051</v>
      </c>
      <c r="J29" s="49">
        <v>2.0329999999999999</v>
      </c>
      <c r="K29" s="4">
        <v>62265</v>
      </c>
      <c r="L29" s="4">
        <v>55272</v>
      </c>
      <c r="M29" s="49">
        <v>0.45199999999999996</v>
      </c>
      <c r="N29" s="4">
        <v>85221</v>
      </c>
      <c r="O29" s="4">
        <v>78557</v>
      </c>
      <c r="P29" s="49">
        <v>0.64637528092809071</v>
      </c>
      <c r="Q29" s="7">
        <v>46584</v>
      </c>
      <c r="R29" s="7">
        <v>44083</v>
      </c>
      <c r="S29" s="95">
        <f t="shared" si="1"/>
        <v>0.3639310731075221</v>
      </c>
    </row>
    <row r="30" spans="1:19" ht="15" customHeight="1" x14ac:dyDescent="0.15">
      <c r="A30" s="889"/>
      <c r="B30" s="10"/>
      <c r="C30" s="371" t="s">
        <v>174</v>
      </c>
      <c r="D30" s="5"/>
      <c r="E30" s="7">
        <v>36407</v>
      </c>
      <c r="F30" s="4">
        <v>0</v>
      </c>
      <c r="G30" s="4">
        <v>0</v>
      </c>
      <c r="H30" s="4">
        <v>40000</v>
      </c>
      <c r="I30" s="4">
        <v>0</v>
      </c>
      <c r="J30" s="4">
        <v>0</v>
      </c>
      <c r="K30" s="4">
        <v>29923</v>
      </c>
      <c r="L30" s="4">
        <v>0</v>
      </c>
      <c r="M30" s="7">
        <v>0</v>
      </c>
      <c r="N30" s="4">
        <v>18258</v>
      </c>
      <c r="O30" s="4">
        <v>0</v>
      </c>
      <c r="P30" s="4">
        <v>0</v>
      </c>
      <c r="Q30" s="7">
        <v>18613</v>
      </c>
      <c r="R30" s="4">
        <v>0</v>
      </c>
      <c r="S30" s="95">
        <f t="shared" si="1"/>
        <v>0</v>
      </c>
    </row>
    <row r="31" spans="1:19" ht="15" customHeight="1" x14ac:dyDescent="0.15">
      <c r="A31" s="889"/>
      <c r="B31" s="10"/>
      <c r="C31" s="371" t="s">
        <v>186</v>
      </c>
      <c r="D31" s="5"/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76">
        <v>0</v>
      </c>
      <c r="L31" s="76">
        <v>0</v>
      </c>
      <c r="M31" s="76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95">
        <f t="shared" si="1"/>
        <v>0</v>
      </c>
    </row>
    <row r="32" spans="1:19" ht="15" customHeight="1" x14ac:dyDescent="0.15">
      <c r="A32" s="889"/>
      <c r="B32" s="10"/>
      <c r="C32" s="372" t="s">
        <v>326</v>
      </c>
      <c r="D32" s="5"/>
      <c r="E32" s="7">
        <v>1638349</v>
      </c>
      <c r="F32" s="7">
        <v>1638348</v>
      </c>
      <c r="G32" s="49">
        <v>10.637</v>
      </c>
      <c r="H32" s="4">
        <v>0</v>
      </c>
      <c r="I32" s="4">
        <v>0</v>
      </c>
      <c r="J32" s="4">
        <v>0</v>
      </c>
      <c r="K32" s="76">
        <v>0</v>
      </c>
      <c r="L32" s="76">
        <v>0</v>
      </c>
      <c r="M32" s="76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95">
        <f t="shared" si="1"/>
        <v>0</v>
      </c>
    </row>
    <row r="33" spans="1:19" ht="15" customHeight="1" x14ac:dyDescent="0.15">
      <c r="A33" s="889"/>
      <c r="B33" s="10"/>
      <c r="C33" s="372" t="s">
        <v>330</v>
      </c>
      <c r="D33" s="5"/>
      <c r="E33" s="7">
        <v>6074</v>
      </c>
      <c r="F33" s="7">
        <v>6073</v>
      </c>
      <c r="G33" s="49">
        <v>3.9E-2</v>
      </c>
      <c r="H33" s="4">
        <v>0</v>
      </c>
      <c r="I33" s="4">
        <v>0</v>
      </c>
      <c r="J33" s="4">
        <v>0</v>
      </c>
      <c r="K33" s="76">
        <v>0</v>
      </c>
      <c r="L33" s="76">
        <v>0</v>
      </c>
      <c r="M33" s="76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95">
        <f t="shared" si="1"/>
        <v>0</v>
      </c>
    </row>
    <row r="34" spans="1:19" ht="15" customHeight="1" x14ac:dyDescent="0.15">
      <c r="A34" s="889"/>
      <c r="B34" s="10"/>
      <c r="C34" s="373" t="s">
        <v>327</v>
      </c>
      <c r="D34" s="5"/>
      <c r="E34" s="7">
        <v>31</v>
      </c>
      <c r="F34" s="7">
        <v>30</v>
      </c>
      <c r="G34" s="60">
        <v>0</v>
      </c>
      <c r="H34" s="4">
        <v>0</v>
      </c>
      <c r="I34" s="4">
        <v>0</v>
      </c>
      <c r="J34" s="4">
        <v>0</v>
      </c>
      <c r="K34" s="76">
        <v>0</v>
      </c>
      <c r="L34" s="76">
        <v>0</v>
      </c>
      <c r="M34" s="76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95">
        <f t="shared" si="1"/>
        <v>0</v>
      </c>
    </row>
    <row r="35" spans="1:19" ht="15" customHeight="1" x14ac:dyDescent="0.15">
      <c r="A35" s="889"/>
      <c r="B35" s="10"/>
      <c r="C35" s="373" t="s">
        <v>329</v>
      </c>
      <c r="D35" s="5"/>
      <c r="E35" s="7">
        <v>742791</v>
      </c>
      <c r="F35" s="7">
        <v>742790</v>
      </c>
      <c r="G35" s="49">
        <v>4.8220000000000001</v>
      </c>
      <c r="H35" s="4">
        <v>0</v>
      </c>
      <c r="I35" s="4">
        <v>0</v>
      </c>
      <c r="J35" s="4">
        <v>0</v>
      </c>
      <c r="K35" s="76">
        <v>0</v>
      </c>
      <c r="L35" s="76">
        <v>0</v>
      </c>
      <c r="M35" s="76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95">
        <f t="shared" si="1"/>
        <v>0</v>
      </c>
    </row>
    <row r="36" spans="1:19" ht="15" customHeight="1" x14ac:dyDescent="0.15">
      <c r="A36" s="889"/>
      <c r="B36" s="10"/>
      <c r="C36" s="373" t="s">
        <v>328</v>
      </c>
      <c r="D36" s="5"/>
      <c r="E36" s="7">
        <v>4815185</v>
      </c>
      <c r="F36" s="7">
        <v>4437017</v>
      </c>
      <c r="G36" s="49">
        <v>28.806999999999999</v>
      </c>
      <c r="H36" s="4">
        <v>0</v>
      </c>
      <c r="I36" s="4">
        <v>0</v>
      </c>
      <c r="J36" s="4">
        <v>0</v>
      </c>
      <c r="K36" s="76">
        <v>0</v>
      </c>
      <c r="L36" s="76">
        <v>0</v>
      </c>
      <c r="M36" s="76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95">
        <f t="shared" si="1"/>
        <v>0</v>
      </c>
    </row>
    <row r="37" spans="1:19" ht="5.25" customHeight="1" x14ac:dyDescent="0.15">
      <c r="A37" s="890"/>
      <c r="B37" s="530"/>
      <c r="C37" s="376"/>
      <c r="D37" s="50"/>
      <c r="E37" s="243"/>
      <c r="F37" s="244"/>
      <c r="G37" s="244"/>
      <c r="H37" s="246"/>
      <c r="I37" s="246"/>
      <c r="J37" s="247"/>
      <c r="K37" s="246"/>
      <c r="L37" s="246"/>
      <c r="M37" s="247"/>
      <c r="N37" s="246"/>
      <c r="O37" s="246"/>
      <c r="P37" s="247"/>
      <c r="Q37" s="248"/>
      <c r="R37" s="248"/>
      <c r="S37" s="245"/>
    </row>
    <row r="38" spans="1:19" ht="15" customHeight="1" thickBot="1" x14ac:dyDescent="0.2">
      <c r="A38" s="78" t="s">
        <v>333</v>
      </c>
      <c r="B38" s="79"/>
      <c r="C38" s="79"/>
      <c r="D38" s="8"/>
      <c r="E38" s="56"/>
      <c r="F38" s="59">
        <v>277455</v>
      </c>
      <c r="G38" s="56"/>
      <c r="H38" s="4"/>
      <c r="I38" s="74">
        <v>21326</v>
      </c>
      <c r="J38" s="56"/>
      <c r="K38" s="74"/>
      <c r="L38" s="74">
        <v>162320</v>
      </c>
      <c r="M38" s="56"/>
      <c r="N38" s="74"/>
      <c r="O38" s="74">
        <v>24184</v>
      </c>
      <c r="P38" s="94"/>
      <c r="Q38" s="74"/>
      <c r="R38" s="96">
        <f>R5-R22</f>
        <v>123035</v>
      </c>
      <c r="S38" s="97"/>
    </row>
    <row r="39" spans="1:19" ht="17.100000000000001" customHeight="1" x14ac:dyDescent="0.15">
      <c r="A39" s="18" t="s">
        <v>463</v>
      </c>
      <c r="F39" s="75"/>
      <c r="H39" s="75"/>
      <c r="Q39" s="75"/>
      <c r="R39" s="75"/>
      <c r="S39" s="27" t="s">
        <v>187</v>
      </c>
    </row>
  </sheetData>
  <sheetProtection sheet="1"/>
  <mergeCells count="10">
    <mergeCell ref="Q2:S2"/>
    <mergeCell ref="A2:D3"/>
    <mergeCell ref="A21:A37"/>
    <mergeCell ref="B22:D22"/>
    <mergeCell ref="A4:A20"/>
    <mergeCell ref="B5:D5"/>
    <mergeCell ref="N2:P2"/>
    <mergeCell ref="E2:G2"/>
    <mergeCell ref="H2:J2"/>
    <mergeCell ref="K2:M2"/>
  </mergeCells>
  <phoneticPr fontId="23"/>
  <conditionalFormatting sqref="B5:S19 B22:S36">
    <cfRule type="expression" dxfId="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BBAC4-95B7-43E9-B6EC-0BE9DCC49CFB}">
  <sheetPr codeName="Sheet14">
    <tabColor rgb="FF00B0F0"/>
  </sheetPr>
  <dimension ref="A1:T39"/>
  <sheetViews>
    <sheetView view="pageBreakPreview" zoomScaleNormal="90" zoomScaleSheetLayoutView="100" workbookViewId="0">
      <selection activeCell="K1" sqref="K1:S39"/>
    </sheetView>
  </sheetViews>
  <sheetFormatPr defaultColWidth="9" defaultRowHeight="17.100000000000001" customHeight="1" x14ac:dyDescent="0.15"/>
  <cols>
    <col min="1" max="1" width="4" style="18" customWidth="1"/>
    <col min="2" max="2" width="2.25" style="18" customWidth="1"/>
    <col min="3" max="3" width="20.5" style="18" customWidth="1"/>
    <col min="4" max="4" width="0.25" style="18" customWidth="1"/>
    <col min="5" max="6" width="11.875" style="18" customWidth="1"/>
    <col min="7" max="7" width="6.875" style="18" customWidth="1"/>
    <col min="8" max="9" width="11.875" style="18" customWidth="1"/>
    <col min="10" max="10" width="6.875" style="18" customWidth="1"/>
    <col min="11" max="12" width="11.625" style="18" customWidth="1"/>
    <col min="13" max="13" width="7.25" style="18" customWidth="1"/>
    <col min="14" max="15" width="11.625" style="18" customWidth="1"/>
    <col min="16" max="16" width="7.25" style="18" customWidth="1"/>
    <col min="17" max="18" width="11.875" style="18" customWidth="1"/>
    <col min="19" max="19" width="7.25" style="18" customWidth="1"/>
    <col min="20" max="20" width="9" style="18" customWidth="1"/>
    <col min="21" max="16384" width="9" style="18"/>
  </cols>
  <sheetData>
    <row r="1" spans="1:20" ht="15" customHeight="1" thickBot="1" x14ac:dyDescent="0.2">
      <c r="A1" s="220" t="s">
        <v>402</v>
      </c>
      <c r="B1" s="220"/>
      <c r="C1" s="220"/>
      <c r="D1" s="220"/>
      <c r="E1" s="220"/>
      <c r="F1" s="220"/>
      <c r="G1" s="220"/>
      <c r="H1" s="220"/>
      <c r="I1" s="220"/>
      <c r="J1" s="220"/>
      <c r="M1" s="47"/>
      <c r="Q1" s="220"/>
      <c r="R1" s="220"/>
      <c r="S1" s="47" t="s">
        <v>0</v>
      </c>
    </row>
    <row r="2" spans="1:20" ht="15.95" customHeight="1" x14ac:dyDescent="0.15">
      <c r="A2" s="879" t="s">
        <v>169</v>
      </c>
      <c r="B2" s="880"/>
      <c r="C2" s="880"/>
      <c r="D2" s="880"/>
      <c r="E2" s="742" t="s">
        <v>345</v>
      </c>
      <c r="F2" s="743"/>
      <c r="G2" s="895"/>
      <c r="H2" s="892" t="s">
        <v>346</v>
      </c>
      <c r="I2" s="893"/>
      <c r="J2" s="894"/>
      <c r="K2" s="742" t="s">
        <v>347</v>
      </c>
      <c r="L2" s="743"/>
      <c r="M2" s="895"/>
      <c r="N2" s="892" t="s">
        <v>440</v>
      </c>
      <c r="O2" s="893"/>
      <c r="P2" s="894"/>
      <c r="Q2" s="742" t="s">
        <v>441</v>
      </c>
      <c r="R2" s="743"/>
      <c r="S2" s="748"/>
    </row>
    <row r="3" spans="1:20" ht="15.95" customHeight="1" x14ac:dyDescent="0.15">
      <c r="A3" s="881"/>
      <c r="B3" s="882"/>
      <c r="C3" s="882"/>
      <c r="D3" s="882"/>
      <c r="E3" s="302" t="s">
        <v>29</v>
      </c>
      <c r="F3" s="302" t="s">
        <v>30</v>
      </c>
      <c r="G3" s="303" t="s">
        <v>32</v>
      </c>
      <c r="H3" s="62" t="s">
        <v>29</v>
      </c>
      <c r="I3" s="302" t="s">
        <v>30</v>
      </c>
      <c r="J3" s="302" t="s">
        <v>32</v>
      </c>
      <c r="K3" s="555" t="s">
        <v>29</v>
      </c>
      <c r="L3" s="555" t="s">
        <v>30</v>
      </c>
      <c r="M3" s="556" t="s">
        <v>32</v>
      </c>
      <c r="N3" s="62" t="s">
        <v>29</v>
      </c>
      <c r="O3" s="555" t="s">
        <v>30</v>
      </c>
      <c r="P3" s="555" t="s">
        <v>32</v>
      </c>
      <c r="Q3" s="555" t="s">
        <v>29</v>
      </c>
      <c r="R3" s="555" t="s">
        <v>30</v>
      </c>
      <c r="S3" s="295" t="s">
        <v>32</v>
      </c>
    </row>
    <row r="4" spans="1:20" ht="5.25" customHeight="1" x14ac:dyDescent="0.15">
      <c r="A4" s="888" t="s">
        <v>175</v>
      </c>
      <c r="B4" s="469"/>
      <c r="C4" s="221"/>
      <c r="D4" s="289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89"/>
    </row>
    <row r="5" spans="1:20" ht="15" customHeight="1" x14ac:dyDescent="0.15">
      <c r="A5" s="889"/>
      <c r="B5" s="874" t="s">
        <v>176</v>
      </c>
      <c r="C5" s="875"/>
      <c r="D5" s="896"/>
      <c r="E5" s="3">
        <v>16284105</v>
      </c>
      <c r="F5" s="3">
        <v>15680180</v>
      </c>
      <c r="G5" s="19">
        <v>100</v>
      </c>
      <c r="H5" s="20">
        <v>13050808</v>
      </c>
      <c r="I5" s="20">
        <v>12716105</v>
      </c>
      <c r="J5" s="19">
        <v>100</v>
      </c>
      <c r="K5" s="20">
        <v>12877095</v>
      </c>
      <c r="L5" s="20">
        <v>12384359</v>
      </c>
      <c r="M5" s="19">
        <v>100</v>
      </c>
      <c r="N5" s="20">
        <v>13286363</v>
      </c>
      <c r="O5" s="20">
        <v>12177650</v>
      </c>
      <c r="P5" s="19">
        <v>100</v>
      </c>
      <c r="Q5" s="3">
        <v>12427820</v>
      </c>
      <c r="R5" s="3">
        <v>12236043</v>
      </c>
      <c r="S5" s="98">
        <v>100</v>
      </c>
    </row>
    <row r="6" spans="1:20" ht="15" customHeight="1" x14ac:dyDescent="0.15">
      <c r="A6" s="889"/>
      <c r="B6" s="10"/>
      <c r="C6" s="370" t="s">
        <v>177</v>
      </c>
      <c r="D6" s="83"/>
      <c r="E6" s="11">
        <v>2208212</v>
      </c>
      <c r="F6" s="7">
        <v>2155263</v>
      </c>
      <c r="G6" s="49">
        <v>13.744999999999999</v>
      </c>
      <c r="H6" s="20">
        <v>2027231</v>
      </c>
      <c r="I6" s="20">
        <v>2137567</v>
      </c>
      <c r="J6" s="49">
        <v>16.809999999999999</v>
      </c>
      <c r="K6" s="20">
        <v>2025539</v>
      </c>
      <c r="L6" s="20">
        <v>2124853</v>
      </c>
      <c r="M6" s="49">
        <v>17.158000000000001</v>
      </c>
      <c r="N6" s="20">
        <v>2102786</v>
      </c>
      <c r="O6" s="20">
        <v>2177512</v>
      </c>
      <c r="P6" s="49">
        <v>17.881216819337066</v>
      </c>
      <c r="Q6" s="11">
        <v>1950326</v>
      </c>
      <c r="R6" s="7">
        <v>2132000</v>
      </c>
      <c r="S6" s="95">
        <v>17.423933537990997</v>
      </c>
      <c r="T6" s="104"/>
    </row>
    <row r="7" spans="1:20" ht="15" customHeight="1" x14ac:dyDescent="0.15">
      <c r="A7" s="889"/>
      <c r="B7" s="10"/>
      <c r="C7" s="371" t="s">
        <v>46</v>
      </c>
      <c r="D7" s="5"/>
      <c r="E7" s="11">
        <v>3848</v>
      </c>
      <c r="F7" s="7">
        <v>3161</v>
      </c>
      <c r="G7" s="57">
        <v>0.02</v>
      </c>
      <c r="H7" s="20">
        <v>3702</v>
      </c>
      <c r="I7" s="20">
        <v>2948</v>
      </c>
      <c r="J7" s="49">
        <v>2.3E-2</v>
      </c>
      <c r="K7" s="20">
        <v>3438</v>
      </c>
      <c r="L7" s="20">
        <v>2923</v>
      </c>
      <c r="M7" s="49">
        <v>2.4E-2</v>
      </c>
      <c r="N7" s="20">
        <v>3194</v>
      </c>
      <c r="O7" s="20">
        <v>2842</v>
      </c>
      <c r="P7" s="49">
        <v>2.3337836117805981E-2</v>
      </c>
      <c r="Q7" s="11">
        <v>3013</v>
      </c>
      <c r="R7" s="7">
        <v>2577</v>
      </c>
      <c r="S7" s="95">
        <v>2.106073017232777E-2</v>
      </c>
      <c r="T7" s="104"/>
    </row>
    <row r="8" spans="1:20" ht="15" customHeight="1" x14ac:dyDescent="0.15">
      <c r="A8" s="889"/>
      <c r="B8" s="10"/>
      <c r="C8" s="371" t="s">
        <v>170</v>
      </c>
      <c r="D8" s="5"/>
      <c r="E8" s="11">
        <v>5307209</v>
      </c>
      <c r="F8" s="7">
        <v>5293084</v>
      </c>
      <c r="G8" s="49">
        <v>33.756999999999998</v>
      </c>
      <c r="H8" s="20">
        <v>0</v>
      </c>
      <c r="I8" s="20">
        <v>0</v>
      </c>
      <c r="J8" s="49">
        <v>0</v>
      </c>
      <c r="K8" s="20">
        <v>6782</v>
      </c>
      <c r="L8" s="20">
        <v>3255</v>
      </c>
      <c r="M8" s="49">
        <v>2.5999999999999999E-2</v>
      </c>
      <c r="N8" s="20">
        <v>20411</v>
      </c>
      <c r="O8" s="20">
        <v>19841</v>
      </c>
      <c r="P8" s="49">
        <v>0.16292962927986929</v>
      </c>
      <c r="Q8" s="11">
        <v>0</v>
      </c>
      <c r="R8" s="7">
        <v>11608</v>
      </c>
      <c r="S8" s="95">
        <v>9.4867270407598278E-2</v>
      </c>
      <c r="T8" s="104"/>
    </row>
    <row r="9" spans="1:20" ht="15" customHeight="1" x14ac:dyDescent="0.15">
      <c r="A9" s="889"/>
      <c r="B9" s="10"/>
      <c r="C9" s="371" t="s">
        <v>324</v>
      </c>
      <c r="D9" s="5"/>
      <c r="E9" s="7">
        <v>0</v>
      </c>
      <c r="F9" s="7">
        <v>0</v>
      </c>
      <c r="G9" s="7">
        <v>0</v>
      </c>
      <c r="H9" s="7">
        <v>9064328</v>
      </c>
      <c r="I9" s="7">
        <v>8837715</v>
      </c>
      <c r="J9" s="7">
        <v>69.5</v>
      </c>
      <c r="K9" s="7">
        <v>9439084</v>
      </c>
      <c r="L9" s="7">
        <v>8936369</v>
      </c>
      <c r="M9" s="7">
        <v>72.158999999999992</v>
      </c>
      <c r="N9" s="7">
        <v>9583609</v>
      </c>
      <c r="O9" s="7">
        <v>8549273</v>
      </c>
      <c r="P9" s="49">
        <v>70.204620760163081</v>
      </c>
      <c r="Q9" s="7">
        <v>9054130</v>
      </c>
      <c r="R9" s="7">
        <v>8840914</v>
      </c>
      <c r="S9" s="95">
        <v>72.253047819462552</v>
      </c>
      <c r="T9" s="104"/>
    </row>
    <row r="10" spans="1:20" ht="15" customHeight="1" x14ac:dyDescent="0.15">
      <c r="A10" s="889"/>
      <c r="B10" s="10"/>
      <c r="C10" s="371" t="s">
        <v>49</v>
      </c>
      <c r="D10" s="5"/>
      <c r="E10" s="11">
        <v>1</v>
      </c>
      <c r="F10" s="7">
        <v>0</v>
      </c>
      <c r="G10" s="7">
        <v>0</v>
      </c>
      <c r="H10" s="20">
        <v>1</v>
      </c>
      <c r="I10" s="20">
        <v>0</v>
      </c>
      <c r="J10" s="7">
        <v>0</v>
      </c>
      <c r="K10" s="20">
        <v>1</v>
      </c>
      <c r="L10" s="61">
        <v>0</v>
      </c>
      <c r="M10" s="7">
        <v>0</v>
      </c>
      <c r="N10" s="20">
        <v>1</v>
      </c>
      <c r="O10" s="61">
        <v>0</v>
      </c>
      <c r="P10" s="49">
        <v>0</v>
      </c>
      <c r="Q10" s="11">
        <v>1</v>
      </c>
      <c r="R10" s="7">
        <v>0</v>
      </c>
      <c r="S10" s="95">
        <v>0</v>
      </c>
      <c r="T10" s="104"/>
    </row>
    <row r="11" spans="1:20" ht="15" customHeight="1" x14ac:dyDescent="0.15">
      <c r="A11" s="889"/>
      <c r="B11" s="10"/>
      <c r="C11" s="371" t="s">
        <v>171</v>
      </c>
      <c r="D11" s="5"/>
      <c r="E11" s="11">
        <v>1744818</v>
      </c>
      <c r="F11" s="7">
        <v>1744817</v>
      </c>
      <c r="G11" s="49">
        <v>11.128</v>
      </c>
      <c r="H11" s="20">
        <v>1618486</v>
      </c>
      <c r="I11" s="20">
        <v>1381453</v>
      </c>
      <c r="J11" s="49">
        <v>10.864000000000001</v>
      </c>
      <c r="K11" s="20">
        <v>1352924</v>
      </c>
      <c r="L11" s="20">
        <v>1242834</v>
      </c>
      <c r="M11" s="49">
        <v>10.036000000000001</v>
      </c>
      <c r="N11" s="20">
        <v>1378278</v>
      </c>
      <c r="O11" s="20">
        <v>1208334</v>
      </c>
      <c r="P11" s="49">
        <v>9.9225548443254645</v>
      </c>
      <c r="Q11" s="11">
        <v>1361855</v>
      </c>
      <c r="R11" s="7">
        <v>1186140</v>
      </c>
      <c r="S11" s="95">
        <v>9.6938201344993633</v>
      </c>
      <c r="T11" s="104"/>
    </row>
    <row r="12" spans="1:20" ht="15" customHeight="1" x14ac:dyDescent="0.15">
      <c r="A12" s="889"/>
      <c r="B12" s="10"/>
      <c r="C12" s="371" t="s">
        <v>172</v>
      </c>
      <c r="D12" s="5"/>
      <c r="E12" s="11">
        <v>23055</v>
      </c>
      <c r="F12" s="7">
        <v>23055</v>
      </c>
      <c r="G12" s="49">
        <v>0</v>
      </c>
      <c r="H12" s="20">
        <v>277455</v>
      </c>
      <c r="I12" s="20">
        <v>277456</v>
      </c>
      <c r="J12" s="7">
        <v>2.1819999999999999</v>
      </c>
      <c r="K12" s="20">
        <v>21325</v>
      </c>
      <c r="L12" s="20">
        <v>21326</v>
      </c>
      <c r="M12" s="7">
        <v>0.17199999999999999</v>
      </c>
      <c r="N12" s="20">
        <v>162319</v>
      </c>
      <c r="O12" s="20">
        <v>162319</v>
      </c>
      <c r="P12" s="49">
        <v>1.3329254823385464</v>
      </c>
      <c r="Q12" s="11">
        <v>24185</v>
      </c>
      <c r="R12" s="7">
        <v>24185</v>
      </c>
      <c r="S12" s="95">
        <v>0.19765376764367371</v>
      </c>
      <c r="T12" s="104"/>
    </row>
    <row r="13" spans="1:20" ht="15" customHeight="1" x14ac:dyDescent="0.15">
      <c r="A13" s="889"/>
      <c r="B13" s="10"/>
      <c r="C13" s="371" t="s">
        <v>178</v>
      </c>
      <c r="D13" s="5"/>
      <c r="E13" s="11">
        <v>66318</v>
      </c>
      <c r="F13" s="7">
        <v>58194</v>
      </c>
      <c r="G13" s="48">
        <v>0.371</v>
      </c>
      <c r="H13" s="20">
        <v>59604</v>
      </c>
      <c r="I13" s="20">
        <v>78966</v>
      </c>
      <c r="J13" s="49">
        <v>0.621</v>
      </c>
      <c r="K13" s="20">
        <v>28001</v>
      </c>
      <c r="L13" s="20">
        <v>52799</v>
      </c>
      <c r="M13" s="49">
        <v>0.42599999999999999</v>
      </c>
      <c r="N13" s="20">
        <v>35764</v>
      </c>
      <c r="O13" s="20">
        <v>57529</v>
      </c>
      <c r="P13" s="49">
        <v>0.4724146284381634</v>
      </c>
      <c r="Q13" s="11">
        <v>34309</v>
      </c>
      <c r="R13" s="7">
        <v>38619</v>
      </c>
      <c r="S13" s="95">
        <v>0.31561673982348704</v>
      </c>
      <c r="T13" s="104"/>
    </row>
    <row r="14" spans="1:20" ht="15" customHeight="1" x14ac:dyDescent="0.15">
      <c r="A14" s="889"/>
      <c r="B14" s="10"/>
      <c r="C14" s="371" t="s">
        <v>325</v>
      </c>
      <c r="D14" s="5"/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1</v>
      </c>
      <c r="L14" s="76">
        <v>0</v>
      </c>
      <c r="M14" s="76">
        <v>0</v>
      </c>
      <c r="N14" s="20">
        <v>1</v>
      </c>
      <c r="O14" s="470">
        <v>0</v>
      </c>
      <c r="P14" s="470">
        <v>0</v>
      </c>
      <c r="Q14" s="471">
        <v>1</v>
      </c>
      <c r="R14" s="471">
        <v>0</v>
      </c>
      <c r="S14" s="95">
        <v>0</v>
      </c>
      <c r="T14" s="104"/>
    </row>
    <row r="15" spans="1:20" ht="15" customHeight="1" x14ac:dyDescent="0.15">
      <c r="A15" s="889"/>
      <c r="B15" s="10"/>
      <c r="C15" s="372" t="s">
        <v>320</v>
      </c>
      <c r="D15" s="5"/>
      <c r="E15" s="11">
        <v>141059</v>
      </c>
      <c r="F15" s="7">
        <v>89532</v>
      </c>
      <c r="G15" s="49">
        <v>0.57099999999999995</v>
      </c>
      <c r="H15" s="20">
        <v>0</v>
      </c>
      <c r="I15" s="20">
        <v>0</v>
      </c>
      <c r="J15" s="49">
        <v>0</v>
      </c>
      <c r="K15" s="91">
        <v>0</v>
      </c>
      <c r="L15" s="91">
        <v>0</v>
      </c>
      <c r="M15" s="76">
        <v>0</v>
      </c>
      <c r="N15" s="61">
        <v>0</v>
      </c>
      <c r="O15" s="511">
        <v>0</v>
      </c>
      <c r="P15" s="511">
        <v>0</v>
      </c>
      <c r="Q15" s="471">
        <v>0</v>
      </c>
      <c r="R15" s="471">
        <v>0</v>
      </c>
      <c r="S15" s="95">
        <v>0</v>
      </c>
    </row>
    <row r="16" spans="1:20" ht="15" customHeight="1" x14ac:dyDescent="0.15">
      <c r="A16" s="889"/>
      <c r="B16" s="10"/>
      <c r="C16" s="372" t="s">
        <v>321</v>
      </c>
      <c r="D16" s="5"/>
      <c r="E16" s="11">
        <v>1008573</v>
      </c>
      <c r="F16" s="7">
        <v>1008573</v>
      </c>
      <c r="G16" s="49">
        <v>6.4320000000000004</v>
      </c>
      <c r="H16" s="20">
        <v>0</v>
      </c>
      <c r="I16" s="20">
        <v>0</v>
      </c>
      <c r="J16" s="49">
        <v>0</v>
      </c>
      <c r="K16" s="91">
        <v>0</v>
      </c>
      <c r="L16" s="91">
        <v>0</v>
      </c>
      <c r="M16" s="76">
        <v>0</v>
      </c>
      <c r="N16" s="61">
        <v>0</v>
      </c>
      <c r="O16" s="511">
        <v>0</v>
      </c>
      <c r="P16" s="511">
        <v>0</v>
      </c>
      <c r="Q16" s="471">
        <v>0</v>
      </c>
      <c r="R16" s="471">
        <v>0</v>
      </c>
      <c r="S16" s="95">
        <v>0</v>
      </c>
    </row>
    <row r="17" spans="1:19" ht="15" customHeight="1" x14ac:dyDescent="0.15">
      <c r="A17" s="889"/>
      <c r="B17" s="10"/>
      <c r="C17" s="373" t="s">
        <v>331</v>
      </c>
      <c r="D17" s="5"/>
      <c r="E17" s="11">
        <v>966040</v>
      </c>
      <c r="F17" s="7">
        <v>939245</v>
      </c>
      <c r="G17" s="49">
        <v>5.99</v>
      </c>
      <c r="H17" s="20">
        <v>0</v>
      </c>
      <c r="I17" s="20">
        <v>0</v>
      </c>
      <c r="J17" s="49">
        <v>0</v>
      </c>
      <c r="K17" s="91">
        <v>0</v>
      </c>
      <c r="L17" s="91">
        <v>0</v>
      </c>
      <c r="M17" s="76">
        <v>0</v>
      </c>
      <c r="N17" s="61">
        <v>0</v>
      </c>
      <c r="O17" s="511">
        <v>0</v>
      </c>
      <c r="P17" s="511">
        <v>0</v>
      </c>
      <c r="Q17" s="471">
        <v>0</v>
      </c>
      <c r="R17" s="471">
        <v>0</v>
      </c>
      <c r="S17" s="95">
        <v>0</v>
      </c>
    </row>
    <row r="18" spans="1:19" ht="15" customHeight="1" x14ac:dyDescent="0.15">
      <c r="A18" s="889"/>
      <c r="B18" s="10"/>
      <c r="C18" s="373" t="s">
        <v>322</v>
      </c>
      <c r="D18" s="5"/>
      <c r="E18" s="11">
        <v>0</v>
      </c>
      <c r="F18" s="7">
        <v>0</v>
      </c>
      <c r="G18" s="7">
        <v>0</v>
      </c>
      <c r="H18" s="20">
        <v>0</v>
      </c>
      <c r="I18" s="20">
        <v>0</v>
      </c>
      <c r="J18" s="7">
        <v>0</v>
      </c>
      <c r="K18" s="91">
        <v>0</v>
      </c>
      <c r="L18" s="91">
        <v>0</v>
      </c>
      <c r="M18" s="76">
        <v>0</v>
      </c>
      <c r="N18" s="61">
        <v>0</v>
      </c>
      <c r="O18" s="511">
        <v>0</v>
      </c>
      <c r="P18" s="511">
        <v>0</v>
      </c>
      <c r="Q18" s="471">
        <v>0</v>
      </c>
      <c r="R18" s="471">
        <v>0</v>
      </c>
      <c r="S18" s="95">
        <v>0</v>
      </c>
    </row>
    <row r="19" spans="1:19" ht="15" customHeight="1" x14ac:dyDescent="0.15">
      <c r="A19" s="889"/>
      <c r="B19" s="10"/>
      <c r="C19" s="373" t="s">
        <v>323</v>
      </c>
      <c r="D19" s="5"/>
      <c r="E19" s="11">
        <v>4814972</v>
      </c>
      <c r="F19" s="7">
        <v>4365256</v>
      </c>
      <c r="G19" s="49">
        <v>27.839000000000002</v>
      </c>
      <c r="H19" s="20">
        <v>0</v>
      </c>
      <c r="I19" s="20">
        <v>0</v>
      </c>
      <c r="J19" s="49">
        <v>0</v>
      </c>
      <c r="K19" s="91">
        <v>0</v>
      </c>
      <c r="L19" s="91">
        <v>0</v>
      </c>
      <c r="M19" s="76">
        <v>0</v>
      </c>
      <c r="N19" s="61">
        <v>0</v>
      </c>
      <c r="O19" s="511">
        <v>0</v>
      </c>
      <c r="P19" s="511">
        <v>0</v>
      </c>
      <c r="Q19" s="471">
        <v>0</v>
      </c>
      <c r="R19" s="471">
        <v>0</v>
      </c>
      <c r="S19" s="95">
        <v>0</v>
      </c>
    </row>
    <row r="20" spans="1:19" ht="3.75" customHeight="1" x14ac:dyDescent="0.15">
      <c r="A20" s="890"/>
      <c r="B20" s="290"/>
      <c r="C20" s="374"/>
      <c r="D20" s="50"/>
      <c r="E20" s="243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8"/>
      <c r="R20" s="248"/>
      <c r="S20" s="245"/>
    </row>
    <row r="21" spans="1:19" ht="3.75" customHeight="1" x14ac:dyDescent="0.15">
      <c r="A21" s="888" t="s">
        <v>179</v>
      </c>
      <c r="B21" s="10"/>
      <c r="C21" s="218"/>
      <c r="D21" s="5"/>
      <c r="Q21" s="7"/>
      <c r="R21" s="7"/>
      <c r="S21" s="95"/>
    </row>
    <row r="22" spans="1:19" ht="15" customHeight="1" x14ac:dyDescent="0.15">
      <c r="A22" s="889"/>
      <c r="B22" s="874" t="s">
        <v>180</v>
      </c>
      <c r="C22" s="875"/>
      <c r="D22" s="896"/>
      <c r="E22" s="3">
        <v>16284105</v>
      </c>
      <c r="F22" s="3">
        <v>15402725</v>
      </c>
      <c r="G22" s="19">
        <v>100</v>
      </c>
      <c r="H22" s="61">
        <v>13050808</v>
      </c>
      <c r="I22" s="61">
        <v>12694779</v>
      </c>
      <c r="J22" s="19">
        <v>100</v>
      </c>
      <c r="K22" s="61">
        <v>12877095</v>
      </c>
      <c r="L22" s="61">
        <v>12222039</v>
      </c>
      <c r="M22" s="19">
        <v>100</v>
      </c>
      <c r="N22" s="61">
        <v>13286363</v>
      </c>
      <c r="O22" s="61">
        <v>12153466</v>
      </c>
      <c r="P22" s="19">
        <v>100</v>
      </c>
      <c r="Q22" s="3">
        <v>12427820</v>
      </c>
      <c r="R22" s="3">
        <v>12113008</v>
      </c>
      <c r="S22" s="472">
        <v>100</v>
      </c>
    </row>
    <row r="23" spans="1:19" ht="15" customHeight="1" x14ac:dyDescent="0.15">
      <c r="A23" s="889"/>
      <c r="B23" s="10"/>
      <c r="C23" s="370" t="s">
        <v>181</v>
      </c>
      <c r="D23" s="83"/>
      <c r="E23" s="7">
        <v>282113</v>
      </c>
      <c r="F23" s="7">
        <v>259000</v>
      </c>
      <c r="G23" s="49">
        <v>1.6820000000000002</v>
      </c>
      <c r="H23" s="4">
        <v>267094</v>
      </c>
      <c r="I23" s="4">
        <v>245826</v>
      </c>
      <c r="J23" s="49">
        <v>1.9359999999999999</v>
      </c>
      <c r="K23" s="4">
        <v>273469</v>
      </c>
      <c r="L23" s="4">
        <v>242520</v>
      </c>
      <c r="M23" s="49">
        <v>1.984</v>
      </c>
      <c r="N23" s="4">
        <v>275275</v>
      </c>
      <c r="O23" s="4">
        <v>249481</v>
      </c>
      <c r="P23" s="49">
        <v>2.052755979240819</v>
      </c>
      <c r="Q23" s="7">
        <v>282221</v>
      </c>
      <c r="R23" s="7">
        <v>268125</v>
      </c>
      <c r="S23" s="95">
        <v>2.2135294552765092</v>
      </c>
    </row>
    <row r="24" spans="1:19" ht="15" customHeight="1" x14ac:dyDescent="0.15">
      <c r="A24" s="889"/>
      <c r="B24" s="10"/>
      <c r="C24" s="371" t="s">
        <v>182</v>
      </c>
      <c r="D24" s="5"/>
      <c r="E24" s="7">
        <v>8563526</v>
      </c>
      <c r="F24" s="7">
        <v>8142625</v>
      </c>
      <c r="G24" s="49">
        <v>52.864999999999995</v>
      </c>
      <c r="H24" s="4">
        <v>8558630</v>
      </c>
      <c r="I24" s="4">
        <v>8285495</v>
      </c>
      <c r="J24" s="49">
        <v>65.266999999999996</v>
      </c>
      <c r="K24" s="4">
        <v>8929193</v>
      </c>
      <c r="L24" s="4">
        <v>8350907</v>
      </c>
      <c r="M24" s="49">
        <v>68.326999999999998</v>
      </c>
      <c r="N24" s="4">
        <v>8995520</v>
      </c>
      <c r="O24" s="4">
        <v>7933065</v>
      </c>
      <c r="P24" s="49">
        <v>65.2740954720242</v>
      </c>
      <c r="Q24" s="7">
        <v>8525274</v>
      </c>
      <c r="R24" s="7">
        <v>8273672</v>
      </c>
      <c r="S24" s="95">
        <v>68.304024896210748</v>
      </c>
    </row>
    <row r="25" spans="1:19" ht="15" customHeight="1" x14ac:dyDescent="0.15">
      <c r="A25" s="889"/>
      <c r="B25" s="10"/>
      <c r="C25" s="375" t="s">
        <v>332</v>
      </c>
      <c r="D25" s="5"/>
      <c r="E25" s="7">
        <v>0</v>
      </c>
      <c r="F25" s="7">
        <v>0</v>
      </c>
      <c r="G25" s="49">
        <v>0</v>
      </c>
      <c r="H25" s="4">
        <v>3506553</v>
      </c>
      <c r="I25" s="4">
        <v>3506550</v>
      </c>
      <c r="J25" s="4">
        <v>27.622000000000003</v>
      </c>
      <c r="K25" s="4">
        <v>3431881</v>
      </c>
      <c r="L25" s="4">
        <v>3431878</v>
      </c>
      <c r="M25" s="4">
        <v>28.078999999999997</v>
      </c>
      <c r="N25" s="4">
        <v>3742085</v>
      </c>
      <c r="O25" s="4">
        <v>3742082</v>
      </c>
      <c r="P25" s="49">
        <v>30.790245350585586</v>
      </c>
      <c r="Q25" s="7">
        <v>3388481</v>
      </c>
      <c r="R25" s="7">
        <v>3388478</v>
      </c>
      <c r="S25" s="95">
        <v>27.97387733913822</v>
      </c>
    </row>
    <row r="26" spans="1:19" ht="18" customHeight="1" x14ac:dyDescent="0.15">
      <c r="A26" s="889"/>
      <c r="B26" s="10"/>
      <c r="C26" s="371" t="s">
        <v>183</v>
      </c>
      <c r="D26" s="5"/>
      <c r="E26" s="7">
        <v>132556</v>
      </c>
      <c r="F26" s="7">
        <v>118368</v>
      </c>
      <c r="G26" s="49">
        <v>0.76800000000000002</v>
      </c>
      <c r="H26" s="4">
        <v>135676</v>
      </c>
      <c r="I26" s="4">
        <v>121402</v>
      </c>
      <c r="J26" s="49">
        <v>0.95600000000000007</v>
      </c>
      <c r="K26" s="4">
        <v>128839</v>
      </c>
      <c r="L26" s="4">
        <v>120137</v>
      </c>
      <c r="M26" s="49">
        <v>0.98299999999999998</v>
      </c>
      <c r="N26" s="4">
        <v>137340</v>
      </c>
      <c r="O26" s="4">
        <v>117817</v>
      </c>
      <c r="P26" s="49">
        <v>0.9694107014410539</v>
      </c>
      <c r="Q26" s="7">
        <v>142262</v>
      </c>
      <c r="R26" s="7">
        <v>114465</v>
      </c>
      <c r="S26" s="95">
        <v>0.94497584745258989</v>
      </c>
    </row>
    <row r="27" spans="1:19" ht="15" customHeight="1" x14ac:dyDescent="0.15">
      <c r="A27" s="889"/>
      <c r="B27" s="10"/>
      <c r="C27" s="371" t="s">
        <v>184</v>
      </c>
      <c r="D27" s="5"/>
      <c r="E27" s="7">
        <v>4611</v>
      </c>
      <c r="F27" s="7">
        <v>4611</v>
      </c>
      <c r="G27" s="7">
        <v>0.03</v>
      </c>
      <c r="H27" s="4">
        <v>277455</v>
      </c>
      <c r="I27" s="4">
        <v>277455</v>
      </c>
      <c r="J27" s="7">
        <v>2.1859999999999999</v>
      </c>
      <c r="K27" s="4">
        <v>21325</v>
      </c>
      <c r="L27" s="4">
        <v>21325</v>
      </c>
      <c r="M27" s="52">
        <v>0.17399999999999999</v>
      </c>
      <c r="N27" s="4">
        <v>32464</v>
      </c>
      <c r="O27" s="4">
        <v>32464</v>
      </c>
      <c r="P27" s="48">
        <v>0.2671172157802556</v>
      </c>
      <c r="Q27" s="7">
        <v>24185</v>
      </c>
      <c r="R27" s="7">
        <v>24185</v>
      </c>
      <c r="S27" s="95">
        <v>0.19966138881440512</v>
      </c>
    </row>
    <row r="28" spans="1:19" ht="15" customHeight="1" x14ac:dyDescent="0.15">
      <c r="A28" s="889"/>
      <c r="B28" s="10"/>
      <c r="C28" s="371" t="s">
        <v>173</v>
      </c>
      <c r="D28" s="5"/>
      <c r="E28" s="7">
        <v>200</v>
      </c>
      <c r="F28" s="7">
        <v>174</v>
      </c>
      <c r="G28" s="60">
        <v>1E-3</v>
      </c>
      <c r="H28" s="4">
        <v>200</v>
      </c>
      <c r="I28" s="4">
        <v>0</v>
      </c>
      <c r="J28" s="49">
        <v>0</v>
      </c>
      <c r="K28" s="4">
        <v>200</v>
      </c>
      <c r="L28" s="4">
        <v>0</v>
      </c>
      <c r="M28" s="49">
        <v>0</v>
      </c>
      <c r="N28" s="4">
        <v>200</v>
      </c>
      <c r="O28" s="4">
        <v>0</v>
      </c>
      <c r="P28" s="4">
        <v>0</v>
      </c>
      <c r="Q28" s="7">
        <v>200</v>
      </c>
      <c r="R28" s="7">
        <v>0</v>
      </c>
      <c r="S28" s="95">
        <v>0</v>
      </c>
    </row>
    <row r="29" spans="1:19" ht="15" customHeight="1" x14ac:dyDescent="0.15">
      <c r="A29" s="889"/>
      <c r="B29" s="10"/>
      <c r="C29" s="371" t="s">
        <v>185</v>
      </c>
      <c r="D29" s="5"/>
      <c r="E29" s="7">
        <v>62262</v>
      </c>
      <c r="F29" s="7">
        <v>53689</v>
      </c>
      <c r="G29" s="49">
        <v>0.34899999999999998</v>
      </c>
      <c r="H29" s="4">
        <v>265200</v>
      </c>
      <c r="I29" s="4">
        <v>258051</v>
      </c>
      <c r="J29" s="49">
        <v>2.0329999999999999</v>
      </c>
      <c r="K29" s="4">
        <v>62265</v>
      </c>
      <c r="L29" s="4">
        <v>55272</v>
      </c>
      <c r="M29" s="49">
        <v>0.45199999999999996</v>
      </c>
      <c r="N29" s="4">
        <v>85221</v>
      </c>
      <c r="O29" s="4">
        <v>78557</v>
      </c>
      <c r="P29" s="49">
        <v>0.64637528092809071</v>
      </c>
      <c r="Q29" s="7">
        <v>46584</v>
      </c>
      <c r="R29" s="7">
        <v>44083</v>
      </c>
      <c r="S29" s="95">
        <v>0.3639310731075221</v>
      </c>
    </row>
    <row r="30" spans="1:19" ht="15" customHeight="1" x14ac:dyDescent="0.15">
      <c r="A30" s="889"/>
      <c r="B30" s="10"/>
      <c r="C30" s="371" t="s">
        <v>174</v>
      </c>
      <c r="D30" s="5"/>
      <c r="E30" s="7">
        <v>36407</v>
      </c>
      <c r="F30" s="4">
        <v>0</v>
      </c>
      <c r="G30" s="4">
        <v>0</v>
      </c>
      <c r="H30" s="4">
        <v>40000</v>
      </c>
      <c r="I30" s="4">
        <v>0</v>
      </c>
      <c r="J30" s="4">
        <v>0</v>
      </c>
      <c r="K30" s="4">
        <v>29923</v>
      </c>
      <c r="L30" s="4">
        <v>0</v>
      </c>
      <c r="M30" s="7">
        <v>0</v>
      </c>
      <c r="N30" s="4">
        <v>18258</v>
      </c>
      <c r="O30" s="4">
        <v>0</v>
      </c>
      <c r="P30" s="4">
        <v>0</v>
      </c>
      <c r="Q30" s="7">
        <v>18613</v>
      </c>
      <c r="R30" s="4">
        <v>0</v>
      </c>
      <c r="S30" s="95">
        <v>0</v>
      </c>
    </row>
    <row r="31" spans="1:19" ht="15" customHeight="1" x14ac:dyDescent="0.15">
      <c r="A31" s="889"/>
      <c r="B31" s="10"/>
      <c r="C31" s="371" t="s">
        <v>186</v>
      </c>
      <c r="D31" s="5"/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76">
        <v>0</v>
      </c>
      <c r="L31" s="76">
        <v>0</v>
      </c>
      <c r="M31" s="76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95">
        <v>0</v>
      </c>
    </row>
    <row r="32" spans="1:19" ht="15" customHeight="1" x14ac:dyDescent="0.15">
      <c r="A32" s="889"/>
      <c r="B32" s="10"/>
      <c r="C32" s="372" t="s">
        <v>326</v>
      </c>
      <c r="D32" s="5"/>
      <c r="E32" s="7">
        <v>1638349</v>
      </c>
      <c r="F32" s="7">
        <v>1638348</v>
      </c>
      <c r="G32" s="49">
        <v>10.637</v>
      </c>
      <c r="H32" s="4">
        <v>0</v>
      </c>
      <c r="I32" s="4">
        <v>0</v>
      </c>
      <c r="J32" s="4">
        <v>0</v>
      </c>
      <c r="K32" s="76">
        <v>0</v>
      </c>
      <c r="L32" s="76">
        <v>0</v>
      </c>
      <c r="M32" s="76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95">
        <v>0</v>
      </c>
    </row>
    <row r="33" spans="1:19" ht="15" customHeight="1" x14ac:dyDescent="0.15">
      <c r="A33" s="889"/>
      <c r="B33" s="10"/>
      <c r="C33" s="372" t="s">
        <v>330</v>
      </c>
      <c r="D33" s="5"/>
      <c r="E33" s="7">
        <v>6074</v>
      </c>
      <c r="F33" s="7">
        <v>6073</v>
      </c>
      <c r="G33" s="49">
        <v>3.9E-2</v>
      </c>
      <c r="H33" s="4">
        <v>0</v>
      </c>
      <c r="I33" s="4">
        <v>0</v>
      </c>
      <c r="J33" s="4">
        <v>0</v>
      </c>
      <c r="K33" s="76">
        <v>0</v>
      </c>
      <c r="L33" s="76">
        <v>0</v>
      </c>
      <c r="M33" s="76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95">
        <v>0</v>
      </c>
    </row>
    <row r="34" spans="1:19" ht="15" customHeight="1" x14ac:dyDescent="0.15">
      <c r="A34" s="889"/>
      <c r="B34" s="10"/>
      <c r="C34" s="373" t="s">
        <v>327</v>
      </c>
      <c r="D34" s="5"/>
      <c r="E34" s="7">
        <v>31</v>
      </c>
      <c r="F34" s="7">
        <v>30</v>
      </c>
      <c r="G34" s="60">
        <v>0</v>
      </c>
      <c r="H34" s="4">
        <v>0</v>
      </c>
      <c r="I34" s="4">
        <v>0</v>
      </c>
      <c r="J34" s="4">
        <v>0</v>
      </c>
      <c r="K34" s="76">
        <v>0</v>
      </c>
      <c r="L34" s="76">
        <v>0</v>
      </c>
      <c r="M34" s="76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95">
        <v>0</v>
      </c>
    </row>
    <row r="35" spans="1:19" ht="15" customHeight="1" x14ac:dyDescent="0.15">
      <c r="A35" s="889"/>
      <c r="B35" s="10"/>
      <c r="C35" s="373" t="s">
        <v>329</v>
      </c>
      <c r="D35" s="5"/>
      <c r="E35" s="7">
        <v>742791</v>
      </c>
      <c r="F35" s="7">
        <v>742790</v>
      </c>
      <c r="G35" s="49">
        <v>4.8220000000000001</v>
      </c>
      <c r="H35" s="4">
        <v>0</v>
      </c>
      <c r="I35" s="4">
        <v>0</v>
      </c>
      <c r="J35" s="4">
        <v>0</v>
      </c>
      <c r="K35" s="76">
        <v>0</v>
      </c>
      <c r="L35" s="76">
        <v>0</v>
      </c>
      <c r="M35" s="76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95">
        <v>0</v>
      </c>
    </row>
    <row r="36" spans="1:19" ht="15" customHeight="1" x14ac:dyDescent="0.15">
      <c r="A36" s="889"/>
      <c r="B36" s="10"/>
      <c r="C36" s="373" t="s">
        <v>328</v>
      </c>
      <c r="D36" s="5"/>
      <c r="E36" s="7">
        <v>4815185</v>
      </c>
      <c r="F36" s="7">
        <v>4437017</v>
      </c>
      <c r="G36" s="49">
        <v>28.806999999999999</v>
      </c>
      <c r="H36" s="4">
        <v>0</v>
      </c>
      <c r="I36" s="4">
        <v>0</v>
      </c>
      <c r="J36" s="4">
        <v>0</v>
      </c>
      <c r="K36" s="76">
        <v>0</v>
      </c>
      <c r="L36" s="76">
        <v>0</v>
      </c>
      <c r="M36" s="76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95">
        <v>0</v>
      </c>
    </row>
    <row r="37" spans="1:19" ht="5.25" customHeight="1" x14ac:dyDescent="0.15">
      <c r="A37" s="890"/>
      <c r="B37" s="290"/>
      <c r="C37" s="376"/>
      <c r="D37" s="50"/>
      <c r="E37" s="243"/>
      <c r="F37" s="244"/>
      <c r="G37" s="244"/>
      <c r="H37" s="246"/>
      <c r="I37" s="246"/>
      <c r="J37" s="247"/>
      <c r="K37" s="246"/>
      <c r="L37" s="246"/>
      <c r="M37" s="247"/>
      <c r="N37" s="246"/>
      <c r="O37" s="246"/>
      <c r="P37" s="247"/>
      <c r="Q37" s="248"/>
      <c r="R37" s="248"/>
      <c r="S37" s="245"/>
    </row>
    <row r="38" spans="1:19" ht="15" customHeight="1" thickBot="1" x14ac:dyDescent="0.2">
      <c r="A38" s="78" t="s">
        <v>333</v>
      </c>
      <c r="B38" s="79"/>
      <c r="C38" s="79"/>
      <c r="D38" s="8"/>
      <c r="E38" s="56"/>
      <c r="F38" s="59">
        <v>277455</v>
      </c>
      <c r="G38" s="56"/>
      <c r="H38" s="4"/>
      <c r="I38" s="74">
        <v>21326</v>
      </c>
      <c r="J38" s="56"/>
      <c r="K38" s="74"/>
      <c r="L38" s="74">
        <v>162320</v>
      </c>
      <c r="M38" s="56"/>
      <c r="N38" s="74"/>
      <c r="O38" s="74">
        <v>24184</v>
      </c>
      <c r="P38" s="94"/>
      <c r="Q38" s="74"/>
      <c r="R38" s="96">
        <v>123035</v>
      </c>
      <c r="S38" s="97"/>
    </row>
    <row r="39" spans="1:19" ht="17.100000000000001" customHeight="1" x14ac:dyDescent="0.15">
      <c r="A39" s="18" t="s">
        <v>463</v>
      </c>
      <c r="F39" s="75"/>
      <c r="H39" s="75"/>
      <c r="Q39" s="75"/>
      <c r="R39" s="75"/>
      <c r="S39" s="27" t="s">
        <v>187</v>
      </c>
    </row>
  </sheetData>
  <sheetProtection sheet="1"/>
  <mergeCells count="10">
    <mergeCell ref="A4:A20"/>
    <mergeCell ref="B5:D5"/>
    <mergeCell ref="A21:A37"/>
    <mergeCell ref="B22:D22"/>
    <mergeCell ref="A2:D3"/>
    <mergeCell ref="E2:G2"/>
    <mergeCell ref="H2:J2"/>
    <mergeCell ref="K2:M2"/>
    <mergeCell ref="N2:P2"/>
    <mergeCell ref="Q2:S2"/>
  </mergeCells>
  <phoneticPr fontId="23"/>
  <conditionalFormatting sqref="B5:S19 B22:S36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  <colBreaks count="1" manualBreakCount="1">
    <brk id="10" max="6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00B0F0"/>
  </sheetPr>
  <dimension ref="A1:L51"/>
  <sheetViews>
    <sheetView view="pageBreakPreview" topLeftCell="B22" zoomScaleSheetLayoutView="100" workbookViewId="0">
      <selection activeCell="B1" sqref="A1:K51"/>
    </sheetView>
  </sheetViews>
  <sheetFormatPr defaultColWidth="9" defaultRowHeight="17.100000000000001" customHeight="1" x14ac:dyDescent="0.15"/>
  <cols>
    <col min="1" max="1" width="0.875" style="23" customWidth="1"/>
    <col min="2" max="2" width="2.5" style="23" customWidth="1"/>
    <col min="3" max="3" width="2" style="23" customWidth="1"/>
    <col min="4" max="4" width="2.5" style="23" customWidth="1"/>
    <col min="5" max="5" width="15.125" style="23" customWidth="1"/>
    <col min="6" max="6" width="11.5" style="23" customWidth="1"/>
    <col min="7" max="7" width="11.125" style="23" customWidth="1"/>
    <col min="8" max="8" width="12" style="23" customWidth="1"/>
    <col min="9" max="9" width="11.875" style="23" customWidth="1"/>
    <col min="10" max="10" width="11.5" style="23" customWidth="1"/>
    <col min="11" max="11" width="11" style="23" customWidth="1"/>
    <col min="12" max="16384" width="9" style="23"/>
  </cols>
  <sheetData>
    <row r="1" spans="1:12" ht="15" customHeight="1" thickBot="1" x14ac:dyDescent="0.2">
      <c r="A1" s="220" t="s">
        <v>464</v>
      </c>
      <c r="C1" s="220"/>
      <c r="D1" s="220"/>
      <c r="E1" s="217"/>
      <c r="F1" s="217"/>
      <c r="G1" s="536"/>
      <c r="H1" s="217"/>
      <c r="J1" s="217"/>
      <c r="K1" s="536" t="s">
        <v>0</v>
      </c>
      <c r="L1" s="217"/>
    </row>
    <row r="2" spans="1:12" ht="16.149999999999999" customHeight="1" x14ac:dyDescent="0.15">
      <c r="A2" s="838" t="s">
        <v>190</v>
      </c>
      <c r="B2" s="839"/>
      <c r="C2" s="839"/>
      <c r="D2" s="839"/>
      <c r="E2" s="840"/>
      <c r="F2" s="742" t="s">
        <v>348</v>
      </c>
      <c r="G2" s="895"/>
      <c r="H2" s="916" t="s">
        <v>442</v>
      </c>
      <c r="I2" s="744"/>
      <c r="J2" s="742" t="s">
        <v>443</v>
      </c>
      <c r="K2" s="748"/>
      <c r="L2" s="220"/>
    </row>
    <row r="3" spans="1:12" ht="16.149999999999999" customHeight="1" x14ac:dyDescent="0.15">
      <c r="A3" s="841"/>
      <c r="B3" s="842"/>
      <c r="C3" s="842"/>
      <c r="D3" s="842"/>
      <c r="E3" s="741"/>
      <c r="F3" s="555" t="s">
        <v>353</v>
      </c>
      <c r="G3" s="555" t="s">
        <v>32</v>
      </c>
      <c r="H3" s="90" t="s">
        <v>191</v>
      </c>
      <c r="I3" s="555" t="s">
        <v>32</v>
      </c>
      <c r="J3" s="555" t="s">
        <v>191</v>
      </c>
      <c r="K3" s="295" t="s">
        <v>32</v>
      </c>
      <c r="L3" s="220"/>
    </row>
    <row r="4" spans="1:12" ht="16.149999999999999" customHeight="1" x14ac:dyDescent="0.15">
      <c r="A4" s="917"/>
      <c r="B4" s="918"/>
      <c r="C4" s="854" t="s">
        <v>192</v>
      </c>
      <c r="D4" s="855"/>
      <c r="E4" s="915"/>
      <c r="F4" s="73">
        <v>2549847</v>
      </c>
      <c r="G4" s="13">
        <v>100</v>
      </c>
      <c r="H4" s="61">
        <v>2481419</v>
      </c>
      <c r="I4" s="14">
        <v>100</v>
      </c>
      <c r="J4" s="12">
        <v>2527735</v>
      </c>
      <c r="K4" s="98">
        <v>100</v>
      </c>
    </row>
    <row r="5" spans="1:12" ht="16.149999999999999" customHeight="1" x14ac:dyDescent="0.15">
      <c r="A5" s="820"/>
      <c r="B5" s="822"/>
      <c r="C5" s="377"/>
      <c r="D5" s="813" t="s">
        <v>194</v>
      </c>
      <c r="E5" s="814"/>
      <c r="F5" s="61">
        <v>2443923</v>
      </c>
      <c r="G5" s="14">
        <v>95.845868399162768</v>
      </c>
      <c r="H5" s="61">
        <v>2246586</v>
      </c>
      <c r="I5" s="14">
        <v>90.53634231058922</v>
      </c>
      <c r="J5" s="3">
        <v>2410764</v>
      </c>
      <c r="K5" s="98">
        <v>95.37249751259526</v>
      </c>
    </row>
    <row r="6" spans="1:12" ht="16.149999999999999" customHeight="1" x14ac:dyDescent="0.15">
      <c r="A6" s="820" t="s">
        <v>193</v>
      </c>
      <c r="B6" s="822"/>
      <c r="C6" s="378"/>
      <c r="D6" s="542"/>
      <c r="E6" s="552" t="s">
        <v>195</v>
      </c>
      <c r="F6" s="61">
        <v>2347789</v>
      </c>
      <c r="G6" s="14">
        <v>92.075681403629318</v>
      </c>
      <c r="H6" s="61">
        <v>2184803</v>
      </c>
      <c r="I6" s="14">
        <v>88.046516932448739</v>
      </c>
      <c r="J6" s="3">
        <v>2351189</v>
      </c>
      <c r="K6" s="98">
        <v>93.015644440576253</v>
      </c>
    </row>
    <row r="7" spans="1:12" ht="16.149999999999999" customHeight="1" x14ac:dyDescent="0.15">
      <c r="A7" s="820"/>
      <c r="B7" s="822"/>
      <c r="C7" s="378"/>
      <c r="D7" s="542"/>
      <c r="E7" s="473" t="s">
        <v>197</v>
      </c>
      <c r="F7" s="61">
        <v>96134</v>
      </c>
      <c r="G7" s="14">
        <v>3.7701869955334573</v>
      </c>
      <c r="H7" s="61">
        <v>61783</v>
      </c>
      <c r="I7" s="14">
        <v>2.4898253781404915</v>
      </c>
      <c r="J7" s="3">
        <v>59575</v>
      </c>
      <c r="K7" s="98">
        <v>2.3568530720190211</v>
      </c>
    </row>
    <row r="8" spans="1:12" ht="16.149999999999999" customHeight="1" x14ac:dyDescent="0.15">
      <c r="A8" s="820" t="s">
        <v>196</v>
      </c>
      <c r="B8" s="822"/>
      <c r="C8" s="379"/>
      <c r="D8" s="854" t="s">
        <v>198</v>
      </c>
      <c r="E8" s="915"/>
      <c r="F8" s="61">
        <v>105924</v>
      </c>
      <c r="G8" s="14">
        <v>4.1541316008372267</v>
      </c>
      <c r="H8" s="61">
        <v>234833</v>
      </c>
      <c r="I8" s="14">
        <v>9.4636576894107769</v>
      </c>
      <c r="J8" s="3">
        <v>116852</v>
      </c>
      <c r="K8" s="98">
        <v>4.6227947154270526</v>
      </c>
    </row>
    <row r="9" spans="1:12" ht="16.149999999999999" customHeight="1" x14ac:dyDescent="0.15">
      <c r="A9" s="820"/>
      <c r="B9" s="822"/>
      <c r="C9" s="378"/>
      <c r="D9" s="549"/>
      <c r="E9" s="552" t="s">
        <v>200</v>
      </c>
      <c r="F9" s="61">
        <v>556</v>
      </c>
      <c r="G9" s="14">
        <v>2.1805229882420396E-2</v>
      </c>
      <c r="H9" s="61">
        <v>160</v>
      </c>
      <c r="I9" s="14">
        <v>6.4479235469705031E-3</v>
      </c>
      <c r="J9" s="3">
        <v>76</v>
      </c>
      <c r="K9" s="98">
        <v>3.0066442882659772E-3</v>
      </c>
    </row>
    <row r="10" spans="1:12" ht="16.149999999999999" customHeight="1" x14ac:dyDescent="0.15">
      <c r="A10" s="820" t="s">
        <v>199</v>
      </c>
      <c r="B10" s="822"/>
      <c r="C10" s="378"/>
      <c r="D10" s="549"/>
      <c r="E10" s="553" t="s">
        <v>201</v>
      </c>
      <c r="F10" s="61">
        <v>0</v>
      </c>
      <c r="G10" s="14">
        <v>0</v>
      </c>
      <c r="H10" s="61">
        <v>0</v>
      </c>
      <c r="I10" s="14">
        <v>0</v>
      </c>
      <c r="J10" s="3">
        <v>0</v>
      </c>
      <c r="K10" s="98">
        <v>0</v>
      </c>
    </row>
    <row r="11" spans="1:12" ht="16.149999999999999" customHeight="1" x14ac:dyDescent="0.15">
      <c r="A11" s="820"/>
      <c r="B11" s="822"/>
      <c r="C11" s="378"/>
      <c r="D11" s="549"/>
      <c r="E11" s="553" t="s">
        <v>202</v>
      </c>
      <c r="F11" s="61">
        <v>3183</v>
      </c>
      <c r="G11" s="14">
        <v>0.12483101927292108</v>
      </c>
      <c r="H11" s="61">
        <v>102876</v>
      </c>
      <c r="I11" s="14">
        <v>4.1458536426133596</v>
      </c>
      <c r="J11" s="3">
        <v>1845</v>
      </c>
      <c r="K11" s="98">
        <v>7.2990246208562204E-2</v>
      </c>
    </row>
    <row r="12" spans="1:12" ht="16.149999999999999" customHeight="1" x14ac:dyDescent="0.15">
      <c r="A12" s="820" t="s">
        <v>193</v>
      </c>
      <c r="B12" s="822"/>
      <c r="C12" s="378"/>
      <c r="D12" s="549"/>
      <c r="E12" s="553" t="s">
        <v>303</v>
      </c>
      <c r="F12" s="61">
        <v>99535</v>
      </c>
      <c r="G12" s="14">
        <v>3.9035675473861766</v>
      </c>
      <c r="H12" s="61">
        <v>99634</v>
      </c>
      <c r="I12" s="14">
        <v>4.0199999999999996</v>
      </c>
      <c r="J12" s="3">
        <v>99134</v>
      </c>
      <c r="K12" s="98">
        <v>3.9299999999999997</v>
      </c>
    </row>
    <row r="13" spans="1:12" ht="16.149999999999999" customHeight="1" x14ac:dyDescent="0.15">
      <c r="A13" s="820"/>
      <c r="B13" s="822"/>
      <c r="C13" s="380"/>
      <c r="D13" s="382"/>
      <c r="E13" s="474" t="s">
        <v>203</v>
      </c>
      <c r="F13" s="61">
        <v>2650</v>
      </c>
      <c r="G13" s="14">
        <v>0.10392780429570872</v>
      </c>
      <c r="H13" s="61">
        <v>32163</v>
      </c>
      <c r="I13" s="14">
        <v>1.296153531507577</v>
      </c>
      <c r="J13" s="3">
        <v>15797</v>
      </c>
      <c r="K13" s="98">
        <v>0.62494683975970577</v>
      </c>
    </row>
    <row r="14" spans="1:12" ht="16.149999999999999" customHeight="1" x14ac:dyDescent="0.15">
      <c r="A14" s="820" t="s">
        <v>188</v>
      </c>
      <c r="B14" s="822"/>
      <c r="C14" s="379"/>
      <c r="D14" s="854" t="s">
        <v>204</v>
      </c>
      <c r="E14" s="915"/>
      <c r="F14" s="61">
        <v>0</v>
      </c>
      <c r="G14" s="14">
        <v>0</v>
      </c>
      <c r="H14" s="61">
        <v>0</v>
      </c>
      <c r="I14" s="14">
        <v>0</v>
      </c>
      <c r="J14" s="3">
        <v>119</v>
      </c>
      <c r="K14" s="98">
        <v>4.7077719776796216E-3</v>
      </c>
    </row>
    <row r="15" spans="1:12" ht="16.149999999999999" customHeight="1" x14ac:dyDescent="0.15">
      <c r="A15" s="820"/>
      <c r="B15" s="822"/>
      <c r="C15" s="378"/>
      <c r="D15" s="549"/>
      <c r="E15" s="552" t="s">
        <v>205</v>
      </c>
      <c r="F15" s="61">
        <v>0</v>
      </c>
      <c r="G15" s="14">
        <v>0</v>
      </c>
      <c r="H15" s="61">
        <v>0</v>
      </c>
      <c r="I15" s="14">
        <v>0</v>
      </c>
      <c r="J15" s="3">
        <v>0</v>
      </c>
      <c r="K15" s="98">
        <v>0</v>
      </c>
    </row>
    <row r="16" spans="1:12" ht="16.149999999999999" customHeight="1" x14ac:dyDescent="0.15">
      <c r="A16" s="910"/>
      <c r="B16" s="911"/>
      <c r="C16" s="381"/>
      <c r="D16" s="383"/>
      <c r="E16" s="473" t="s">
        <v>206</v>
      </c>
      <c r="F16" s="250">
        <v>0</v>
      </c>
      <c r="G16" s="251">
        <v>0</v>
      </c>
      <c r="H16" s="72">
        <v>0</v>
      </c>
      <c r="I16" s="251">
        <v>0</v>
      </c>
      <c r="J16" s="252">
        <v>119</v>
      </c>
      <c r="K16" s="253">
        <v>4.7077719776796216E-3</v>
      </c>
    </row>
    <row r="17" spans="1:11" ht="16.149999999999999" customHeight="1" x14ac:dyDescent="0.15">
      <c r="A17" s="917"/>
      <c r="B17" s="918"/>
      <c r="C17" s="813" t="s">
        <v>207</v>
      </c>
      <c r="D17" s="847"/>
      <c r="E17" s="814"/>
      <c r="F17" s="61">
        <v>2354671</v>
      </c>
      <c r="G17" s="14">
        <v>100</v>
      </c>
      <c r="H17" s="61">
        <v>2344616</v>
      </c>
      <c r="I17" s="14">
        <v>100</v>
      </c>
      <c r="J17" s="3">
        <v>2287920</v>
      </c>
      <c r="K17" s="98">
        <v>100</v>
      </c>
    </row>
    <row r="18" spans="1:11" ht="16.149999999999999" customHeight="1" x14ac:dyDescent="0.15">
      <c r="A18" s="908"/>
      <c r="B18" s="909"/>
      <c r="D18" s="854" t="s">
        <v>208</v>
      </c>
      <c r="E18" s="915"/>
      <c r="F18" s="61">
        <v>2346188</v>
      </c>
      <c r="G18" s="14">
        <v>99.639737356089242</v>
      </c>
      <c r="H18" s="61">
        <v>2329697</v>
      </c>
      <c r="I18" s="14">
        <v>99.399999999999991</v>
      </c>
      <c r="J18" s="3">
        <v>2281309</v>
      </c>
      <c r="K18" s="98">
        <v>99.8</v>
      </c>
    </row>
    <row r="19" spans="1:11" ht="16.149999999999999" customHeight="1" x14ac:dyDescent="0.15">
      <c r="A19" s="908"/>
      <c r="B19" s="909"/>
      <c r="C19" s="15"/>
      <c r="D19" s="382"/>
      <c r="E19" s="552" t="s">
        <v>209</v>
      </c>
      <c r="F19" s="61">
        <v>1442702</v>
      </c>
      <c r="G19" s="14">
        <v>61.269790981415241</v>
      </c>
      <c r="H19" s="61">
        <v>1450535</v>
      </c>
      <c r="I19" s="14">
        <v>61.866634024505508</v>
      </c>
      <c r="J19" s="3">
        <v>1425197</v>
      </c>
      <c r="K19" s="98">
        <v>62.292256722263019</v>
      </c>
    </row>
    <row r="20" spans="1:11" ht="16.149999999999999" customHeight="1" x14ac:dyDescent="0.15">
      <c r="A20" s="820" t="s">
        <v>193</v>
      </c>
      <c r="B20" s="822"/>
      <c r="C20" s="16"/>
      <c r="D20" s="549"/>
      <c r="E20" s="553" t="s">
        <v>210</v>
      </c>
      <c r="F20" s="61">
        <v>332320</v>
      </c>
      <c r="G20" s="14">
        <v>14.113224310317662</v>
      </c>
      <c r="H20" s="61">
        <v>363895</v>
      </c>
      <c r="I20" s="14">
        <v>15.520451963135967</v>
      </c>
      <c r="J20" s="3">
        <v>336381</v>
      </c>
      <c r="K20" s="98">
        <v>14.702480855973985</v>
      </c>
    </row>
    <row r="21" spans="1:11" ht="16.149999999999999" customHeight="1" x14ac:dyDescent="0.15">
      <c r="A21" s="908"/>
      <c r="B21" s="909"/>
      <c r="C21" s="16"/>
      <c r="D21" s="549"/>
      <c r="E21" s="553" t="s">
        <v>211</v>
      </c>
      <c r="F21" s="61">
        <v>123073</v>
      </c>
      <c r="G21" s="14">
        <v>5.2267599167781826</v>
      </c>
      <c r="H21" s="61">
        <v>101163</v>
      </c>
      <c r="I21" s="14">
        <v>4.3146937494242126</v>
      </c>
      <c r="J21" s="3">
        <v>110482</v>
      </c>
      <c r="K21" s="98">
        <v>4.8289275848805904</v>
      </c>
    </row>
    <row r="22" spans="1:11" ht="16.149999999999999" customHeight="1" x14ac:dyDescent="0.15">
      <c r="A22" s="820" t="s">
        <v>196</v>
      </c>
      <c r="B22" s="822"/>
      <c r="C22" s="16"/>
      <c r="D22" s="549"/>
      <c r="E22" s="553" t="s">
        <v>212</v>
      </c>
      <c r="F22" s="61">
        <v>140138</v>
      </c>
      <c r="G22" s="14">
        <v>5.9514896136233046</v>
      </c>
      <c r="H22" s="61">
        <v>105295</v>
      </c>
      <c r="I22" s="14">
        <v>4.4909272989692131</v>
      </c>
      <c r="J22" s="3">
        <v>103321</v>
      </c>
      <c r="K22" s="98">
        <v>4.5159358718836318</v>
      </c>
    </row>
    <row r="23" spans="1:11" ht="16.149999999999999" customHeight="1" x14ac:dyDescent="0.15">
      <c r="A23" s="908"/>
      <c r="B23" s="909"/>
      <c r="C23" s="16"/>
      <c r="D23" s="549"/>
      <c r="E23" s="553" t="s">
        <v>213</v>
      </c>
      <c r="F23" s="61">
        <v>303722</v>
      </c>
      <c r="G23" s="14">
        <v>12.898702196612605</v>
      </c>
      <c r="H23" s="61">
        <v>301393</v>
      </c>
      <c r="I23" s="14">
        <v>12.854684946276917</v>
      </c>
      <c r="J23" s="3">
        <v>305484</v>
      </c>
      <c r="K23" s="98">
        <v>13.35204028112871</v>
      </c>
    </row>
    <row r="24" spans="1:11" ht="16.149999999999999" customHeight="1" x14ac:dyDescent="0.15">
      <c r="A24" s="820" t="s">
        <v>199</v>
      </c>
      <c r="B24" s="822"/>
      <c r="C24" s="16"/>
      <c r="D24" s="549"/>
      <c r="E24" s="553" t="s">
        <v>214</v>
      </c>
      <c r="F24" s="61">
        <v>4233</v>
      </c>
      <c r="G24" s="14">
        <v>0.1797703373422444</v>
      </c>
      <c r="H24" s="61">
        <v>7416</v>
      </c>
      <c r="I24" s="14">
        <v>0.31629912958028095</v>
      </c>
      <c r="J24" s="3">
        <v>444</v>
      </c>
      <c r="K24" s="98">
        <v>1.9406272946606525E-2</v>
      </c>
    </row>
    <row r="25" spans="1:11" ht="16.149999999999999" customHeight="1" x14ac:dyDescent="0.15">
      <c r="A25" s="908"/>
      <c r="B25" s="909"/>
      <c r="C25" s="16"/>
      <c r="D25" s="549"/>
      <c r="E25" s="473" t="s">
        <v>215</v>
      </c>
      <c r="F25" s="61"/>
      <c r="G25" s="14">
        <v>0</v>
      </c>
      <c r="H25" s="61">
        <v>0</v>
      </c>
      <c r="I25" s="14">
        <v>0</v>
      </c>
      <c r="J25" s="3">
        <v>0</v>
      </c>
      <c r="K25" s="98">
        <v>0</v>
      </c>
    </row>
    <row r="26" spans="1:11" ht="16.149999999999999" customHeight="1" x14ac:dyDescent="0.15">
      <c r="A26" s="820" t="s">
        <v>216</v>
      </c>
      <c r="B26" s="822"/>
      <c r="D26" s="854" t="s">
        <v>217</v>
      </c>
      <c r="E26" s="915"/>
      <c r="F26" s="61">
        <v>8394</v>
      </c>
      <c r="G26" s="14">
        <v>0.35648292266732806</v>
      </c>
      <c r="H26" s="61">
        <v>14647</v>
      </c>
      <c r="I26" s="14">
        <v>0.62470784128403123</v>
      </c>
      <c r="J26" s="3">
        <v>6119</v>
      </c>
      <c r="K26" s="98">
        <v>0.26744816252316517</v>
      </c>
    </row>
    <row r="27" spans="1:11" ht="16.149999999999999" customHeight="1" x14ac:dyDescent="0.15">
      <c r="A27" s="908"/>
      <c r="B27" s="909"/>
      <c r="C27" s="16"/>
      <c r="D27" s="549"/>
      <c r="E27" s="552" t="s">
        <v>218</v>
      </c>
      <c r="F27" s="61">
        <v>7676</v>
      </c>
      <c r="G27" s="14">
        <v>0.32599034005175248</v>
      </c>
      <c r="H27" s="61">
        <v>5843</v>
      </c>
      <c r="I27" s="14">
        <v>0.24920925217604928</v>
      </c>
      <c r="J27" s="3">
        <v>4008</v>
      </c>
      <c r="K27" s="98">
        <v>0.17518095038288053</v>
      </c>
    </row>
    <row r="28" spans="1:11" ht="16.149999999999999" customHeight="1" x14ac:dyDescent="0.15">
      <c r="A28" s="820" t="s">
        <v>189</v>
      </c>
      <c r="B28" s="822"/>
      <c r="C28" s="16"/>
      <c r="D28" s="549"/>
      <c r="E28" s="474" t="s">
        <v>219</v>
      </c>
      <c r="F28" s="61">
        <v>718</v>
      </c>
      <c r="G28" s="14">
        <v>3.0492582615575595E-2</v>
      </c>
      <c r="H28" s="61">
        <v>8804</v>
      </c>
      <c r="I28" s="14">
        <v>0.37549858910798184</v>
      </c>
      <c r="J28" s="3">
        <v>2111</v>
      </c>
      <c r="K28" s="98">
        <v>9.2267212140284618E-2</v>
      </c>
    </row>
    <row r="29" spans="1:11" ht="16.149999999999999" customHeight="1" x14ac:dyDescent="0.15">
      <c r="A29" s="908"/>
      <c r="B29" s="909"/>
      <c r="D29" s="813" t="s">
        <v>220</v>
      </c>
      <c r="E29" s="814"/>
      <c r="F29" s="61">
        <v>89</v>
      </c>
      <c r="G29" s="14">
        <v>3.779721243434858E-3</v>
      </c>
      <c r="H29" s="61">
        <v>272</v>
      </c>
      <c r="I29" s="14">
        <v>1.1601046823872224E-2</v>
      </c>
      <c r="J29" s="3">
        <v>492</v>
      </c>
      <c r="K29" s="98">
        <v>2.1504248400293715E-2</v>
      </c>
    </row>
    <row r="30" spans="1:11" ht="16.149999999999999" customHeight="1" x14ac:dyDescent="0.15">
      <c r="A30" s="908"/>
      <c r="B30" s="909"/>
      <c r="C30" s="10"/>
      <c r="D30" s="542"/>
      <c r="E30" s="552" t="s">
        <v>221</v>
      </c>
      <c r="F30" s="61">
        <v>0</v>
      </c>
      <c r="G30" s="14">
        <v>0</v>
      </c>
      <c r="H30" s="61">
        <v>0</v>
      </c>
      <c r="I30" s="14">
        <v>0</v>
      </c>
      <c r="J30" s="3">
        <v>0</v>
      </c>
      <c r="K30" s="98">
        <v>0</v>
      </c>
    </row>
    <row r="31" spans="1:11" ht="16.149999999999999" customHeight="1" x14ac:dyDescent="0.15">
      <c r="A31" s="908"/>
      <c r="B31" s="909"/>
      <c r="C31" s="10"/>
      <c r="D31" s="542"/>
      <c r="E31" s="554" t="s">
        <v>222</v>
      </c>
      <c r="F31" s="61">
        <v>0</v>
      </c>
      <c r="G31" s="14">
        <v>0</v>
      </c>
      <c r="H31" s="61">
        <v>272</v>
      </c>
      <c r="I31" s="14">
        <v>1.1601046823872224E-2</v>
      </c>
      <c r="J31" s="3">
        <v>492</v>
      </c>
      <c r="K31" s="98">
        <v>2.1504248400293715E-2</v>
      </c>
    </row>
    <row r="32" spans="1:11" ht="16.149999999999999" customHeight="1" x14ac:dyDescent="0.15">
      <c r="A32" s="910"/>
      <c r="B32" s="911"/>
      <c r="C32" s="10"/>
      <c r="D32" s="542"/>
      <c r="E32" s="474" t="s">
        <v>304</v>
      </c>
      <c r="F32" s="72">
        <v>89</v>
      </c>
      <c r="G32" s="14">
        <v>3.779721243434858E-3</v>
      </c>
      <c r="H32" s="72">
        <v>0</v>
      </c>
      <c r="I32" s="14">
        <v>0</v>
      </c>
      <c r="J32" s="3">
        <v>0</v>
      </c>
      <c r="K32" s="98">
        <v>0</v>
      </c>
    </row>
    <row r="33" spans="1:12" ht="16.149999999999999" customHeight="1" thickBot="1" x14ac:dyDescent="0.2">
      <c r="A33" s="912" t="s">
        <v>223</v>
      </c>
      <c r="B33" s="913"/>
      <c r="C33" s="913"/>
      <c r="D33" s="913"/>
      <c r="E33" s="914"/>
      <c r="F33" s="99">
        <v>195176</v>
      </c>
      <c r="G33" s="39"/>
      <c r="H33" s="99">
        <v>136803</v>
      </c>
      <c r="I33" s="39"/>
      <c r="J33" s="54">
        <v>239815</v>
      </c>
      <c r="K33" s="100"/>
    </row>
    <row r="34" spans="1:12" ht="16.149999999999999" customHeight="1" x14ac:dyDescent="0.15">
      <c r="B34" s="220" t="s">
        <v>224</v>
      </c>
      <c r="C34" s="220"/>
      <c r="D34" s="220"/>
      <c r="E34" s="217"/>
      <c r="F34" s="217"/>
      <c r="G34" s="536"/>
      <c r="H34" s="217"/>
      <c r="J34" s="217"/>
      <c r="K34" s="536" t="s">
        <v>344</v>
      </c>
      <c r="L34" s="217"/>
    </row>
    <row r="35" spans="1:12" ht="16.149999999999999" customHeight="1" x14ac:dyDescent="0.15">
      <c r="B35" s="220"/>
      <c r="C35" s="220"/>
      <c r="D35" s="220"/>
      <c r="E35" s="217"/>
      <c r="F35" s="217"/>
      <c r="G35" s="217"/>
      <c r="H35" s="217"/>
      <c r="I35" s="217"/>
      <c r="J35" s="217"/>
      <c r="K35" s="217"/>
      <c r="L35" s="217"/>
    </row>
    <row r="36" spans="1:12" ht="16.149999999999999" customHeight="1" thickBot="1" x14ac:dyDescent="0.2">
      <c r="A36" s="220" t="s">
        <v>465</v>
      </c>
      <c r="C36" s="220"/>
      <c r="D36" s="220"/>
      <c r="E36" s="217"/>
      <c r="F36" s="217"/>
      <c r="G36" s="536"/>
      <c r="H36" s="217"/>
      <c r="J36" s="217"/>
      <c r="K36" s="536" t="s">
        <v>114</v>
      </c>
      <c r="L36" s="217"/>
    </row>
    <row r="37" spans="1:12" ht="16.149999999999999" customHeight="1" x14ac:dyDescent="0.15">
      <c r="A37" s="838" t="s">
        <v>190</v>
      </c>
      <c r="B37" s="839"/>
      <c r="C37" s="839"/>
      <c r="D37" s="839"/>
      <c r="E37" s="840"/>
      <c r="F37" s="742" t="s">
        <v>349</v>
      </c>
      <c r="G37" s="744"/>
      <c r="H37" s="742" t="s">
        <v>442</v>
      </c>
      <c r="I37" s="744"/>
      <c r="J37" s="742" t="s">
        <v>443</v>
      </c>
      <c r="K37" s="748"/>
    </row>
    <row r="38" spans="1:12" ht="16.149999999999999" customHeight="1" x14ac:dyDescent="0.15">
      <c r="A38" s="841"/>
      <c r="B38" s="842"/>
      <c r="C38" s="842"/>
      <c r="D38" s="842"/>
      <c r="E38" s="741"/>
      <c r="F38" s="555" t="s">
        <v>29</v>
      </c>
      <c r="G38" s="556" t="s">
        <v>30</v>
      </c>
      <c r="H38" s="555" t="s">
        <v>29</v>
      </c>
      <c r="I38" s="555" t="s">
        <v>30</v>
      </c>
      <c r="J38" s="555" t="s">
        <v>29</v>
      </c>
      <c r="K38" s="295" t="s">
        <v>30</v>
      </c>
    </row>
    <row r="39" spans="1:12" ht="16.149999999999999" customHeight="1" x14ac:dyDescent="0.15">
      <c r="A39" s="897" t="s">
        <v>225</v>
      </c>
      <c r="B39" s="847"/>
      <c r="C39" s="847"/>
      <c r="D39" s="847"/>
      <c r="E39" s="814"/>
      <c r="F39" s="6">
        <v>2699931</v>
      </c>
      <c r="G39" s="6">
        <v>2741413</v>
      </c>
      <c r="H39" s="6">
        <v>2631638</v>
      </c>
      <c r="I39" s="6">
        <v>2684888</v>
      </c>
      <c r="J39" s="6">
        <v>2805508</v>
      </c>
      <c r="K39" s="80">
        <v>2749923</v>
      </c>
    </row>
    <row r="40" spans="1:12" ht="16.149999999999999" customHeight="1" x14ac:dyDescent="0.15">
      <c r="A40" s="25"/>
      <c r="B40" s="24"/>
      <c r="C40" s="813" t="s">
        <v>226</v>
      </c>
      <c r="D40" s="847"/>
      <c r="E40" s="814"/>
      <c r="F40" s="3">
        <v>2588097</v>
      </c>
      <c r="G40" s="3">
        <v>2635428</v>
      </c>
      <c r="H40" s="3">
        <v>2421369</v>
      </c>
      <c r="I40" s="3">
        <v>2449964</v>
      </c>
      <c r="J40" s="3">
        <v>2688945</v>
      </c>
      <c r="K40" s="82">
        <v>2632774</v>
      </c>
    </row>
    <row r="41" spans="1:12" ht="16.149999999999999" customHeight="1" x14ac:dyDescent="0.15">
      <c r="A41" s="25"/>
      <c r="B41" s="24"/>
      <c r="C41" s="856" t="s">
        <v>198</v>
      </c>
      <c r="D41" s="857"/>
      <c r="E41" s="891"/>
      <c r="F41" s="3">
        <v>111833</v>
      </c>
      <c r="G41" s="3">
        <v>105985</v>
      </c>
      <c r="H41" s="3">
        <v>210268</v>
      </c>
      <c r="I41" s="3">
        <v>234924</v>
      </c>
      <c r="J41" s="3">
        <v>116562</v>
      </c>
      <c r="K41" s="82">
        <v>117030</v>
      </c>
    </row>
    <row r="42" spans="1:12" ht="16.149999999999999" customHeight="1" x14ac:dyDescent="0.15">
      <c r="A42" s="25"/>
      <c r="B42" s="24"/>
      <c r="C42" s="898" t="s">
        <v>204</v>
      </c>
      <c r="D42" s="899"/>
      <c r="E42" s="900"/>
      <c r="F42" s="3">
        <v>1</v>
      </c>
      <c r="G42" s="3">
        <v>0</v>
      </c>
      <c r="H42" s="3">
        <v>1</v>
      </c>
      <c r="I42" s="3">
        <v>0</v>
      </c>
      <c r="J42" s="3">
        <v>1</v>
      </c>
      <c r="K42" s="82">
        <v>119</v>
      </c>
    </row>
    <row r="43" spans="1:12" ht="16.149999999999999" customHeight="1" x14ac:dyDescent="0.15">
      <c r="A43" s="897" t="s">
        <v>227</v>
      </c>
      <c r="B43" s="847"/>
      <c r="C43" s="847"/>
      <c r="D43" s="847"/>
      <c r="E43" s="814"/>
      <c r="F43" s="3">
        <v>100972</v>
      </c>
      <c r="G43" s="3">
        <v>7212</v>
      </c>
      <c r="H43" s="3">
        <v>170762</v>
      </c>
      <c r="I43" s="3">
        <v>159609</v>
      </c>
      <c r="J43" s="3">
        <v>478087</v>
      </c>
      <c r="K43" s="82">
        <v>367372</v>
      </c>
    </row>
    <row r="44" spans="1:12" ht="16.149999999999999" customHeight="1" x14ac:dyDescent="0.15">
      <c r="A44" s="25"/>
      <c r="B44" s="24"/>
      <c r="C44" s="813" t="s">
        <v>228</v>
      </c>
      <c r="D44" s="847"/>
      <c r="E44" s="814"/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82">
        <v>0</v>
      </c>
    </row>
    <row r="45" spans="1:12" ht="16.149999999999999" customHeight="1" x14ac:dyDescent="0.15">
      <c r="A45" s="25"/>
      <c r="B45" s="24"/>
      <c r="C45" s="856" t="s">
        <v>229</v>
      </c>
      <c r="D45" s="857"/>
      <c r="E45" s="891"/>
      <c r="F45" s="3">
        <v>90000</v>
      </c>
      <c r="G45" s="3">
        <v>0</v>
      </c>
      <c r="H45" s="3">
        <v>160000</v>
      </c>
      <c r="I45" s="3">
        <v>148000</v>
      </c>
      <c r="J45" s="3">
        <v>177000</v>
      </c>
      <c r="K45" s="82">
        <v>77029</v>
      </c>
    </row>
    <row r="46" spans="1:12" ht="16.149999999999999" customHeight="1" x14ac:dyDescent="0.15">
      <c r="A46" s="25"/>
      <c r="B46" s="24"/>
      <c r="C46" s="856" t="s">
        <v>230</v>
      </c>
      <c r="D46" s="857"/>
      <c r="E46" s="891"/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82">
        <v>0</v>
      </c>
    </row>
    <row r="47" spans="1:12" ht="16.149999999999999" customHeight="1" x14ac:dyDescent="0.15">
      <c r="A47" s="25"/>
      <c r="B47" s="24"/>
      <c r="C47" s="856" t="s">
        <v>305</v>
      </c>
      <c r="D47" s="857"/>
      <c r="E47" s="891"/>
      <c r="F47" s="3">
        <v>10972</v>
      </c>
      <c r="G47" s="3">
        <v>7212</v>
      </c>
      <c r="H47" s="3">
        <v>10762</v>
      </c>
      <c r="I47" s="3">
        <v>11609</v>
      </c>
      <c r="J47" s="3">
        <v>11275</v>
      </c>
      <c r="K47" s="82">
        <v>531</v>
      </c>
    </row>
    <row r="48" spans="1:12" ht="16.149999999999999" customHeight="1" x14ac:dyDescent="0.15">
      <c r="A48" s="25"/>
      <c r="B48" s="24"/>
      <c r="C48" s="905" t="s">
        <v>313</v>
      </c>
      <c r="D48" s="906"/>
      <c r="E48" s="907"/>
      <c r="F48" s="3">
        <v>0</v>
      </c>
      <c r="G48" s="3" t="s">
        <v>410</v>
      </c>
      <c r="H48" s="3" t="s">
        <v>410</v>
      </c>
      <c r="I48" s="3" t="s">
        <v>410</v>
      </c>
      <c r="J48" s="3">
        <v>289812</v>
      </c>
      <c r="K48" s="82">
        <v>289812</v>
      </c>
    </row>
    <row r="49" spans="1:12" ht="16.149999999999999" customHeight="1" x14ac:dyDescent="0.15">
      <c r="A49" s="25"/>
      <c r="B49" s="24"/>
      <c r="C49" s="809" t="s">
        <v>231</v>
      </c>
      <c r="D49" s="904"/>
      <c r="E49" s="810"/>
      <c r="F49" s="3">
        <v>0</v>
      </c>
      <c r="G49" s="3">
        <v>0</v>
      </c>
      <c r="H49" s="3">
        <v>0</v>
      </c>
      <c r="I49" s="3">
        <v>0</v>
      </c>
      <c r="J49" s="3" t="s">
        <v>410</v>
      </c>
      <c r="K49" s="82" t="s">
        <v>410</v>
      </c>
    </row>
    <row r="50" spans="1:12" ht="16.149999999999999" customHeight="1" thickBot="1" x14ac:dyDescent="0.2">
      <c r="A50" s="26"/>
      <c r="B50" s="38"/>
      <c r="C50" s="901" t="s">
        <v>232</v>
      </c>
      <c r="D50" s="902"/>
      <c r="E50" s="903"/>
      <c r="F50" s="37">
        <v>0</v>
      </c>
      <c r="G50" s="37">
        <v>0</v>
      </c>
      <c r="H50" s="37">
        <v>0</v>
      </c>
      <c r="I50" s="37">
        <v>0</v>
      </c>
      <c r="J50" s="37" t="s">
        <v>410</v>
      </c>
      <c r="K50" s="249" t="s">
        <v>410</v>
      </c>
    </row>
    <row r="51" spans="1:12" ht="16.149999999999999" customHeight="1" x14ac:dyDescent="0.15">
      <c r="B51" s="220" t="s">
        <v>233</v>
      </c>
      <c r="C51" s="220"/>
      <c r="D51" s="220"/>
      <c r="E51" s="217"/>
      <c r="F51" s="217"/>
      <c r="G51" s="536"/>
      <c r="H51" s="217"/>
      <c r="J51" s="217"/>
      <c r="K51" s="536" t="s">
        <v>344</v>
      </c>
      <c r="L51" s="217"/>
    </row>
  </sheetData>
  <sheetProtection sheet="1"/>
  <mergeCells count="58">
    <mergeCell ref="A2:E3"/>
    <mergeCell ref="A10:B10"/>
    <mergeCell ref="A13:B13"/>
    <mergeCell ref="A11:B11"/>
    <mergeCell ref="A12:B12"/>
    <mergeCell ref="A28:B28"/>
    <mergeCell ref="D18:E18"/>
    <mergeCell ref="A18:B18"/>
    <mergeCell ref="F2:G2"/>
    <mergeCell ref="D8:E8"/>
    <mergeCell ref="A14:B14"/>
    <mergeCell ref="A15:B15"/>
    <mergeCell ref="A6:B6"/>
    <mergeCell ref="A7:B7"/>
    <mergeCell ref="A8:B8"/>
    <mergeCell ref="A9:B9"/>
    <mergeCell ref="A5:B5"/>
    <mergeCell ref="A4:B4"/>
    <mergeCell ref="C17:E17"/>
    <mergeCell ref="D5:E5"/>
    <mergeCell ref="D14:E14"/>
    <mergeCell ref="J2:K2"/>
    <mergeCell ref="C4:E4"/>
    <mergeCell ref="H2:I2"/>
    <mergeCell ref="A30:B30"/>
    <mergeCell ref="A25:B25"/>
    <mergeCell ref="A26:B26"/>
    <mergeCell ref="A17:B17"/>
    <mergeCell ref="A24:B24"/>
    <mergeCell ref="A21:B21"/>
    <mergeCell ref="A22:B22"/>
    <mergeCell ref="A23:B23"/>
    <mergeCell ref="A20:B20"/>
    <mergeCell ref="A16:B16"/>
    <mergeCell ref="A19:B19"/>
    <mergeCell ref="D26:E26"/>
    <mergeCell ref="A27:B27"/>
    <mergeCell ref="A29:B29"/>
    <mergeCell ref="D29:E29"/>
    <mergeCell ref="A31:B31"/>
    <mergeCell ref="A32:B32"/>
    <mergeCell ref="A33:E33"/>
    <mergeCell ref="C50:E50"/>
    <mergeCell ref="C44:E44"/>
    <mergeCell ref="C45:E45"/>
    <mergeCell ref="C46:E46"/>
    <mergeCell ref="C49:E49"/>
    <mergeCell ref="C47:E47"/>
    <mergeCell ref="C48:E48"/>
    <mergeCell ref="H37:I37"/>
    <mergeCell ref="A39:E39"/>
    <mergeCell ref="F37:G37"/>
    <mergeCell ref="J37:K37"/>
    <mergeCell ref="A43:E43"/>
    <mergeCell ref="C40:E40"/>
    <mergeCell ref="C42:E42"/>
    <mergeCell ref="A37:E38"/>
    <mergeCell ref="C41:E41"/>
  </mergeCells>
  <phoneticPr fontId="23"/>
  <conditionalFormatting sqref="E4:K32 C39:K47 C48 F48:K48 C49:K50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00B0F0"/>
  </sheetPr>
  <dimension ref="A1:J45"/>
  <sheetViews>
    <sheetView view="pageBreakPreview" zoomScaleNormal="90" zoomScaleSheetLayoutView="100" workbookViewId="0">
      <selection sqref="A1:J45"/>
    </sheetView>
  </sheetViews>
  <sheetFormatPr defaultColWidth="9" defaultRowHeight="18" customHeight="1" x14ac:dyDescent="0.15"/>
  <cols>
    <col min="1" max="1" width="2.875" style="220" customWidth="1"/>
    <col min="2" max="2" width="1.625" style="220" customWidth="1"/>
    <col min="3" max="3" width="20.375" style="220" customWidth="1"/>
    <col min="4" max="4" width="0.875" style="220" customWidth="1"/>
    <col min="5" max="10" width="11.625" style="220" customWidth="1"/>
    <col min="11" max="16384" width="9" style="220"/>
  </cols>
  <sheetData>
    <row r="1" spans="1:10" ht="15" customHeight="1" thickBot="1" x14ac:dyDescent="0.2">
      <c r="A1" s="220" t="s">
        <v>466</v>
      </c>
      <c r="F1" s="536"/>
      <c r="J1" s="536" t="s">
        <v>0</v>
      </c>
    </row>
    <row r="2" spans="1:10" ht="20.25" customHeight="1" x14ac:dyDescent="0.15">
      <c r="A2" s="838" t="s">
        <v>234</v>
      </c>
      <c r="B2" s="839"/>
      <c r="C2" s="839"/>
      <c r="D2" s="840"/>
      <c r="E2" s="742" t="s">
        <v>351</v>
      </c>
      <c r="F2" s="895"/>
      <c r="G2" s="916" t="s">
        <v>444</v>
      </c>
      <c r="H2" s="744"/>
      <c r="I2" s="742" t="s">
        <v>449</v>
      </c>
      <c r="J2" s="748"/>
    </row>
    <row r="3" spans="1:10" ht="20.25" customHeight="1" x14ac:dyDescent="0.15">
      <c r="A3" s="841"/>
      <c r="B3" s="842"/>
      <c r="C3" s="842"/>
      <c r="D3" s="741"/>
      <c r="E3" s="555" t="s">
        <v>235</v>
      </c>
      <c r="F3" s="556" t="s">
        <v>236</v>
      </c>
      <c r="G3" s="62" t="s">
        <v>235</v>
      </c>
      <c r="H3" s="555" t="s">
        <v>236</v>
      </c>
      <c r="I3" s="555" t="s">
        <v>235</v>
      </c>
      <c r="J3" s="295" t="s">
        <v>236</v>
      </c>
    </row>
    <row r="4" spans="1:10" s="18" customFormat="1" ht="20.25" customHeight="1" x14ac:dyDescent="0.15">
      <c r="A4" s="936" t="s">
        <v>227</v>
      </c>
      <c r="B4" s="854" t="s">
        <v>237</v>
      </c>
      <c r="C4" s="855"/>
      <c r="D4" s="915"/>
      <c r="E4" s="2">
        <v>7212</v>
      </c>
      <c r="F4" s="17">
        <v>100</v>
      </c>
      <c r="G4" s="2">
        <v>159609</v>
      </c>
      <c r="H4" s="106">
        <v>100.00660063029027</v>
      </c>
      <c r="I4" s="2">
        <v>367372</v>
      </c>
      <c r="J4" s="300">
        <v>99.995459860849479</v>
      </c>
    </row>
    <row r="5" spans="1:10" ht="20.25" customHeight="1" x14ac:dyDescent="0.15">
      <c r="A5" s="937"/>
      <c r="B5" s="387"/>
      <c r="C5" s="547" t="s">
        <v>228</v>
      </c>
      <c r="D5" s="386"/>
      <c r="E5" s="61">
        <v>0</v>
      </c>
      <c r="F5" s="61">
        <v>0</v>
      </c>
      <c r="G5" s="61">
        <v>0</v>
      </c>
      <c r="H5" s="91">
        <v>0</v>
      </c>
      <c r="I5" s="61">
        <v>0</v>
      </c>
      <c r="J5" s="86">
        <v>0</v>
      </c>
    </row>
    <row r="6" spans="1:10" ht="20.25" customHeight="1" x14ac:dyDescent="0.15">
      <c r="A6" s="937"/>
      <c r="B6" s="387"/>
      <c r="C6" s="542" t="s">
        <v>229</v>
      </c>
      <c r="D6" s="384"/>
      <c r="E6" s="531">
        <v>0</v>
      </c>
      <c r="F6" s="106">
        <v>0</v>
      </c>
      <c r="G6" s="61">
        <v>148000</v>
      </c>
      <c r="H6" s="91">
        <v>92.726600630290264</v>
      </c>
      <c r="I6" s="531">
        <v>77029</v>
      </c>
      <c r="J6" s="300">
        <v>20.967575100987553</v>
      </c>
    </row>
    <row r="7" spans="1:10" ht="20.25" customHeight="1" x14ac:dyDescent="0.15">
      <c r="A7" s="937"/>
      <c r="B7" s="387"/>
      <c r="C7" s="542" t="s">
        <v>230</v>
      </c>
      <c r="D7" s="384"/>
      <c r="E7" s="61">
        <v>0</v>
      </c>
      <c r="F7" s="61">
        <v>0</v>
      </c>
      <c r="G7" s="61">
        <v>0</v>
      </c>
      <c r="H7" s="91">
        <v>0</v>
      </c>
      <c r="I7" s="61">
        <v>0</v>
      </c>
      <c r="J7" s="86">
        <v>0</v>
      </c>
    </row>
    <row r="8" spans="1:10" ht="20.25" customHeight="1" x14ac:dyDescent="0.15">
      <c r="A8" s="937"/>
      <c r="B8" s="387"/>
      <c r="C8" s="542" t="s">
        <v>305</v>
      </c>
      <c r="D8" s="384"/>
      <c r="E8" s="531">
        <v>7212</v>
      </c>
      <c r="F8" s="106">
        <v>100</v>
      </c>
      <c r="G8" s="531">
        <v>11609</v>
      </c>
      <c r="H8" s="106">
        <v>7.2799999999999994</v>
      </c>
      <c r="I8" s="531">
        <v>531</v>
      </c>
      <c r="J8" s="300">
        <v>0.14000000000000001</v>
      </c>
    </row>
    <row r="9" spans="1:10" ht="20.25" customHeight="1" x14ac:dyDescent="0.15">
      <c r="A9" s="937"/>
      <c r="B9" s="387"/>
      <c r="C9" s="542" t="s">
        <v>231</v>
      </c>
      <c r="D9" s="384"/>
      <c r="E9" s="61">
        <v>0</v>
      </c>
      <c r="F9" s="61">
        <v>0</v>
      </c>
      <c r="G9" s="61">
        <v>0</v>
      </c>
      <c r="H9" s="91">
        <v>0</v>
      </c>
      <c r="I9" s="61">
        <v>0</v>
      </c>
      <c r="J9" s="101">
        <v>0</v>
      </c>
    </row>
    <row r="10" spans="1:10" ht="20.25" customHeight="1" x14ac:dyDescent="0.15">
      <c r="A10" s="937"/>
      <c r="B10" s="387"/>
      <c r="C10" s="542" t="s">
        <v>232</v>
      </c>
      <c r="D10" s="384"/>
      <c r="E10" s="61">
        <v>0</v>
      </c>
      <c r="F10" s="61">
        <v>0</v>
      </c>
      <c r="G10" s="61">
        <v>0</v>
      </c>
      <c r="H10" s="91">
        <v>0</v>
      </c>
      <c r="I10" s="61">
        <v>289812</v>
      </c>
      <c r="J10" s="101">
        <v>78.887884759861933</v>
      </c>
    </row>
    <row r="11" spans="1:10" ht="3.75" customHeight="1" x14ac:dyDescent="0.15">
      <c r="A11" s="938"/>
      <c r="B11" s="388"/>
      <c r="C11" s="342"/>
      <c r="D11" s="222"/>
      <c r="E11" s="254"/>
      <c r="F11" s="255"/>
      <c r="G11" s="256"/>
      <c r="H11" s="255"/>
      <c r="I11" s="256"/>
      <c r="J11" s="257"/>
    </row>
    <row r="12" spans="1:10" s="18" customFormat="1" ht="20.25" customHeight="1" x14ac:dyDescent="0.15">
      <c r="A12" s="888" t="s">
        <v>238</v>
      </c>
      <c r="B12" s="854" t="s">
        <v>239</v>
      </c>
      <c r="C12" s="855"/>
      <c r="D12" s="915"/>
      <c r="E12" s="531">
        <v>316257</v>
      </c>
      <c r="F12" s="106">
        <v>100</v>
      </c>
      <c r="G12" s="531">
        <v>601659</v>
      </c>
      <c r="H12" s="106">
        <v>100</v>
      </c>
      <c r="I12" s="531">
        <v>329044</v>
      </c>
      <c r="J12" s="300">
        <v>100.00263490597003</v>
      </c>
    </row>
    <row r="13" spans="1:10" ht="20.25" customHeight="1" x14ac:dyDescent="0.15">
      <c r="A13" s="889"/>
      <c r="B13" s="387"/>
      <c r="C13" s="547" t="s">
        <v>240</v>
      </c>
      <c r="D13" s="386"/>
      <c r="E13" s="531">
        <v>264042</v>
      </c>
      <c r="F13" s="106">
        <v>83.489693508760283</v>
      </c>
      <c r="G13" s="531">
        <v>457115</v>
      </c>
      <c r="H13" s="106">
        <v>75.975760355949134</v>
      </c>
      <c r="I13" s="531">
        <v>160390</v>
      </c>
      <c r="J13" s="300">
        <v>48.744240891795627</v>
      </c>
    </row>
    <row r="14" spans="1:10" ht="20.25" customHeight="1" x14ac:dyDescent="0.15">
      <c r="A14" s="889"/>
      <c r="B14" s="387"/>
      <c r="C14" s="542" t="s">
        <v>241</v>
      </c>
      <c r="D14" s="384"/>
      <c r="E14" s="531">
        <v>42710</v>
      </c>
      <c r="F14" s="106">
        <v>13.504839418574136</v>
      </c>
      <c r="G14" s="531">
        <v>44544</v>
      </c>
      <c r="H14" s="106">
        <v>7.4035292416468463</v>
      </c>
      <c r="I14" s="531">
        <v>38654</v>
      </c>
      <c r="J14" s="300">
        <v>11.75</v>
      </c>
    </row>
    <row r="15" spans="1:10" ht="20.25" customHeight="1" x14ac:dyDescent="0.15">
      <c r="A15" s="889"/>
      <c r="B15" s="387"/>
      <c r="C15" s="542" t="s">
        <v>242</v>
      </c>
      <c r="D15" s="384"/>
      <c r="E15" s="71">
        <v>9505</v>
      </c>
      <c r="F15" s="106">
        <v>3.005467072665585</v>
      </c>
      <c r="G15" s="71">
        <v>100000</v>
      </c>
      <c r="H15" s="106">
        <v>16.620710402404022</v>
      </c>
      <c r="I15" s="71">
        <v>130000</v>
      </c>
      <c r="J15" s="229">
        <v>39.508394014174399</v>
      </c>
    </row>
    <row r="16" spans="1:10" ht="3.75" customHeight="1" x14ac:dyDescent="0.15">
      <c r="A16" s="890"/>
      <c r="B16" s="389"/>
      <c r="C16" s="376"/>
      <c r="D16" s="50"/>
      <c r="E16" s="254"/>
      <c r="F16" s="255"/>
      <c r="G16" s="256"/>
      <c r="H16" s="255"/>
      <c r="I16" s="256"/>
      <c r="J16" s="257"/>
    </row>
    <row r="17" spans="1:10" ht="20.25" customHeight="1" x14ac:dyDescent="0.15">
      <c r="A17" s="924" t="s">
        <v>243</v>
      </c>
      <c r="B17" s="925"/>
      <c r="C17" s="925"/>
      <c r="D17" s="926"/>
      <c r="E17" s="250">
        <v>0</v>
      </c>
      <c r="F17" s="72">
        <v>0</v>
      </c>
      <c r="G17" s="72">
        <v>8000</v>
      </c>
      <c r="H17" s="72">
        <v>0</v>
      </c>
      <c r="I17" s="72">
        <v>57529</v>
      </c>
      <c r="J17" s="258">
        <v>0</v>
      </c>
    </row>
    <row r="18" spans="1:10" ht="15.75" customHeight="1" x14ac:dyDescent="0.15">
      <c r="A18" s="930" t="s">
        <v>244</v>
      </c>
      <c r="B18" s="931"/>
      <c r="C18" s="931"/>
      <c r="D18" s="932"/>
      <c r="E18" s="402">
        <v>309045</v>
      </c>
      <c r="F18" s="106">
        <v>100</v>
      </c>
      <c r="G18" s="402">
        <v>450050</v>
      </c>
      <c r="H18" s="106">
        <v>100</v>
      </c>
      <c r="I18" s="402">
        <v>19201</v>
      </c>
      <c r="J18" s="300">
        <v>100</v>
      </c>
    </row>
    <row r="19" spans="1:10" ht="15.75" customHeight="1" x14ac:dyDescent="0.15">
      <c r="A19" s="933"/>
      <c r="B19" s="934"/>
      <c r="C19" s="934"/>
      <c r="D19" s="935"/>
      <c r="E19" s="402"/>
      <c r="F19" s="106"/>
      <c r="G19" s="402"/>
      <c r="H19" s="106"/>
      <c r="I19" s="402"/>
      <c r="J19" s="300"/>
    </row>
    <row r="20" spans="1:10" ht="15.75" customHeight="1" x14ac:dyDescent="0.15">
      <c r="A20" s="820" t="s">
        <v>245</v>
      </c>
      <c r="B20" s="821"/>
      <c r="C20" s="821"/>
      <c r="D20" s="822"/>
      <c r="E20" s="402"/>
      <c r="F20" s="106"/>
      <c r="G20" s="402"/>
      <c r="H20" s="106"/>
      <c r="I20" s="402"/>
      <c r="J20" s="300"/>
    </row>
    <row r="21" spans="1:10" ht="15.75" customHeight="1" x14ac:dyDescent="0.15">
      <c r="A21" s="927" t="s">
        <v>307</v>
      </c>
      <c r="B21" s="928"/>
      <c r="C21" s="928"/>
      <c r="D21" s="929"/>
      <c r="E21" s="401">
        <v>309045</v>
      </c>
      <c r="F21" s="394">
        <v>100</v>
      </c>
      <c r="G21" s="401">
        <v>450050</v>
      </c>
      <c r="H21" s="476">
        <v>100</v>
      </c>
      <c r="I21" s="401">
        <v>19201</v>
      </c>
      <c r="J21" s="395">
        <v>100</v>
      </c>
    </row>
    <row r="22" spans="1:10" ht="15.75" customHeight="1" x14ac:dyDescent="0.15">
      <c r="A22" s="927"/>
      <c r="B22" s="928"/>
      <c r="C22" s="928"/>
      <c r="D22" s="929"/>
      <c r="E22" s="401"/>
      <c r="F22" s="394"/>
      <c r="G22" s="401"/>
      <c r="H22" s="394"/>
      <c r="I22" s="401"/>
      <c r="J22" s="395"/>
    </row>
    <row r="23" spans="1:10" ht="20.25" customHeight="1" x14ac:dyDescent="0.15">
      <c r="A23" s="391"/>
      <c r="B23" s="475"/>
      <c r="C23" s="548" t="s">
        <v>445</v>
      </c>
      <c r="D23" s="386"/>
      <c r="E23" s="531">
        <v>248614</v>
      </c>
      <c r="F23" s="106">
        <v>80.445889757155115</v>
      </c>
      <c r="G23" s="531">
        <v>234210</v>
      </c>
      <c r="H23" s="106">
        <v>52.040884346183759</v>
      </c>
      <c r="I23" s="531">
        <v>1072</v>
      </c>
      <c r="J23" s="300">
        <v>5.5830425498671943</v>
      </c>
    </row>
    <row r="24" spans="1:10" ht="20.25" customHeight="1" x14ac:dyDescent="0.15">
      <c r="A24" s="391"/>
      <c r="B24" s="387"/>
      <c r="C24" s="550" t="s">
        <v>247</v>
      </c>
      <c r="D24" s="393"/>
      <c r="E24" s="532">
        <v>17721</v>
      </c>
      <c r="F24" s="394">
        <v>5.7341163908168715</v>
      </c>
      <c r="G24" s="532">
        <v>23296</v>
      </c>
      <c r="H24" s="476">
        <v>5.1999999999999993</v>
      </c>
      <c r="I24" s="532">
        <v>10129</v>
      </c>
      <c r="J24" s="395">
        <v>52.7</v>
      </c>
    </row>
    <row r="25" spans="1:10" ht="20.25" customHeight="1" x14ac:dyDescent="0.15">
      <c r="A25" s="391"/>
      <c r="B25" s="385"/>
      <c r="C25" s="543" t="s">
        <v>317</v>
      </c>
      <c r="D25" s="384"/>
      <c r="E25" s="61">
        <v>42710</v>
      </c>
      <c r="F25" s="106">
        <v>13.819993852028023</v>
      </c>
      <c r="G25" s="61">
        <v>192544</v>
      </c>
      <c r="H25" s="106">
        <v>42.78280191089879</v>
      </c>
      <c r="I25" s="61">
        <v>0</v>
      </c>
      <c r="J25" s="102">
        <v>0</v>
      </c>
    </row>
    <row r="26" spans="1:10" ht="20.25" customHeight="1" x14ac:dyDescent="0.15">
      <c r="A26" s="391"/>
      <c r="B26" s="387"/>
      <c r="C26" s="550" t="s">
        <v>446</v>
      </c>
      <c r="D26" s="393"/>
      <c r="E26" s="396">
        <v>0</v>
      </c>
      <c r="F26" s="396">
        <v>0</v>
      </c>
      <c r="G26" s="396">
        <v>0</v>
      </c>
      <c r="H26" s="397">
        <v>0</v>
      </c>
      <c r="I26" s="396">
        <v>0</v>
      </c>
      <c r="J26" s="398">
        <v>0</v>
      </c>
    </row>
    <row r="27" spans="1:10" ht="20.25" customHeight="1" x14ac:dyDescent="0.15">
      <c r="A27" s="391"/>
      <c r="B27" s="385"/>
      <c r="C27" s="543" t="s">
        <v>248</v>
      </c>
      <c r="D27" s="384"/>
      <c r="E27" s="61">
        <v>0</v>
      </c>
      <c r="F27" s="91">
        <v>0</v>
      </c>
      <c r="G27" s="61">
        <v>0</v>
      </c>
      <c r="H27" s="91">
        <v>0</v>
      </c>
      <c r="I27" s="61">
        <v>8000</v>
      </c>
      <c r="J27" s="103">
        <v>41.66449664079996</v>
      </c>
    </row>
    <row r="28" spans="1:10" ht="5.25" customHeight="1" thickBot="1" x14ac:dyDescent="0.2">
      <c r="A28" s="392"/>
      <c r="B28" s="390"/>
      <c r="C28" s="105"/>
      <c r="D28" s="35"/>
      <c r="E28" s="105"/>
      <c r="F28" s="105"/>
      <c r="G28" s="105"/>
      <c r="H28" s="105"/>
      <c r="I28" s="105"/>
      <c r="J28" s="81"/>
    </row>
    <row r="29" spans="1:10" ht="15" customHeight="1" x14ac:dyDescent="0.15">
      <c r="A29" s="220" t="s">
        <v>249</v>
      </c>
      <c r="F29" s="536"/>
      <c r="J29" s="536" t="s">
        <v>344</v>
      </c>
    </row>
    <row r="30" spans="1:10" ht="15" customHeight="1" x14ac:dyDescent="0.15"/>
    <row r="31" spans="1:10" ht="15" customHeight="1" thickBot="1" x14ac:dyDescent="0.2">
      <c r="A31" s="537" t="s">
        <v>467</v>
      </c>
      <c r="F31" s="536"/>
      <c r="J31" s="536" t="s">
        <v>114</v>
      </c>
    </row>
    <row r="32" spans="1:10" ht="20.25" customHeight="1" x14ac:dyDescent="0.15">
      <c r="A32" s="838" t="s">
        <v>234</v>
      </c>
      <c r="B32" s="839"/>
      <c r="C32" s="839"/>
      <c r="D32" s="922"/>
      <c r="E32" s="916" t="s">
        <v>349</v>
      </c>
      <c r="F32" s="744"/>
      <c r="G32" s="742" t="s">
        <v>450</v>
      </c>
      <c r="H32" s="744"/>
      <c r="I32" s="742" t="s">
        <v>449</v>
      </c>
      <c r="J32" s="748"/>
    </row>
    <row r="33" spans="1:10" ht="20.25" customHeight="1" x14ac:dyDescent="0.15">
      <c r="A33" s="841"/>
      <c r="B33" s="842"/>
      <c r="C33" s="842"/>
      <c r="D33" s="923"/>
      <c r="E33" s="62" t="s">
        <v>29</v>
      </c>
      <c r="F33" s="555" t="s">
        <v>30</v>
      </c>
      <c r="G33" s="555" t="s">
        <v>29</v>
      </c>
      <c r="H33" s="555" t="s">
        <v>30</v>
      </c>
      <c r="I33" s="555" t="s">
        <v>29</v>
      </c>
      <c r="J33" s="295" t="s">
        <v>30</v>
      </c>
    </row>
    <row r="34" spans="1:10" ht="20.25" customHeight="1" x14ac:dyDescent="0.15">
      <c r="A34" s="816" t="s">
        <v>447</v>
      </c>
      <c r="B34" s="817"/>
      <c r="C34" s="817"/>
      <c r="D34" s="818"/>
      <c r="E34" s="533">
        <v>2672872</v>
      </c>
      <c r="F34" s="3">
        <v>2527875</v>
      </c>
      <c r="G34" s="533">
        <v>2629569</v>
      </c>
      <c r="H34" s="3">
        <v>2523655</v>
      </c>
      <c r="I34" s="533">
        <v>2659936</v>
      </c>
      <c r="J34" s="82">
        <v>2498797</v>
      </c>
    </row>
    <row r="35" spans="1:10" ht="20.25" customHeight="1" x14ac:dyDescent="0.15">
      <c r="A35" s="400"/>
      <c r="B35" s="547"/>
      <c r="C35" s="548" t="s">
        <v>208</v>
      </c>
      <c r="D35" s="83"/>
      <c r="E35" s="533">
        <v>2636867</v>
      </c>
      <c r="F35" s="3">
        <v>2507156</v>
      </c>
      <c r="G35" s="533">
        <v>2597521</v>
      </c>
      <c r="H35" s="3">
        <v>2511359</v>
      </c>
      <c r="I35" s="533">
        <v>2617572</v>
      </c>
      <c r="J35" s="82">
        <v>2459056</v>
      </c>
    </row>
    <row r="36" spans="1:10" ht="20.25" customHeight="1" x14ac:dyDescent="0.15">
      <c r="A36" s="400"/>
      <c r="B36" s="549"/>
      <c r="C36" s="543" t="s">
        <v>217</v>
      </c>
      <c r="D36" s="5"/>
      <c r="E36" s="533">
        <v>20625</v>
      </c>
      <c r="F36" s="3">
        <v>20623</v>
      </c>
      <c r="G36" s="533">
        <v>12004</v>
      </c>
      <c r="H36" s="3">
        <v>12001</v>
      </c>
      <c r="I36" s="533">
        <v>39432</v>
      </c>
      <c r="J36" s="82">
        <v>39201</v>
      </c>
    </row>
    <row r="37" spans="1:10" ht="20.25" customHeight="1" x14ac:dyDescent="0.15">
      <c r="A37" s="400"/>
      <c r="B37" s="542"/>
      <c r="C37" s="543" t="s">
        <v>220</v>
      </c>
      <c r="D37" s="5"/>
      <c r="E37" s="533">
        <v>201</v>
      </c>
      <c r="F37" s="3">
        <v>96</v>
      </c>
      <c r="G37" s="533">
        <v>318</v>
      </c>
      <c r="H37" s="3">
        <v>295</v>
      </c>
      <c r="I37" s="533">
        <v>620</v>
      </c>
      <c r="J37" s="82">
        <v>540</v>
      </c>
    </row>
    <row r="38" spans="1:10" ht="20.25" customHeight="1" x14ac:dyDescent="0.15">
      <c r="A38" s="400"/>
      <c r="B38" s="549"/>
      <c r="C38" s="543" t="s">
        <v>72</v>
      </c>
      <c r="D38" s="5"/>
      <c r="E38" s="533">
        <v>15179</v>
      </c>
      <c r="F38" s="3">
        <v>0</v>
      </c>
      <c r="G38" s="533">
        <v>19726</v>
      </c>
      <c r="H38" s="3">
        <v>0</v>
      </c>
      <c r="I38" s="533">
        <v>2312</v>
      </c>
      <c r="J38" s="82">
        <v>0</v>
      </c>
    </row>
    <row r="39" spans="1:10" ht="20.25" customHeight="1" x14ac:dyDescent="0.15">
      <c r="A39" s="919" t="s">
        <v>448</v>
      </c>
      <c r="B39" s="920"/>
      <c r="C39" s="920"/>
      <c r="D39" s="921"/>
      <c r="E39" s="533">
        <v>905808</v>
      </c>
      <c r="F39" s="3">
        <v>316257</v>
      </c>
      <c r="G39" s="533">
        <v>868163</v>
      </c>
      <c r="H39" s="3">
        <v>601659</v>
      </c>
      <c r="I39" s="533">
        <v>940312</v>
      </c>
      <c r="J39" s="82">
        <v>329044</v>
      </c>
    </row>
    <row r="40" spans="1:10" ht="20.25" customHeight="1" x14ac:dyDescent="0.15">
      <c r="A40" s="224"/>
      <c r="B40" s="544"/>
      <c r="C40" s="548" t="s">
        <v>240</v>
      </c>
      <c r="D40" s="83"/>
      <c r="E40" s="533">
        <v>528242</v>
      </c>
      <c r="F40" s="3">
        <v>264042</v>
      </c>
      <c r="G40" s="533">
        <v>598618</v>
      </c>
      <c r="H40" s="3">
        <v>457115</v>
      </c>
      <c r="I40" s="533">
        <v>645093</v>
      </c>
      <c r="J40" s="82">
        <v>160390</v>
      </c>
    </row>
    <row r="41" spans="1:10" ht="20.25" customHeight="1" x14ac:dyDescent="0.15">
      <c r="A41" s="224"/>
      <c r="B41" s="542"/>
      <c r="C41" s="543" t="s">
        <v>241</v>
      </c>
      <c r="D41" s="5"/>
      <c r="E41" s="533">
        <v>42711</v>
      </c>
      <c r="F41" s="3">
        <v>42710</v>
      </c>
      <c r="G41" s="533">
        <v>44545</v>
      </c>
      <c r="H41" s="3">
        <v>44544</v>
      </c>
      <c r="I41" s="533">
        <v>38655</v>
      </c>
      <c r="J41" s="82">
        <v>38654</v>
      </c>
    </row>
    <row r="42" spans="1:10" ht="20.25" customHeight="1" x14ac:dyDescent="0.15">
      <c r="A42" s="224"/>
      <c r="B42" s="549"/>
      <c r="C42" s="543" t="s">
        <v>313</v>
      </c>
      <c r="D42" s="5"/>
      <c r="E42" s="533">
        <v>298052</v>
      </c>
      <c r="F42" s="3">
        <v>0</v>
      </c>
      <c r="G42" s="533">
        <v>195000</v>
      </c>
      <c r="H42" s="3">
        <v>100000</v>
      </c>
      <c r="I42" s="533">
        <v>229899</v>
      </c>
      <c r="J42" s="82">
        <v>130000</v>
      </c>
    </row>
    <row r="43" spans="1:10" ht="20.25" customHeight="1" x14ac:dyDescent="0.15">
      <c r="A43" s="224"/>
      <c r="B43" s="542"/>
      <c r="C43" s="543" t="s">
        <v>250</v>
      </c>
      <c r="D43" s="5"/>
      <c r="E43" s="533">
        <v>9514</v>
      </c>
      <c r="F43" s="3">
        <v>9505</v>
      </c>
      <c r="G43" s="533">
        <v>0</v>
      </c>
      <c r="H43" s="3">
        <v>0</v>
      </c>
      <c r="I43" s="3">
        <v>0</v>
      </c>
      <c r="J43" s="82">
        <v>0</v>
      </c>
    </row>
    <row r="44" spans="1:10" ht="20.25" customHeight="1" thickBot="1" x14ac:dyDescent="0.2">
      <c r="A44" s="65"/>
      <c r="B44" s="399"/>
      <c r="C44" s="51" t="s">
        <v>72</v>
      </c>
      <c r="D44" s="35"/>
      <c r="E44" s="55">
        <v>27289</v>
      </c>
      <c r="F44" s="37">
        <v>0</v>
      </c>
      <c r="G44" s="55">
        <v>30000</v>
      </c>
      <c r="H44" s="37">
        <v>0</v>
      </c>
      <c r="I44" s="55">
        <v>26665</v>
      </c>
      <c r="J44" s="249">
        <v>0</v>
      </c>
    </row>
    <row r="45" spans="1:10" ht="18" customHeight="1" x14ac:dyDescent="0.15">
      <c r="A45" s="220" t="s">
        <v>249</v>
      </c>
      <c r="F45" s="536"/>
      <c r="J45" s="536" t="s">
        <v>344</v>
      </c>
    </row>
  </sheetData>
  <sheetProtection sheet="1"/>
  <mergeCells count="18">
    <mergeCell ref="I2:J2"/>
    <mergeCell ref="A4:A11"/>
    <mergeCell ref="G2:H2"/>
    <mergeCell ref="B4:D4"/>
    <mergeCell ref="E2:F2"/>
    <mergeCell ref="A2:D3"/>
    <mergeCell ref="A12:A16"/>
    <mergeCell ref="B12:D12"/>
    <mergeCell ref="A17:D17"/>
    <mergeCell ref="A21:D22"/>
    <mergeCell ref="A18:D19"/>
    <mergeCell ref="A20:D20"/>
    <mergeCell ref="A39:D39"/>
    <mergeCell ref="A32:D33"/>
    <mergeCell ref="A34:D34"/>
    <mergeCell ref="I32:J32"/>
    <mergeCell ref="G32:H32"/>
    <mergeCell ref="E32:F32"/>
  </mergeCells>
  <phoneticPr fontId="23"/>
  <conditionalFormatting sqref="C4:J17 C34:J44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8A06-9F84-443A-92AC-CE3D0697312C}">
  <sheetPr codeName="Sheet18">
    <tabColor rgb="FF00B0F0"/>
  </sheetPr>
  <dimension ref="A1:J55"/>
  <sheetViews>
    <sheetView view="pageBreakPreview" topLeftCell="A7" zoomScaleSheetLayoutView="100" workbookViewId="0">
      <selection sqref="A1:I55"/>
    </sheetView>
  </sheetViews>
  <sheetFormatPr defaultColWidth="9" defaultRowHeight="17.100000000000001" customHeight="1" x14ac:dyDescent="0.15"/>
  <cols>
    <col min="1" max="1" width="0.875" style="205" customWidth="1"/>
    <col min="2" max="2" width="2.5" style="205" customWidth="1"/>
    <col min="3" max="4" width="3.25" style="205" customWidth="1"/>
    <col min="5" max="5" width="22.625" style="205" customWidth="1"/>
    <col min="6" max="9" width="15.625" style="205" customWidth="1"/>
    <col min="10" max="16384" width="9" style="205"/>
  </cols>
  <sheetData>
    <row r="1" spans="1:10" ht="15" customHeight="1" thickBot="1" x14ac:dyDescent="0.2">
      <c r="A1" s="108" t="s">
        <v>470</v>
      </c>
      <c r="C1" s="108"/>
      <c r="D1" s="108"/>
      <c r="E1" s="107"/>
      <c r="F1" s="107"/>
      <c r="G1" s="177"/>
      <c r="H1" s="107"/>
      <c r="I1" s="177" t="s">
        <v>0</v>
      </c>
      <c r="J1" s="107"/>
    </row>
    <row r="2" spans="1:10" ht="15" customHeight="1" x14ac:dyDescent="0.15">
      <c r="A2" s="671" t="s">
        <v>190</v>
      </c>
      <c r="B2" s="826"/>
      <c r="C2" s="826"/>
      <c r="D2" s="826"/>
      <c r="E2" s="672"/>
      <c r="F2" s="677" t="s">
        <v>442</v>
      </c>
      <c r="G2" s="679"/>
      <c r="H2" s="677" t="s">
        <v>443</v>
      </c>
      <c r="I2" s="680"/>
      <c r="J2" s="108"/>
    </row>
    <row r="3" spans="1:10" ht="15" customHeight="1" x14ac:dyDescent="0.15">
      <c r="A3" s="675"/>
      <c r="B3" s="827"/>
      <c r="C3" s="827"/>
      <c r="D3" s="827"/>
      <c r="E3" s="676"/>
      <c r="F3" s="560" t="s">
        <v>191</v>
      </c>
      <c r="G3" s="560" t="s">
        <v>32</v>
      </c>
      <c r="H3" s="560" t="s">
        <v>191</v>
      </c>
      <c r="I3" s="237" t="s">
        <v>32</v>
      </c>
      <c r="J3" s="108"/>
    </row>
    <row r="4" spans="1:10" ht="17.100000000000001" customHeight="1" x14ac:dyDescent="0.15">
      <c r="A4" s="939"/>
      <c r="B4" s="940"/>
      <c r="C4" s="730" t="s">
        <v>192</v>
      </c>
      <c r="D4" s="731"/>
      <c r="E4" s="825"/>
      <c r="F4" s="259">
        <v>1674155</v>
      </c>
      <c r="G4" s="414">
        <v>100</v>
      </c>
      <c r="H4" s="477">
        <v>1746648</v>
      </c>
      <c r="I4" s="260">
        <v>100</v>
      </c>
    </row>
    <row r="5" spans="1:10" ht="16.5" customHeight="1" x14ac:dyDescent="0.15">
      <c r="A5" s="673"/>
      <c r="B5" s="708"/>
      <c r="C5" s="403"/>
      <c r="D5" s="726" t="s">
        <v>194</v>
      </c>
      <c r="E5" s="686"/>
      <c r="F5" s="166">
        <v>1143447</v>
      </c>
      <c r="G5" s="414">
        <v>68.299948332143686</v>
      </c>
      <c r="H5" s="417">
        <v>1132043</v>
      </c>
      <c r="I5" s="260">
        <v>64.81231478809697</v>
      </c>
    </row>
    <row r="6" spans="1:10" ht="17.100000000000001" customHeight="1" x14ac:dyDescent="0.15">
      <c r="A6" s="673" t="s">
        <v>193</v>
      </c>
      <c r="B6" s="708"/>
      <c r="C6" s="404"/>
      <c r="D6" s="330"/>
      <c r="E6" s="557" t="s">
        <v>364</v>
      </c>
      <c r="F6" s="166">
        <v>1000141</v>
      </c>
      <c r="G6" s="414">
        <v>59.740047964495524</v>
      </c>
      <c r="H6" s="417">
        <v>990279</v>
      </c>
      <c r="I6" s="260">
        <v>56.695968506533653</v>
      </c>
    </row>
    <row r="7" spans="1:10" ht="17.100000000000001" customHeight="1" x14ac:dyDescent="0.15">
      <c r="A7" s="520"/>
      <c r="B7" s="521"/>
      <c r="C7" s="404"/>
      <c r="D7" s="330"/>
      <c r="E7" s="523" t="s">
        <v>365</v>
      </c>
      <c r="F7" s="166">
        <v>141923</v>
      </c>
      <c r="G7" s="414">
        <v>8.477291529159487</v>
      </c>
      <c r="H7" s="417">
        <v>140444</v>
      </c>
      <c r="I7" s="260">
        <v>8.0407729548254725</v>
      </c>
    </row>
    <row r="8" spans="1:10" ht="17.100000000000001" customHeight="1" x14ac:dyDescent="0.15">
      <c r="A8" s="673" t="s">
        <v>196</v>
      </c>
      <c r="B8" s="708"/>
      <c r="C8" s="404"/>
      <c r="D8" s="330"/>
      <c r="E8" s="523" t="s">
        <v>366</v>
      </c>
      <c r="F8" s="166">
        <v>989</v>
      </c>
      <c r="G8" s="414">
        <v>5.9074577921399155E-2</v>
      </c>
      <c r="H8" s="417">
        <v>1010</v>
      </c>
      <c r="I8" s="260">
        <v>5.7825045458501076E-2</v>
      </c>
    </row>
    <row r="9" spans="1:10" ht="17.100000000000001" customHeight="1" x14ac:dyDescent="0.15">
      <c r="A9" s="673"/>
      <c r="B9" s="708"/>
      <c r="C9" s="404"/>
      <c r="D9" s="330"/>
      <c r="E9" s="478" t="s">
        <v>197</v>
      </c>
      <c r="F9" s="166">
        <v>394</v>
      </c>
      <c r="G9" s="414">
        <v>2.3534260567271252E-2</v>
      </c>
      <c r="H9" s="417">
        <v>310</v>
      </c>
      <c r="I9" s="260">
        <v>1.7748281279341919E-2</v>
      </c>
    </row>
    <row r="10" spans="1:10" ht="17.100000000000001" customHeight="1" x14ac:dyDescent="0.15">
      <c r="A10" s="673" t="s">
        <v>199</v>
      </c>
      <c r="B10" s="708"/>
      <c r="C10" s="405"/>
      <c r="D10" s="730" t="s">
        <v>198</v>
      </c>
      <c r="E10" s="825"/>
      <c r="F10" s="166">
        <v>530166</v>
      </c>
      <c r="G10" s="414">
        <v>31.667677126669876</v>
      </c>
      <c r="H10" s="417">
        <v>614410</v>
      </c>
      <c r="I10" s="260">
        <v>35.176520970453119</v>
      </c>
    </row>
    <row r="11" spans="1:10" ht="17.100000000000001" customHeight="1" x14ac:dyDescent="0.15">
      <c r="A11" s="520"/>
      <c r="B11" s="521"/>
      <c r="C11" s="404"/>
      <c r="D11" s="408"/>
      <c r="E11" s="557" t="s">
        <v>367</v>
      </c>
      <c r="F11" s="166">
        <v>62057</v>
      </c>
      <c r="G11" s="414">
        <v>3.7067655025968325</v>
      </c>
      <c r="H11" s="417">
        <v>115790</v>
      </c>
      <c r="I11" s="260">
        <v>6.6292693204354851</v>
      </c>
    </row>
    <row r="12" spans="1:10" ht="17.100000000000001" customHeight="1" x14ac:dyDescent="0.15">
      <c r="A12" s="520"/>
      <c r="B12" s="521"/>
      <c r="C12" s="404"/>
      <c r="D12" s="408"/>
      <c r="E12" s="523" t="s">
        <v>451</v>
      </c>
      <c r="F12" s="166">
        <v>0</v>
      </c>
      <c r="G12" s="414">
        <v>0</v>
      </c>
      <c r="H12" s="417">
        <v>20268</v>
      </c>
      <c r="I12" s="260">
        <v>1.1603940805474258</v>
      </c>
    </row>
    <row r="13" spans="1:10" ht="17.100000000000001" customHeight="1" x14ac:dyDescent="0.15">
      <c r="A13" s="673" t="s">
        <v>193</v>
      </c>
      <c r="B13" s="708"/>
      <c r="C13" s="404"/>
      <c r="D13" s="408"/>
      <c r="E13" s="523" t="s">
        <v>368</v>
      </c>
      <c r="F13" s="166">
        <v>24382</v>
      </c>
      <c r="G13" s="414">
        <v>1.4563765003837759</v>
      </c>
      <c r="H13" s="417">
        <v>26080</v>
      </c>
      <c r="I13" s="260">
        <v>1.4931457282749587</v>
      </c>
    </row>
    <row r="14" spans="1:10" ht="17.100000000000001" customHeight="1" x14ac:dyDescent="0.15">
      <c r="A14" s="673"/>
      <c r="B14" s="708"/>
      <c r="C14" s="404"/>
      <c r="D14" s="408"/>
      <c r="E14" s="523" t="s">
        <v>303</v>
      </c>
      <c r="F14" s="166">
        <v>432673</v>
      </c>
      <c r="G14" s="414">
        <v>25.844261732037953</v>
      </c>
      <c r="H14" s="417">
        <v>449375</v>
      </c>
      <c r="I14" s="260">
        <v>25.727851290013788</v>
      </c>
    </row>
    <row r="15" spans="1:10" ht="17.100000000000001" customHeight="1" x14ac:dyDescent="0.15">
      <c r="A15" s="673" t="s">
        <v>188</v>
      </c>
      <c r="B15" s="708"/>
      <c r="C15" s="404"/>
      <c r="D15" s="408"/>
      <c r="E15" s="523" t="s">
        <v>369</v>
      </c>
      <c r="F15" s="166">
        <v>10739</v>
      </c>
      <c r="G15" s="414">
        <v>0.64145792952265468</v>
      </c>
      <c r="H15" s="417">
        <v>168</v>
      </c>
      <c r="I15" s="260">
        <v>9.6184234029982E-3</v>
      </c>
    </row>
    <row r="16" spans="1:10" ht="17.100000000000001" customHeight="1" x14ac:dyDescent="0.15">
      <c r="A16" s="673"/>
      <c r="B16" s="708"/>
      <c r="C16" s="406"/>
      <c r="D16" s="409"/>
      <c r="E16" s="479" t="s">
        <v>370</v>
      </c>
      <c r="F16" s="166">
        <v>315</v>
      </c>
      <c r="G16" s="414">
        <v>1.8815462128655949E-2</v>
      </c>
      <c r="H16" s="417">
        <v>2729</v>
      </c>
      <c r="I16" s="260">
        <v>0.15624212777846483</v>
      </c>
    </row>
    <row r="17" spans="1:9" ht="17.100000000000001" customHeight="1" x14ac:dyDescent="0.15">
      <c r="A17" s="673"/>
      <c r="B17" s="708"/>
      <c r="C17" s="405"/>
      <c r="D17" s="730" t="s">
        <v>204</v>
      </c>
      <c r="E17" s="825"/>
      <c r="F17" s="166">
        <v>542</v>
      </c>
      <c r="G17" s="414">
        <v>3.2374541186449279E-2</v>
      </c>
      <c r="H17" s="417">
        <v>195</v>
      </c>
      <c r="I17" s="260">
        <v>1.1164241449908624E-2</v>
      </c>
    </row>
    <row r="18" spans="1:9" ht="17.100000000000001" customHeight="1" x14ac:dyDescent="0.15">
      <c r="A18" s="673"/>
      <c r="B18" s="708"/>
      <c r="C18" s="404"/>
      <c r="D18" s="408"/>
      <c r="E18" s="480" t="s">
        <v>206</v>
      </c>
      <c r="F18" s="166">
        <v>0</v>
      </c>
      <c r="G18" s="414">
        <v>0</v>
      </c>
      <c r="H18" s="417">
        <v>195</v>
      </c>
      <c r="I18" s="260">
        <v>1.1164241449908624E-2</v>
      </c>
    </row>
    <row r="19" spans="1:9" ht="17.100000000000001" customHeight="1" x14ac:dyDescent="0.15">
      <c r="A19" s="941"/>
      <c r="B19" s="942"/>
      <c r="C19" s="407"/>
      <c r="D19" s="337"/>
      <c r="E19" s="478" t="s">
        <v>371</v>
      </c>
      <c r="F19" s="166">
        <v>542</v>
      </c>
      <c r="G19" s="414">
        <v>3.2374541186449279E-2</v>
      </c>
      <c r="H19" s="417">
        <v>0</v>
      </c>
      <c r="I19" s="260">
        <v>0</v>
      </c>
    </row>
    <row r="20" spans="1:9" ht="17.100000000000001" customHeight="1" x14ac:dyDescent="0.15">
      <c r="A20" s="939"/>
      <c r="B20" s="940"/>
      <c r="C20" s="726" t="s">
        <v>207</v>
      </c>
      <c r="D20" s="727"/>
      <c r="E20" s="686"/>
      <c r="F20" s="261">
        <v>1662892</v>
      </c>
      <c r="G20" s="415">
        <v>100</v>
      </c>
      <c r="H20" s="481">
        <v>1719696</v>
      </c>
      <c r="I20" s="262">
        <v>100</v>
      </c>
    </row>
    <row r="21" spans="1:9" ht="17.100000000000001" customHeight="1" x14ac:dyDescent="0.15">
      <c r="A21" s="943"/>
      <c r="B21" s="944"/>
      <c r="D21" s="730" t="s">
        <v>208</v>
      </c>
      <c r="E21" s="825"/>
      <c r="F21" s="166">
        <v>1580071</v>
      </c>
      <c r="G21" s="414">
        <v>95</v>
      </c>
      <c r="H21" s="417">
        <v>1642254</v>
      </c>
      <c r="I21" s="260">
        <v>95.5</v>
      </c>
    </row>
    <row r="22" spans="1:9" ht="17.100000000000001" customHeight="1" x14ac:dyDescent="0.15">
      <c r="A22" s="943"/>
      <c r="B22" s="944"/>
      <c r="C22" s="263"/>
      <c r="D22" s="409"/>
      <c r="E22" s="557" t="s">
        <v>372</v>
      </c>
      <c r="F22" s="166">
        <v>129027</v>
      </c>
      <c r="G22" s="414">
        <v>7.8</v>
      </c>
      <c r="H22" s="417">
        <v>157449</v>
      </c>
      <c r="I22" s="260">
        <v>9.1999999999999993</v>
      </c>
    </row>
    <row r="23" spans="1:9" ht="17.100000000000001" customHeight="1" x14ac:dyDescent="0.15">
      <c r="A23" s="673" t="s">
        <v>193</v>
      </c>
      <c r="B23" s="708"/>
      <c r="C23" s="264"/>
      <c r="D23" s="408"/>
      <c r="E23" s="523" t="s">
        <v>373</v>
      </c>
      <c r="F23" s="166">
        <v>45216</v>
      </c>
      <c r="G23" s="414">
        <v>2.7</v>
      </c>
      <c r="H23" s="417">
        <v>53468</v>
      </c>
      <c r="I23" s="260">
        <v>3.1</v>
      </c>
    </row>
    <row r="24" spans="1:9" ht="17.100000000000001" customHeight="1" x14ac:dyDescent="0.15">
      <c r="A24" s="943"/>
      <c r="B24" s="944"/>
      <c r="C24" s="264"/>
      <c r="D24" s="408"/>
      <c r="E24" s="523" t="s">
        <v>374</v>
      </c>
      <c r="F24" s="166">
        <v>26249</v>
      </c>
      <c r="G24" s="414">
        <v>1.6</v>
      </c>
      <c r="H24" s="417">
        <v>28497</v>
      </c>
      <c r="I24" s="260">
        <v>1.7</v>
      </c>
    </row>
    <row r="25" spans="1:9" ht="17.100000000000001" customHeight="1" x14ac:dyDescent="0.15">
      <c r="A25" s="673" t="s">
        <v>196</v>
      </c>
      <c r="B25" s="708"/>
      <c r="C25" s="264"/>
      <c r="D25" s="408"/>
      <c r="E25" s="523" t="s">
        <v>375</v>
      </c>
      <c r="F25" s="166">
        <v>96293</v>
      </c>
      <c r="G25" s="414">
        <v>5.8</v>
      </c>
      <c r="H25" s="417">
        <v>99343</v>
      </c>
      <c r="I25" s="260">
        <v>5.8</v>
      </c>
    </row>
    <row r="26" spans="1:9" ht="16.5" customHeight="1" x14ac:dyDescent="0.15">
      <c r="A26" s="943"/>
      <c r="B26" s="944"/>
      <c r="C26" s="264"/>
      <c r="D26" s="408"/>
      <c r="E26" s="523" t="s">
        <v>376</v>
      </c>
      <c r="F26" s="166">
        <v>588201</v>
      </c>
      <c r="G26" s="414">
        <v>35.4</v>
      </c>
      <c r="H26" s="417">
        <v>607756</v>
      </c>
      <c r="I26" s="260">
        <v>35.299999999999997</v>
      </c>
    </row>
    <row r="27" spans="1:9" ht="17.100000000000001" customHeight="1" x14ac:dyDescent="0.15">
      <c r="A27" s="673" t="s">
        <v>199</v>
      </c>
      <c r="B27" s="708"/>
      <c r="C27" s="264"/>
      <c r="D27" s="408"/>
      <c r="E27" s="523" t="s">
        <v>377</v>
      </c>
      <c r="F27" s="166">
        <v>695085</v>
      </c>
      <c r="G27" s="414">
        <v>41.8</v>
      </c>
      <c r="H27" s="417">
        <v>694828</v>
      </c>
      <c r="I27" s="260">
        <v>40.4</v>
      </c>
    </row>
    <row r="28" spans="1:9" ht="17.100000000000001" customHeight="1" x14ac:dyDescent="0.15">
      <c r="A28" s="673"/>
      <c r="B28" s="708"/>
      <c r="C28" s="264"/>
      <c r="D28" s="408"/>
      <c r="E28" s="523" t="s">
        <v>214</v>
      </c>
      <c r="F28" s="166">
        <v>0</v>
      </c>
      <c r="G28" s="414">
        <v>0</v>
      </c>
      <c r="H28" s="417">
        <v>913</v>
      </c>
      <c r="I28" s="260">
        <v>0.1</v>
      </c>
    </row>
    <row r="29" spans="1:9" ht="17.100000000000001" customHeight="1" x14ac:dyDescent="0.15">
      <c r="A29" s="673" t="s">
        <v>216</v>
      </c>
      <c r="B29" s="708"/>
      <c r="C29" s="264"/>
      <c r="D29" s="408"/>
      <c r="E29" s="478" t="s">
        <v>215</v>
      </c>
      <c r="F29" s="166">
        <v>0</v>
      </c>
      <c r="G29" s="414">
        <v>0</v>
      </c>
      <c r="H29" s="417">
        <v>0</v>
      </c>
      <c r="I29" s="260">
        <v>0</v>
      </c>
    </row>
    <row r="30" spans="1:9" ht="17.100000000000001" customHeight="1" x14ac:dyDescent="0.15">
      <c r="A30" s="673"/>
      <c r="B30" s="708"/>
      <c r="D30" s="726" t="s">
        <v>217</v>
      </c>
      <c r="E30" s="686"/>
      <c r="F30" s="166">
        <v>56819</v>
      </c>
      <c r="G30" s="414">
        <v>3.4</v>
      </c>
      <c r="H30" s="417">
        <v>50391</v>
      </c>
      <c r="I30" s="260">
        <v>2.9</v>
      </c>
    </row>
    <row r="31" spans="1:9" ht="17.100000000000001" customHeight="1" x14ac:dyDescent="0.15">
      <c r="A31" s="673" t="s">
        <v>189</v>
      </c>
      <c r="B31" s="708"/>
      <c r="C31" s="264"/>
      <c r="D31" s="330"/>
      <c r="E31" s="557" t="s">
        <v>218</v>
      </c>
      <c r="F31" s="166">
        <v>52554</v>
      </c>
      <c r="G31" s="414">
        <v>3.2</v>
      </c>
      <c r="H31" s="417">
        <v>43385</v>
      </c>
      <c r="I31" s="260">
        <v>2.5</v>
      </c>
    </row>
    <row r="32" spans="1:9" ht="17.100000000000001" customHeight="1" x14ac:dyDescent="0.15">
      <c r="A32" s="673"/>
      <c r="B32" s="708"/>
      <c r="C32" s="264"/>
      <c r="D32" s="330"/>
      <c r="E32" s="479" t="s">
        <v>219</v>
      </c>
      <c r="F32" s="166">
        <v>4265</v>
      </c>
      <c r="G32" s="414">
        <v>0.3</v>
      </c>
      <c r="H32" s="417">
        <v>7006</v>
      </c>
      <c r="I32" s="260">
        <v>0.4</v>
      </c>
    </row>
    <row r="33" spans="1:10" ht="17.100000000000001" customHeight="1" x14ac:dyDescent="0.15">
      <c r="A33" s="943"/>
      <c r="B33" s="944"/>
      <c r="D33" s="730" t="s">
        <v>220</v>
      </c>
      <c r="E33" s="825"/>
      <c r="F33" s="166">
        <v>26002</v>
      </c>
      <c r="G33" s="414">
        <v>1.6</v>
      </c>
      <c r="H33" s="417">
        <v>27051</v>
      </c>
      <c r="I33" s="260">
        <v>1.6</v>
      </c>
    </row>
    <row r="34" spans="1:10" ht="17.100000000000001" customHeight="1" x14ac:dyDescent="0.15">
      <c r="A34" s="943"/>
      <c r="B34" s="944"/>
      <c r="C34" s="265"/>
      <c r="D34" s="408"/>
      <c r="E34" s="480" t="s">
        <v>222</v>
      </c>
      <c r="F34" s="166">
        <v>214</v>
      </c>
      <c r="G34" s="414">
        <v>0</v>
      </c>
      <c r="H34" s="417">
        <v>488</v>
      </c>
      <c r="I34" s="260">
        <v>0</v>
      </c>
    </row>
    <row r="35" spans="1:10" ht="17.100000000000001" customHeight="1" x14ac:dyDescent="0.15">
      <c r="A35" s="941"/>
      <c r="B35" s="942"/>
      <c r="C35" s="265"/>
      <c r="D35" s="408"/>
      <c r="E35" s="479" t="s">
        <v>304</v>
      </c>
      <c r="F35" s="166">
        <v>25788</v>
      </c>
      <c r="G35" s="414">
        <v>1.6</v>
      </c>
      <c r="H35" s="417">
        <v>26563</v>
      </c>
      <c r="I35" s="260">
        <v>1.5</v>
      </c>
    </row>
    <row r="36" spans="1:10" ht="17.100000000000001" customHeight="1" thickBot="1" x14ac:dyDescent="0.2">
      <c r="A36" s="952" t="s">
        <v>403</v>
      </c>
      <c r="B36" s="953"/>
      <c r="C36" s="953"/>
      <c r="D36" s="953"/>
      <c r="E36" s="954"/>
      <c r="F36" s="266">
        <v>11263</v>
      </c>
      <c r="G36" s="416"/>
      <c r="H36" s="418">
        <v>26952</v>
      </c>
      <c r="I36" s="267"/>
    </row>
    <row r="37" spans="1:10" ht="15" customHeight="1" x14ac:dyDescent="0.15">
      <c r="B37" s="108" t="s">
        <v>224</v>
      </c>
      <c r="C37" s="108"/>
      <c r="D37" s="108"/>
      <c r="E37" s="107"/>
      <c r="F37" s="107"/>
      <c r="G37" s="177"/>
      <c r="H37" s="107"/>
      <c r="I37" s="177" t="s">
        <v>344</v>
      </c>
      <c r="J37" s="107"/>
    </row>
    <row r="38" spans="1:10" ht="11.25" customHeight="1" x14ac:dyDescent="0.15">
      <c r="B38" s="108" t="s">
        <v>378</v>
      </c>
      <c r="C38" s="108"/>
      <c r="D38" s="108"/>
      <c r="E38" s="107"/>
      <c r="F38" s="107"/>
      <c r="G38" s="107"/>
      <c r="H38" s="107"/>
      <c r="I38" s="107"/>
      <c r="J38" s="107"/>
    </row>
    <row r="39" spans="1:10" ht="11.25" customHeight="1" x14ac:dyDescent="0.15">
      <c r="B39" s="108"/>
      <c r="C39" s="108"/>
      <c r="D39" s="108"/>
      <c r="E39" s="107"/>
      <c r="F39" s="107"/>
      <c r="G39" s="107"/>
      <c r="H39" s="107"/>
      <c r="I39" s="107"/>
      <c r="J39" s="107"/>
    </row>
    <row r="40" spans="1:10" ht="15" customHeight="1" thickBot="1" x14ac:dyDescent="0.2">
      <c r="A40" s="108" t="s">
        <v>471</v>
      </c>
      <c r="C40" s="108"/>
      <c r="D40" s="108"/>
      <c r="E40" s="107"/>
      <c r="F40" s="107"/>
      <c r="G40" s="177"/>
      <c r="H40" s="107"/>
      <c r="I40" s="177" t="s">
        <v>114</v>
      </c>
      <c r="J40" s="107"/>
    </row>
    <row r="41" spans="1:10" ht="15" customHeight="1" x14ac:dyDescent="0.15">
      <c r="A41" s="671" t="s">
        <v>190</v>
      </c>
      <c r="B41" s="826"/>
      <c r="C41" s="826"/>
      <c r="D41" s="826"/>
      <c r="E41" s="672"/>
      <c r="F41" s="677" t="s">
        <v>442</v>
      </c>
      <c r="G41" s="679"/>
      <c r="H41" s="677" t="s">
        <v>443</v>
      </c>
      <c r="I41" s="680"/>
    </row>
    <row r="42" spans="1:10" ht="15" customHeight="1" x14ac:dyDescent="0.15">
      <c r="A42" s="675"/>
      <c r="B42" s="827"/>
      <c r="C42" s="827"/>
      <c r="D42" s="827"/>
      <c r="E42" s="676"/>
      <c r="F42" s="560" t="s">
        <v>29</v>
      </c>
      <c r="G42" s="560" t="s">
        <v>30</v>
      </c>
      <c r="H42" s="560" t="s">
        <v>29</v>
      </c>
      <c r="I42" s="237" t="s">
        <v>30</v>
      </c>
    </row>
    <row r="43" spans="1:10" ht="15.75" customHeight="1" x14ac:dyDescent="0.15">
      <c r="A43" s="828" t="s">
        <v>404</v>
      </c>
      <c r="B43" s="731"/>
      <c r="C43" s="731"/>
      <c r="D43" s="731"/>
      <c r="E43" s="825"/>
      <c r="F43" s="261">
        <v>1827420</v>
      </c>
      <c r="G43" s="261">
        <v>1767862</v>
      </c>
      <c r="H43" s="481">
        <v>1881460</v>
      </c>
      <c r="I43" s="268">
        <v>1851255</v>
      </c>
    </row>
    <row r="44" spans="1:10" ht="15.75" customHeight="1" x14ac:dyDescent="0.15">
      <c r="A44" s="410"/>
      <c r="B44" s="411"/>
      <c r="C44" s="726" t="s">
        <v>226</v>
      </c>
      <c r="D44" s="727"/>
      <c r="E44" s="686"/>
      <c r="F44" s="166">
        <v>1240745</v>
      </c>
      <c r="G44" s="166">
        <v>1233961</v>
      </c>
      <c r="H44" s="417">
        <v>1200794</v>
      </c>
      <c r="I44" s="269">
        <v>1222617</v>
      </c>
    </row>
    <row r="45" spans="1:10" ht="15.75" customHeight="1" x14ac:dyDescent="0.15">
      <c r="A45" s="410"/>
      <c r="B45" s="411"/>
      <c r="C45" s="945" t="s">
        <v>198</v>
      </c>
      <c r="D45" s="711"/>
      <c r="E45" s="712"/>
      <c r="F45" s="166">
        <v>586675</v>
      </c>
      <c r="G45" s="166">
        <v>533359</v>
      </c>
      <c r="H45" s="417">
        <v>680666</v>
      </c>
      <c r="I45" s="269">
        <v>628425</v>
      </c>
    </row>
    <row r="46" spans="1:10" ht="15.75" customHeight="1" x14ac:dyDescent="0.15">
      <c r="A46" s="410"/>
      <c r="B46" s="411"/>
      <c r="C46" s="955" t="s">
        <v>204</v>
      </c>
      <c r="D46" s="956"/>
      <c r="E46" s="957"/>
      <c r="F46" s="166">
        <v>0</v>
      </c>
      <c r="G46" s="166">
        <v>542</v>
      </c>
      <c r="H46" s="417">
        <v>0</v>
      </c>
      <c r="I46" s="269">
        <v>213</v>
      </c>
    </row>
    <row r="47" spans="1:10" ht="15.75" customHeight="1" x14ac:dyDescent="0.15">
      <c r="A47" s="828" t="s">
        <v>227</v>
      </c>
      <c r="B47" s="731"/>
      <c r="C47" s="731"/>
      <c r="D47" s="731"/>
      <c r="E47" s="825"/>
      <c r="F47" s="166">
        <v>1413433</v>
      </c>
      <c r="G47" s="166">
        <v>1070646</v>
      </c>
      <c r="H47" s="417">
        <v>2187461</v>
      </c>
      <c r="I47" s="269">
        <v>1597979</v>
      </c>
    </row>
    <row r="48" spans="1:10" ht="15.75" customHeight="1" x14ac:dyDescent="0.15">
      <c r="A48" s="410"/>
      <c r="B48" s="411"/>
      <c r="C48" s="726" t="s">
        <v>228</v>
      </c>
      <c r="D48" s="727"/>
      <c r="E48" s="686"/>
      <c r="F48" s="166">
        <v>329300</v>
      </c>
      <c r="G48" s="166">
        <v>229800</v>
      </c>
      <c r="H48" s="417">
        <v>596200</v>
      </c>
      <c r="I48" s="269">
        <v>332600</v>
      </c>
    </row>
    <row r="49" spans="1:10" ht="15.75" customHeight="1" x14ac:dyDescent="0.15">
      <c r="A49" s="410"/>
      <c r="B49" s="411"/>
      <c r="C49" s="945" t="s">
        <v>229</v>
      </c>
      <c r="D49" s="711"/>
      <c r="E49" s="712"/>
      <c r="F49" s="166">
        <v>871957</v>
      </c>
      <c r="G49" s="166">
        <v>726951</v>
      </c>
      <c r="H49" s="417">
        <v>1432969</v>
      </c>
      <c r="I49" s="269">
        <v>1107052</v>
      </c>
    </row>
    <row r="50" spans="1:10" ht="15.75" customHeight="1" x14ac:dyDescent="0.15">
      <c r="A50" s="410"/>
      <c r="B50" s="411"/>
      <c r="C50" s="945" t="s">
        <v>379</v>
      </c>
      <c r="D50" s="711"/>
      <c r="E50" s="712"/>
      <c r="F50" s="166">
        <v>70</v>
      </c>
      <c r="G50" s="166">
        <v>882</v>
      </c>
      <c r="H50" s="417">
        <v>0</v>
      </c>
      <c r="I50" s="269">
        <v>0</v>
      </c>
    </row>
    <row r="51" spans="1:10" ht="15.75" customHeight="1" x14ac:dyDescent="0.15">
      <c r="A51" s="410"/>
      <c r="B51" s="411"/>
      <c r="C51" s="945" t="s">
        <v>380</v>
      </c>
      <c r="D51" s="711"/>
      <c r="E51" s="712"/>
      <c r="F51" s="166">
        <v>195000</v>
      </c>
      <c r="G51" s="166">
        <v>100000</v>
      </c>
      <c r="H51" s="417">
        <v>130000</v>
      </c>
      <c r="I51" s="269">
        <v>130000</v>
      </c>
    </row>
    <row r="52" spans="1:10" ht="15.75" customHeight="1" x14ac:dyDescent="0.15">
      <c r="A52" s="410"/>
      <c r="B52" s="411"/>
      <c r="C52" s="946" t="s">
        <v>381</v>
      </c>
      <c r="D52" s="947"/>
      <c r="E52" s="948"/>
      <c r="F52" s="166">
        <v>16860</v>
      </c>
      <c r="G52" s="166">
        <v>12733</v>
      </c>
      <c r="H52" s="417">
        <v>28124</v>
      </c>
      <c r="I52" s="269">
        <v>28123</v>
      </c>
    </row>
    <row r="53" spans="1:10" ht="18" customHeight="1" thickBot="1" x14ac:dyDescent="0.2">
      <c r="A53" s="412"/>
      <c r="B53" s="413"/>
      <c r="C53" s="949" t="s">
        <v>232</v>
      </c>
      <c r="D53" s="950"/>
      <c r="E53" s="951"/>
      <c r="F53" s="270">
        <v>246</v>
      </c>
      <c r="G53" s="270">
        <v>280</v>
      </c>
      <c r="H53" s="419">
        <v>168</v>
      </c>
      <c r="I53" s="271">
        <v>204</v>
      </c>
    </row>
    <row r="54" spans="1:10" ht="15" customHeight="1" x14ac:dyDescent="0.15">
      <c r="B54" s="108" t="s">
        <v>233</v>
      </c>
      <c r="C54" s="108"/>
      <c r="D54" s="108"/>
      <c r="E54" s="107"/>
      <c r="F54" s="107"/>
      <c r="G54" s="177"/>
      <c r="H54" s="107"/>
      <c r="I54" s="177" t="s">
        <v>344</v>
      </c>
      <c r="J54" s="107"/>
    </row>
    <row r="55" spans="1:10" ht="17.100000000000001" customHeight="1" x14ac:dyDescent="0.15">
      <c r="B55" s="108" t="s">
        <v>378</v>
      </c>
    </row>
  </sheetData>
  <sheetProtection sheet="1"/>
  <mergeCells count="55">
    <mergeCell ref="H2:I2"/>
    <mergeCell ref="H41:I41"/>
    <mergeCell ref="C52:E52"/>
    <mergeCell ref="C53:E53"/>
    <mergeCell ref="A8:B8"/>
    <mergeCell ref="C51:E51"/>
    <mergeCell ref="D10:E10"/>
    <mergeCell ref="D17:E17"/>
    <mergeCell ref="C20:E20"/>
    <mergeCell ref="D21:E21"/>
    <mergeCell ref="D33:E33"/>
    <mergeCell ref="A36:E36"/>
    <mergeCell ref="A41:E42"/>
    <mergeCell ref="A43:E43"/>
    <mergeCell ref="C45:E45"/>
    <mergeCell ref="C46:E46"/>
    <mergeCell ref="C48:E48"/>
    <mergeCell ref="C49:E49"/>
    <mergeCell ref="C50:E50"/>
    <mergeCell ref="A47:E47"/>
    <mergeCell ref="C44:E44"/>
    <mergeCell ref="F41:G41"/>
    <mergeCell ref="A31:B31"/>
    <mergeCell ref="A32:B32"/>
    <mergeCell ref="A33:B33"/>
    <mergeCell ref="A34:B34"/>
    <mergeCell ref="A35:B35"/>
    <mergeCell ref="D30:E30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6:B16"/>
    <mergeCell ref="A17:B17"/>
    <mergeCell ref="A18:B18"/>
    <mergeCell ref="A19:B19"/>
    <mergeCell ref="A9:B9"/>
    <mergeCell ref="A10:B10"/>
    <mergeCell ref="A13:B13"/>
    <mergeCell ref="A14:B14"/>
    <mergeCell ref="A15:B15"/>
    <mergeCell ref="A5:B5"/>
    <mergeCell ref="D5:E5"/>
    <mergeCell ref="A6:B6"/>
    <mergeCell ref="A2:E3"/>
    <mergeCell ref="F2:G2"/>
    <mergeCell ref="A4:B4"/>
    <mergeCell ref="C4:E4"/>
  </mergeCells>
  <phoneticPr fontId="23"/>
  <conditionalFormatting sqref="E4:I35 C43:I53">
    <cfRule type="expression" dxfId="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98A6-E889-413C-BECE-6D920BA8D1B7}">
  <sheetPr codeName="Sheet19">
    <tabColor rgb="FF00B0F0"/>
  </sheetPr>
  <dimension ref="A1:H48"/>
  <sheetViews>
    <sheetView view="pageBreakPreview" zoomScale="90" zoomScaleNormal="90" zoomScaleSheetLayoutView="90" workbookViewId="0">
      <selection sqref="A1:H48"/>
    </sheetView>
  </sheetViews>
  <sheetFormatPr defaultColWidth="9" defaultRowHeight="18" customHeight="1" x14ac:dyDescent="0.15"/>
  <cols>
    <col min="1" max="1" width="2.875" style="108" customWidth="1"/>
    <col min="2" max="2" width="1.625" style="108" customWidth="1"/>
    <col min="3" max="3" width="23.25" style="108" customWidth="1"/>
    <col min="4" max="4" width="0.875" style="108" customWidth="1"/>
    <col min="5" max="8" width="15.125" style="108" customWidth="1"/>
    <col min="9" max="16384" width="9" style="108"/>
  </cols>
  <sheetData>
    <row r="1" spans="1:8" ht="15" customHeight="1" thickBot="1" x14ac:dyDescent="0.2">
      <c r="A1" s="108" t="s">
        <v>468</v>
      </c>
      <c r="F1" s="177"/>
      <c r="H1" s="177" t="s">
        <v>0</v>
      </c>
    </row>
    <row r="2" spans="1:8" ht="20.25" customHeight="1" x14ac:dyDescent="0.15">
      <c r="A2" s="671" t="s">
        <v>234</v>
      </c>
      <c r="B2" s="826"/>
      <c r="C2" s="826"/>
      <c r="D2" s="672"/>
      <c r="E2" s="677" t="s">
        <v>450</v>
      </c>
      <c r="F2" s="965"/>
      <c r="G2" s="958" t="s">
        <v>449</v>
      </c>
      <c r="H2" s="680"/>
    </row>
    <row r="3" spans="1:8" ht="20.25" customHeight="1" x14ac:dyDescent="0.15">
      <c r="A3" s="675"/>
      <c r="B3" s="827"/>
      <c r="C3" s="827"/>
      <c r="D3" s="676"/>
      <c r="E3" s="560" t="s">
        <v>235</v>
      </c>
      <c r="F3" s="560" t="s">
        <v>236</v>
      </c>
      <c r="G3" s="482" t="s">
        <v>235</v>
      </c>
      <c r="H3" s="237" t="s">
        <v>236</v>
      </c>
    </row>
    <row r="4" spans="1:8" s="156" customFormat="1" ht="20.25" customHeight="1" x14ac:dyDescent="0.15">
      <c r="A4" s="966" t="s">
        <v>227</v>
      </c>
      <c r="B4" s="730" t="s">
        <v>237</v>
      </c>
      <c r="C4" s="731"/>
      <c r="D4" s="825"/>
      <c r="E4" s="272">
        <v>1070646</v>
      </c>
      <c r="F4" s="559">
        <v>100</v>
      </c>
      <c r="G4" s="483">
        <v>1597979</v>
      </c>
      <c r="H4" s="558">
        <v>100</v>
      </c>
    </row>
    <row r="5" spans="1:8" ht="20.25" customHeight="1" x14ac:dyDescent="0.15">
      <c r="A5" s="967"/>
      <c r="B5" s="429"/>
      <c r="C5" s="535" t="s">
        <v>228</v>
      </c>
      <c r="D5" s="423"/>
      <c r="E5" s="241">
        <v>229800</v>
      </c>
      <c r="F5" s="559">
        <v>21.46367706973173</v>
      </c>
      <c r="G5" s="484">
        <v>332600</v>
      </c>
      <c r="H5" s="558">
        <v>20.813790419023029</v>
      </c>
    </row>
    <row r="6" spans="1:8" ht="20.25" customHeight="1" x14ac:dyDescent="0.15">
      <c r="A6" s="967"/>
      <c r="B6" s="429"/>
      <c r="C6" s="330" t="s">
        <v>229</v>
      </c>
      <c r="D6" s="421"/>
      <c r="E6" s="524">
        <v>726951</v>
      </c>
      <c r="F6" s="559">
        <v>67.898352956999801</v>
      </c>
      <c r="G6" s="485">
        <v>1107052</v>
      </c>
      <c r="H6" s="558">
        <v>69.278257098497548</v>
      </c>
    </row>
    <row r="7" spans="1:8" ht="20.25" customHeight="1" x14ac:dyDescent="0.15">
      <c r="A7" s="967"/>
      <c r="B7" s="430"/>
      <c r="C7" s="330" t="s">
        <v>379</v>
      </c>
      <c r="D7" s="273"/>
      <c r="E7" s="241">
        <v>882</v>
      </c>
      <c r="F7" s="559">
        <v>8.2380170476516051E-2</v>
      </c>
      <c r="G7" s="484">
        <v>0</v>
      </c>
      <c r="H7" s="558">
        <v>0</v>
      </c>
    </row>
    <row r="8" spans="1:8" ht="20.25" customHeight="1" x14ac:dyDescent="0.15">
      <c r="A8" s="967"/>
      <c r="B8" s="430"/>
      <c r="C8" s="330" t="s">
        <v>380</v>
      </c>
      <c r="D8" s="273"/>
      <c r="E8" s="524">
        <v>100000</v>
      </c>
      <c r="F8" s="559">
        <v>9.3401553828249479</v>
      </c>
      <c r="G8" s="485">
        <v>130000</v>
      </c>
      <c r="H8" s="558">
        <v>8.1352758703337145</v>
      </c>
    </row>
    <row r="9" spans="1:8" ht="20.25" customHeight="1" x14ac:dyDescent="0.15">
      <c r="A9" s="967"/>
      <c r="B9" s="431"/>
      <c r="C9" s="426" t="s">
        <v>381</v>
      </c>
      <c r="D9" s="420"/>
      <c r="E9" s="241">
        <v>12733</v>
      </c>
      <c r="F9" s="559">
        <v>1.1892819848951008</v>
      </c>
      <c r="G9" s="484">
        <v>28123</v>
      </c>
      <c r="H9" s="558">
        <v>1.7599104869338082</v>
      </c>
    </row>
    <row r="10" spans="1:8" ht="20.25" customHeight="1" x14ac:dyDescent="0.15">
      <c r="A10" s="968"/>
      <c r="B10" s="432"/>
      <c r="C10" s="330" t="s">
        <v>232</v>
      </c>
      <c r="D10" s="273"/>
      <c r="E10" s="241">
        <v>280</v>
      </c>
      <c r="F10" s="559">
        <v>2.6152435071909858E-2</v>
      </c>
      <c r="G10" s="484">
        <v>204</v>
      </c>
      <c r="H10" s="558">
        <v>1.2766125211908291E-2</v>
      </c>
    </row>
    <row r="11" spans="1:8" s="156" customFormat="1" ht="20.25" customHeight="1" x14ac:dyDescent="0.15">
      <c r="A11" s="978" t="s">
        <v>238</v>
      </c>
      <c r="B11" s="726" t="s">
        <v>239</v>
      </c>
      <c r="C11" s="727"/>
      <c r="D11" s="686"/>
      <c r="E11" s="272">
        <v>1335464</v>
      </c>
      <c r="F11" s="486">
        <v>100</v>
      </c>
      <c r="G11" s="483">
        <v>1784380</v>
      </c>
      <c r="H11" s="275">
        <v>100</v>
      </c>
    </row>
    <row r="12" spans="1:8" ht="20.25" customHeight="1" x14ac:dyDescent="0.15">
      <c r="A12" s="979"/>
      <c r="B12" s="422"/>
      <c r="C12" s="535" t="s">
        <v>240</v>
      </c>
      <c r="D12" s="423"/>
      <c r="E12" s="524">
        <v>1015151</v>
      </c>
      <c r="F12" s="559">
        <v>76.014853264483349</v>
      </c>
      <c r="G12" s="485">
        <v>1471208</v>
      </c>
      <c r="H12" s="558">
        <v>82.449254082650555</v>
      </c>
    </row>
    <row r="13" spans="1:8" ht="20.25" customHeight="1" x14ac:dyDescent="0.15">
      <c r="A13" s="979"/>
      <c r="B13" s="422"/>
      <c r="C13" s="330" t="s">
        <v>241</v>
      </c>
      <c r="D13" s="421"/>
      <c r="E13" s="524">
        <v>320313</v>
      </c>
      <c r="F13" s="559">
        <v>23.985146735516643</v>
      </c>
      <c r="G13" s="485">
        <v>302592</v>
      </c>
      <c r="H13" s="558">
        <v>16.957822885259866</v>
      </c>
    </row>
    <row r="14" spans="1:8" ht="20.25" customHeight="1" x14ac:dyDescent="0.15">
      <c r="A14" s="979"/>
      <c r="B14" s="422"/>
      <c r="C14" s="330" t="s">
        <v>452</v>
      </c>
      <c r="D14" s="421"/>
      <c r="E14" s="524">
        <v>0</v>
      </c>
      <c r="F14" s="559">
        <v>0</v>
      </c>
      <c r="G14" s="485">
        <v>10000</v>
      </c>
      <c r="H14" s="558">
        <v>0.56041874488617893</v>
      </c>
    </row>
    <row r="15" spans="1:8" ht="20.25" customHeight="1" x14ac:dyDescent="0.15">
      <c r="A15" s="979"/>
      <c r="B15" s="422"/>
      <c r="C15" s="330" t="s">
        <v>242</v>
      </c>
      <c r="D15" s="421"/>
      <c r="E15" s="207">
        <v>0</v>
      </c>
      <c r="F15" s="559">
        <v>0</v>
      </c>
      <c r="G15" s="487">
        <v>580</v>
      </c>
      <c r="H15" s="558">
        <v>3.2504287203398381E-2</v>
      </c>
    </row>
    <row r="16" spans="1:8" ht="3.75" customHeight="1" x14ac:dyDescent="0.15">
      <c r="A16" s="980"/>
      <c r="B16" s="276"/>
      <c r="C16" s="424"/>
      <c r="D16" s="425"/>
      <c r="E16" s="274"/>
      <c r="F16" s="488"/>
      <c r="G16" s="489"/>
      <c r="H16" s="278"/>
    </row>
    <row r="17" spans="1:8" ht="20.25" customHeight="1" x14ac:dyDescent="0.15">
      <c r="A17" s="969" t="s">
        <v>243</v>
      </c>
      <c r="B17" s="970"/>
      <c r="C17" s="970"/>
      <c r="D17" s="971"/>
      <c r="E17" s="279">
        <v>3894</v>
      </c>
      <c r="F17" s="279">
        <v>0</v>
      </c>
      <c r="G17" s="490">
        <v>51467</v>
      </c>
      <c r="H17" s="280">
        <v>0</v>
      </c>
    </row>
    <row r="18" spans="1:8" ht="15.75" customHeight="1" x14ac:dyDescent="0.15">
      <c r="A18" s="972" t="s">
        <v>244</v>
      </c>
      <c r="B18" s="973"/>
      <c r="C18" s="973"/>
      <c r="D18" s="974"/>
      <c r="E18" s="981">
        <v>268712</v>
      </c>
      <c r="F18" s="983">
        <v>100</v>
      </c>
      <c r="G18" s="959">
        <v>237868</v>
      </c>
      <c r="H18" s="961">
        <v>100</v>
      </c>
    </row>
    <row r="19" spans="1:8" ht="15.75" customHeight="1" x14ac:dyDescent="0.15">
      <c r="A19" s="975"/>
      <c r="B19" s="976"/>
      <c r="C19" s="976"/>
      <c r="D19" s="977"/>
      <c r="E19" s="982"/>
      <c r="F19" s="984"/>
      <c r="G19" s="960"/>
      <c r="H19" s="962"/>
    </row>
    <row r="20" spans="1:8" ht="15.75" customHeight="1" x14ac:dyDescent="0.15">
      <c r="A20" s="673" t="s">
        <v>245</v>
      </c>
      <c r="B20" s="985"/>
      <c r="C20" s="985"/>
      <c r="D20" s="708"/>
      <c r="E20" s="982"/>
      <c r="F20" s="984"/>
      <c r="G20" s="960"/>
      <c r="H20" s="962"/>
    </row>
    <row r="21" spans="1:8" ht="15.75" customHeight="1" x14ac:dyDescent="0.15">
      <c r="A21" s="992" t="s">
        <v>307</v>
      </c>
      <c r="B21" s="993"/>
      <c r="C21" s="993"/>
      <c r="D21" s="994"/>
      <c r="E21" s="995">
        <v>268712</v>
      </c>
      <c r="F21" s="996">
        <v>100</v>
      </c>
      <c r="G21" s="963">
        <v>237868</v>
      </c>
      <c r="H21" s="964">
        <v>100</v>
      </c>
    </row>
    <row r="22" spans="1:8" ht="15.75" customHeight="1" x14ac:dyDescent="0.15">
      <c r="A22" s="992"/>
      <c r="B22" s="993"/>
      <c r="C22" s="993"/>
      <c r="D22" s="994"/>
      <c r="E22" s="995"/>
      <c r="F22" s="996"/>
      <c r="G22" s="963"/>
      <c r="H22" s="964"/>
    </row>
    <row r="23" spans="1:8" ht="20.25" customHeight="1" x14ac:dyDescent="0.15">
      <c r="A23" s="433"/>
      <c r="B23" s="436"/>
      <c r="C23" s="525" t="s">
        <v>246</v>
      </c>
      <c r="D23" s="423"/>
      <c r="E23" s="524">
        <v>0</v>
      </c>
      <c r="F23" s="559">
        <v>0</v>
      </c>
      <c r="G23" s="485">
        <v>198351</v>
      </c>
      <c r="H23" s="558">
        <v>83.387004557149353</v>
      </c>
    </row>
    <row r="24" spans="1:8" ht="20.25" customHeight="1" x14ac:dyDescent="0.15">
      <c r="A24" s="433"/>
      <c r="B24" s="422"/>
      <c r="C24" s="293" t="s">
        <v>247</v>
      </c>
      <c r="D24" s="421"/>
      <c r="E24" s="524">
        <v>19823</v>
      </c>
      <c r="F24" s="559">
        <v>7.3770430795796242</v>
      </c>
      <c r="G24" s="485">
        <v>18705</v>
      </c>
      <c r="H24" s="558">
        <v>7.8636050246355111</v>
      </c>
    </row>
    <row r="25" spans="1:8" ht="20.25" customHeight="1" x14ac:dyDescent="0.15">
      <c r="A25" s="433"/>
      <c r="B25" s="429"/>
      <c r="C25" s="293" t="s">
        <v>284</v>
      </c>
      <c r="D25" s="421"/>
      <c r="E25" s="241">
        <v>0</v>
      </c>
      <c r="F25" s="559">
        <v>0</v>
      </c>
      <c r="G25" s="484">
        <v>0</v>
      </c>
      <c r="H25" s="558">
        <v>0</v>
      </c>
    </row>
    <row r="26" spans="1:8" ht="20.25" customHeight="1" x14ac:dyDescent="0.15">
      <c r="A26" s="433"/>
      <c r="B26" s="422"/>
      <c r="C26" s="293" t="s">
        <v>382</v>
      </c>
      <c r="D26" s="421"/>
      <c r="E26" s="241">
        <v>248889</v>
      </c>
      <c r="F26" s="559">
        <v>92.622956920420378</v>
      </c>
      <c r="G26" s="484">
        <v>16918</v>
      </c>
      <c r="H26" s="558">
        <v>7.1123480249550175</v>
      </c>
    </row>
    <row r="27" spans="1:8" ht="20.25" customHeight="1" x14ac:dyDescent="0.15">
      <c r="A27" s="433"/>
      <c r="B27" s="429"/>
      <c r="C27" s="293" t="s">
        <v>248</v>
      </c>
      <c r="D27" s="421"/>
      <c r="E27" s="241">
        <v>0</v>
      </c>
      <c r="F27" s="559">
        <v>0</v>
      </c>
      <c r="G27" s="484">
        <v>3894</v>
      </c>
      <c r="H27" s="558">
        <v>1.6370423932601277</v>
      </c>
    </row>
    <row r="28" spans="1:8" ht="5.25" customHeight="1" thickBot="1" x14ac:dyDescent="0.2">
      <c r="A28" s="434"/>
      <c r="B28" s="435"/>
      <c r="C28" s="519"/>
      <c r="D28" s="282"/>
      <c r="E28" s="519"/>
      <c r="F28" s="519"/>
      <c r="G28" s="491"/>
      <c r="H28" s="283"/>
    </row>
    <row r="29" spans="1:8" ht="15" customHeight="1" x14ac:dyDescent="0.15">
      <c r="A29" s="108" t="s">
        <v>249</v>
      </c>
      <c r="F29" s="177"/>
      <c r="H29" s="177" t="s">
        <v>344</v>
      </c>
    </row>
    <row r="30" spans="1:8" ht="15" customHeight="1" x14ac:dyDescent="0.15">
      <c r="A30" s="108" t="s">
        <v>378</v>
      </c>
    </row>
    <row r="31" spans="1:8" ht="15" customHeight="1" x14ac:dyDescent="0.15"/>
    <row r="32" spans="1:8" ht="15" customHeight="1" thickBot="1" x14ac:dyDescent="0.2">
      <c r="A32" s="522" t="s">
        <v>469</v>
      </c>
      <c r="F32" s="177"/>
      <c r="H32" s="177" t="s">
        <v>114</v>
      </c>
    </row>
    <row r="33" spans="1:8" ht="20.25" customHeight="1" x14ac:dyDescent="0.15">
      <c r="A33" s="671" t="s">
        <v>234</v>
      </c>
      <c r="B33" s="826"/>
      <c r="C33" s="826"/>
      <c r="D33" s="826"/>
      <c r="E33" s="958" t="s">
        <v>450</v>
      </c>
      <c r="F33" s="965"/>
      <c r="G33" s="958" t="s">
        <v>449</v>
      </c>
      <c r="H33" s="680"/>
    </row>
    <row r="34" spans="1:8" ht="20.25" customHeight="1" x14ac:dyDescent="0.15">
      <c r="A34" s="675"/>
      <c r="B34" s="827"/>
      <c r="C34" s="827"/>
      <c r="D34" s="827"/>
      <c r="E34" s="560" t="s">
        <v>29</v>
      </c>
      <c r="F34" s="560" t="s">
        <v>30</v>
      </c>
      <c r="G34" s="482" t="s">
        <v>29</v>
      </c>
      <c r="H34" s="237" t="s">
        <v>30</v>
      </c>
    </row>
    <row r="35" spans="1:8" ht="5.25" customHeight="1" x14ac:dyDescent="0.15">
      <c r="A35" s="284"/>
      <c r="B35" s="183"/>
      <c r="C35" s="183"/>
      <c r="D35" s="195"/>
      <c r="E35" s="183"/>
      <c r="F35" s="183"/>
      <c r="G35" s="492"/>
      <c r="H35" s="285"/>
    </row>
    <row r="36" spans="1:8" ht="20.25" customHeight="1" x14ac:dyDescent="0.15">
      <c r="A36" s="986" t="s">
        <v>405</v>
      </c>
      <c r="B36" s="987"/>
      <c r="C36" s="987"/>
      <c r="D36" s="988"/>
      <c r="E36" s="240">
        <v>1805561</v>
      </c>
      <c r="F36" s="166">
        <v>1733571</v>
      </c>
      <c r="G36" s="493">
        <v>1819887</v>
      </c>
      <c r="H36" s="269">
        <v>1794778</v>
      </c>
    </row>
    <row r="37" spans="1:8" ht="20.25" customHeight="1" x14ac:dyDescent="0.15">
      <c r="A37" s="206"/>
      <c r="B37" s="534"/>
      <c r="C37" s="525" t="s">
        <v>208</v>
      </c>
      <c r="D37" s="427"/>
      <c r="E37" s="240">
        <v>1716364</v>
      </c>
      <c r="F37" s="166">
        <v>1654963</v>
      </c>
      <c r="G37" s="493">
        <v>1735743</v>
      </c>
      <c r="H37" s="269">
        <v>1723893</v>
      </c>
    </row>
    <row r="38" spans="1:8" ht="20.25" customHeight="1" x14ac:dyDescent="0.15">
      <c r="A38" s="206"/>
      <c r="B38" s="330"/>
      <c r="C38" s="293" t="s">
        <v>217</v>
      </c>
      <c r="D38" s="277"/>
      <c r="E38" s="240">
        <v>53309</v>
      </c>
      <c r="F38" s="166">
        <v>52589</v>
      </c>
      <c r="G38" s="493">
        <v>44156</v>
      </c>
      <c r="H38" s="269">
        <v>43788</v>
      </c>
    </row>
    <row r="39" spans="1:8" ht="20.25" customHeight="1" x14ac:dyDescent="0.15">
      <c r="A39" s="206"/>
      <c r="B39" s="408"/>
      <c r="C39" s="293" t="s">
        <v>220</v>
      </c>
      <c r="D39" s="277"/>
      <c r="E39" s="240">
        <v>34306</v>
      </c>
      <c r="F39" s="166">
        <v>26019</v>
      </c>
      <c r="G39" s="493">
        <v>27099</v>
      </c>
      <c r="H39" s="269">
        <v>27097</v>
      </c>
    </row>
    <row r="40" spans="1:8" ht="20.25" customHeight="1" x14ac:dyDescent="0.15">
      <c r="A40" s="206"/>
      <c r="B40" s="330"/>
      <c r="C40" s="293" t="s">
        <v>72</v>
      </c>
      <c r="D40" s="277"/>
      <c r="E40" s="240">
        <v>1582</v>
      </c>
      <c r="F40" s="166">
        <v>0</v>
      </c>
      <c r="G40" s="493">
        <v>12889</v>
      </c>
      <c r="H40" s="269">
        <v>0</v>
      </c>
    </row>
    <row r="41" spans="1:8" ht="20.25" customHeight="1" x14ac:dyDescent="0.15">
      <c r="A41" s="989" t="s">
        <v>238</v>
      </c>
      <c r="B41" s="990"/>
      <c r="C41" s="990"/>
      <c r="D41" s="991"/>
      <c r="E41" s="240">
        <v>1625003</v>
      </c>
      <c r="F41" s="166">
        <v>1335464</v>
      </c>
      <c r="G41" s="493">
        <v>2490683</v>
      </c>
      <c r="H41" s="269">
        <v>1784380</v>
      </c>
    </row>
    <row r="42" spans="1:8" ht="20.25" customHeight="1" x14ac:dyDescent="0.15">
      <c r="A42" s="206"/>
      <c r="B42" s="535"/>
      <c r="C42" s="525" t="s">
        <v>240</v>
      </c>
      <c r="D42" s="427"/>
      <c r="E42" s="240">
        <v>1292513</v>
      </c>
      <c r="F42" s="166">
        <v>1015151</v>
      </c>
      <c r="G42" s="493">
        <v>2147083</v>
      </c>
      <c r="H42" s="269">
        <v>1471208</v>
      </c>
    </row>
    <row r="43" spans="1:8" ht="20.25" customHeight="1" x14ac:dyDescent="0.15">
      <c r="A43" s="206"/>
      <c r="B43" s="408"/>
      <c r="C43" s="293" t="s">
        <v>241</v>
      </c>
      <c r="D43" s="277"/>
      <c r="E43" s="240">
        <v>328790</v>
      </c>
      <c r="F43" s="166">
        <v>320313</v>
      </c>
      <c r="G43" s="493">
        <v>302593</v>
      </c>
      <c r="H43" s="269">
        <v>302592</v>
      </c>
    </row>
    <row r="44" spans="1:8" ht="20.25" customHeight="1" x14ac:dyDescent="0.15">
      <c r="A44" s="206"/>
      <c r="B44" s="330"/>
      <c r="C44" s="293" t="s">
        <v>313</v>
      </c>
      <c r="D44" s="277"/>
      <c r="E44" s="240">
        <v>1200</v>
      </c>
      <c r="F44" s="166">
        <v>0</v>
      </c>
      <c r="G44" s="493">
        <v>1200</v>
      </c>
      <c r="H44" s="269">
        <v>580</v>
      </c>
    </row>
    <row r="45" spans="1:8" ht="20.25" customHeight="1" x14ac:dyDescent="0.15">
      <c r="A45" s="206"/>
      <c r="B45" s="408"/>
      <c r="C45" s="293" t="s">
        <v>472</v>
      </c>
      <c r="D45" s="277"/>
      <c r="E45" s="166">
        <v>0</v>
      </c>
      <c r="F45" s="166">
        <v>0</v>
      </c>
      <c r="G45" s="493">
        <v>10000</v>
      </c>
      <c r="H45" s="269">
        <v>10000</v>
      </c>
    </row>
    <row r="46" spans="1:8" ht="20.25" customHeight="1" thickBot="1" x14ac:dyDescent="0.2">
      <c r="A46" s="286"/>
      <c r="B46" s="428"/>
      <c r="C46" s="287" t="s">
        <v>72</v>
      </c>
      <c r="D46" s="282"/>
      <c r="E46" s="288">
        <v>2500</v>
      </c>
      <c r="F46" s="270">
        <v>0</v>
      </c>
      <c r="G46" s="494">
        <v>29807</v>
      </c>
      <c r="H46" s="271">
        <v>0</v>
      </c>
    </row>
    <row r="47" spans="1:8" ht="18" customHeight="1" x14ac:dyDescent="0.15">
      <c r="A47" s="108" t="s">
        <v>249</v>
      </c>
      <c r="F47" s="177"/>
      <c r="H47" s="177" t="s">
        <v>344</v>
      </c>
    </row>
    <row r="48" spans="1:8" ht="18" customHeight="1" x14ac:dyDescent="0.15">
      <c r="A48" s="108" t="s">
        <v>378</v>
      </c>
    </row>
  </sheetData>
  <sheetProtection sheet="1"/>
  <mergeCells count="24">
    <mergeCell ref="A36:D36"/>
    <mergeCell ref="A41:D41"/>
    <mergeCell ref="A21:D22"/>
    <mergeCell ref="E21:E22"/>
    <mergeCell ref="F21:F22"/>
    <mergeCell ref="A33:D34"/>
    <mergeCell ref="E33:F33"/>
    <mergeCell ref="A18:D19"/>
    <mergeCell ref="A11:A16"/>
    <mergeCell ref="B11:D11"/>
    <mergeCell ref="E18:E20"/>
    <mergeCell ref="F18:F20"/>
    <mergeCell ref="A20:D20"/>
    <mergeCell ref="A2:D3"/>
    <mergeCell ref="E2:F2"/>
    <mergeCell ref="A4:A10"/>
    <mergeCell ref="B4:D4"/>
    <mergeCell ref="A17:D17"/>
    <mergeCell ref="G33:H33"/>
    <mergeCell ref="G2:H2"/>
    <mergeCell ref="G18:G20"/>
    <mergeCell ref="H18:H20"/>
    <mergeCell ref="G21:G22"/>
    <mergeCell ref="H21:H22"/>
  </mergeCells>
  <phoneticPr fontId="23"/>
  <conditionalFormatting sqref="C4:H27 C36:H45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8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Q267"/>
  <sheetViews>
    <sheetView tabSelected="1" zoomScale="90" zoomScaleNormal="90" zoomScaleSheetLayoutView="90" workbookViewId="0">
      <selection activeCell="M1" sqref="M1"/>
    </sheetView>
  </sheetViews>
  <sheetFormatPr defaultColWidth="9" defaultRowHeight="12" x14ac:dyDescent="0.15"/>
  <cols>
    <col min="1" max="6" width="15.25" style="18" customWidth="1"/>
    <col min="7" max="7" width="13.5" style="18" customWidth="1"/>
    <col min="8" max="8" width="7.125" style="18" customWidth="1"/>
    <col min="9" max="9" width="11.75" style="18" customWidth="1"/>
    <col min="10" max="10" width="11.25" style="18" customWidth="1"/>
    <col min="11" max="11" width="11.875" style="18" customWidth="1"/>
    <col min="12" max="12" width="10.875" style="18" customWidth="1"/>
    <col min="13" max="13" width="12.75" style="18" customWidth="1"/>
    <col min="14" max="15" width="11.875" style="18" customWidth="1"/>
    <col min="16" max="16384" width="9" style="18"/>
  </cols>
  <sheetData>
    <row r="1" spans="1:17" ht="17.25" x14ac:dyDescent="0.15">
      <c r="A1" s="997" t="s">
        <v>251</v>
      </c>
      <c r="B1" s="997"/>
      <c r="C1" s="997"/>
      <c r="D1" s="997"/>
      <c r="E1" s="997"/>
      <c r="F1" s="997"/>
      <c r="G1" s="561"/>
      <c r="H1" s="561"/>
      <c r="I1" s="561"/>
      <c r="J1" s="561"/>
      <c r="K1" s="561"/>
      <c r="L1" s="561"/>
      <c r="M1" s="998"/>
      <c r="N1" s="561"/>
      <c r="O1" s="561"/>
      <c r="P1" s="561"/>
      <c r="Q1" s="561"/>
    </row>
    <row r="2" spans="1:17" x14ac:dyDescent="0.15"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</row>
    <row r="3" spans="1:17" x14ac:dyDescent="0.15"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</row>
    <row r="4" spans="1:17" x14ac:dyDescent="0.15">
      <c r="G4" s="561"/>
      <c r="H4" s="562" t="s">
        <v>252</v>
      </c>
      <c r="I4" s="561"/>
      <c r="J4" s="561"/>
      <c r="K4" s="561"/>
      <c r="L4" s="561"/>
      <c r="M4" s="561"/>
      <c r="N4" s="561"/>
      <c r="O4" s="561"/>
      <c r="P4" s="561"/>
      <c r="Q4" s="561"/>
    </row>
    <row r="5" spans="1:17" x14ac:dyDescent="0.15">
      <c r="B5" s="22" t="s">
        <v>290</v>
      </c>
      <c r="E5" s="22" t="s">
        <v>280</v>
      </c>
      <c r="G5" s="561"/>
      <c r="H5" s="563"/>
      <c r="I5" s="563" t="str">
        <f>+'－156－'!D5</f>
        <v>平成29年度</v>
      </c>
      <c r="J5" s="563" t="str">
        <f>+'－156－'!E5</f>
        <v>平成30年度</v>
      </c>
      <c r="K5" s="563" t="str">
        <f>+'－156－'!F5</f>
        <v>令和元年度</v>
      </c>
      <c r="L5" s="563" t="str">
        <f>+'－156－'!G5</f>
        <v>令和2年度</v>
      </c>
      <c r="M5" s="563" t="str">
        <f>+'－156－'!H5</f>
        <v>令和3年度</v>
      </c>
      <c r="N5" s="561"/>
      <c r="O5" s="561"/>
      <c r="P5" s="561"/>
      <c r="Q5" s="561"/>
    </row>
    <row r="6" spans="1:17" x14ac:dyDescent="0.15">
      <c r="B6" s="22" t="s">
        <v>459</v>
      </c>
      <c r="G6" s="561"/>
      <c r="H6" s="563" t="s">
        <v>80</v>
      </c>
      <c r="I6" s="564">
        <v>100</v>
      </c>
      <c r="J6" s="564">
        <f>ROUND(J9/$I$9,2)*100</f>
        <v>100</v>
      </c>
      <c r="K6" s="564">
        <f>ROUND(K9/$I$9,2)*100</f>
        <v>95</v>
      </c>
      <c r="L6" s="564">
        <f>ROUND(L9/$I$9,2)*100</f>
        <v>118</v>
      </c>
      <c r="M6" s="564">
        <f>ROUND(M9/$I$9,2)*100</f>
        <v>112.00000000000001</v>
      </c>
      <c r="N6" s="561"/>
      <c r="O6" s="561"/>
      <c r="P6" s="561"/>
      <c r="Q6" s="561"/>
    </row>
    <row r="7" spans="1:17" x14ac:dyDescent="0.15">
      <c r="G7" s="561"/>
      <c r="H7" s="563" t="s">
        <v>253</v>
      </c>
      <c r="I7" s="564">
        <v>100</v>
      </c>
      <c r="J7" s="564">
        <f>ROUND(J10/$I$10,2)*100</f>
        <v>106</v>
      </c>
      <c r="K7" s="564">
        <f>ROUND(K10/$I$10,2)*100</f>
        <v>112.99999999999999</v>
      </c>
      <c r="L7" s="564">
        <f>ROUND(L10/$I$10,2)*100</f>
        <v>94</v>
      </c>
      <c r="M7" s="564">
        <f>ROUND(M10/$I$10,2)*100</f>
        <v>111.00000000000001</v>
      </c>
      <c r="N7" s="561"/>
      <c r="O7" s="561"/>
      <c r="P7" s="561"/>
      <c r="Q7" s="561"/>
    </row>
    <row r="8" spans="1:17" x14ac:dyDescent="0.15">
      <c r="G8" s="561"/>
      <c r="H8" s="563" t="s">
        <v>254</v>
      </c>
      <c r="I8" s="564">
        <v>100</v>
      </c>
      <c r="J8" s="564">
        <f>ROUND(J11/$I$11,2)*100</f>
        <v>96</v>
      </c>
      <c r="K8" s="564">
        <f>ROUND(K11/$I$11,2)*100</f>
        <v>83</v>
      </c>
      <c r="L8" s="564">
        <f>ROUND(L11/$I$11,2)*100</f>
        <v>135</v>
      </c>
      <c r="M8" s="564">
        <f>ROUND(M11/$I$11,2)*100</f>
        <v>112.99999999999999</v>
      </c>
      <c r="N8" s="561"/>
      <c r="O8" s="561"/>
      <c r="P8" s="561"/>
      <c r="Q8" s="561"/>
    </row>
    <row r="9" spans="1:17" x14ac:dyDescent="0.15">
      <c r="G9" s="561"/>
      <c r="H9" s="563" t="s">
        <v>80</v>
      </c>
      <c r="I9" s="565">
        <f>+'－156－'!D7</f>
        <v>54803811</v>
      </c>
      <c r="J9" s="565">
        <f>+'－156－'!E7</f>
        <v>54852055</v>
      </c>
      <c r="K9" s="565">
        <f>'－157－'!F7</f>
        <v>51934072</v>
      </c>
      <c r="L9" s="565">
        <f>+'－156－'!G7</f>
        <v>64942338</v>
      </c>
      <c r="M9" s="565">
        <f>'－157－'!H7</f>
        <v>61451010</v>
      </c>
      <c r="N9" s="561"/>
      <c r="O9" s="561"/>
      <c r="P9" s="561"/>
      <c r="Q9" s="561"/>
    </row>
    <row r="10" spans="1:17" x14ac:dyDescent="0.15">
      <c r="G10" s="561"/>
      <c r="H10" s="563" t="s">
        <v>253</v>
      </c>
      <c r="I10" s="565">
        <f>+'－156－'!D20</f>
        <v>21809251</v>
      </c>
      <c r="J10" s="565">
        <f>+'－156－'!E20</f>
        <v>23131699</v>
      </c>
      <c r="K10" s="565">
        <f>'－157－'!F20</f>
        <v>24676504</v>
      </c>
      <c r="L10" s="565">
        <f>'－157－'!G20</f>
        <v>20414303</v>
      </c>
      <c r="M10" s="565">
        <f>'－157－'!H20</f>
        <v>24294875</v>
      </c>
      <c r="N10" s="566">
        <f>+M10/M9</f>
        <v>0.39535355073903589</v>
      </c>
      <c r="O10" s="561"/>
      <c r="P10" s="561"/>
      <c r="Q10" s="561"/>
    </row>
    <row r="11" spans="1:17" x14ac:dyDescent="0.15">
      <c r="G11" s="561"/>
      <c r="H11" s="563" t="s">
        <v>254</v>
      </c>
      <c r="I11" s="565">
        <f>I9-I10</f>
        <v>32994560</v>
      </c>
      <c r="J11" s="565">
        <f>J9-J10</f>
        <v>31720356</v>
      </c>
      <c r="K11" s="565">
        <f>K9-K10</f>
        <v>27257568</v>
      </c>
      <c r="L11" s="565">
        <f>L9-L10</f>
        <v>44528035</v>
      </c>
      <c r="M11" s="565">
        <f>M9-M10</f>
        <v>37156135</v>
      </c>
      <c r="N11" s="566">
        <f>+M11/M9</f>
        <v>0.60464644926096411</v>
      </c>
      <c r="O11" s="561"/>
      <c r="P11" s="561"/>
      <c r="Q11" s="561"/>
    </row>
    <row r="12" spans="1:17" x14ac:dyDescent="0.15">
      <c r="G12" s="561"/>
      <c r="H12" s="561"/>
      <c r="I12" s="567" t="s">
        <v>354</v>
      </c>
      <c r="J12" s="568"/>
      <c r="K12" s="568"/>
      <c r="L12" s="568"/>
      <c r="M12" s="569"/>
      <c r="N12" s="570">
        <f>SUM(N10:N11)</f>
        <v>1</v>
      </c>
      <c r="O12" s="561"/>
      <c r="P12" s="561"/>
      <c r="Q12" s="561"/>
    </row>
    <row r="13" spans="1:17" x14ac:dyDescent="0.15">
      <c r="G13" s="561"/>
      <c r="H13" s="561"/>
      <c r="I13" s="571"/>
      <c r="J13" s="571"/>
      <c r="K13" s="571"/>
      <c r="L13" s="571"/>
      <c r="M13" s="571"/>
      <c r="N13" s="572"/>
      <c r="O13" s="561"/>
      <c r="P13" s="561"/>
      <c r="Q13" s="561"/>
    </row>
    <row r="14" spans="1:17" x14ac:dyDescent="0.15">
      <c r="G14" s="561"/>
      <c r="H14" s="561"/>
      <c r="I14" s="571"/>
      <c r="J14" s="571"/>
      <c r="K14" s="571"/>
      <c r="L14" s="571"/>
      <c r="M14" s="571"/>
      <c r="N14" s="572"/>
      <c r="O14" s="561"/>
      <c r="P14" s="561"/>
      <c r="Q14" s="561"/>
    </row>
    <row r="15" spans="1:17" x14ac:dyDescent="0.15">
      <c r="G15" s="561"/>
      <c r="H15" s="561"/>
      <c r="I15" s="573"/>
      <c r="J15" s="573"/>
      <c r="K15" s="574"/>
      <c r="L15" s="574"/>
      <c r="M15" s="574"/>
      <c r="N15" s="561"/>
      <c r="O15" s="561"/>
      <c r="P15" s="561"/>
      <c r="Q15" s="561"/>
    </row>
    <row r="16" spans="1:17" x14ac:dyDescent="0.15">
      <c r="G16" s="561"/>
      <c r="H16" s="561"/>
      <c r="I16" s="574"/>
      <c r="J16" s="574"/>
      <c r="K16" s="574"/>
      <c r="L16" s="574"/>
      <c r="M16" s="574"/>
      <c r="N16" s="561"/>
      <c r="O16" s="561"/>
      <c r="P16" s="561"/>
      <c r="Q16" s="561"/>
    </row>
    <row r="17" spans="7:17" x14ac:dyDescent="0.15">
      <c r="G17" s="561"/>
      <c r="H17" s="562" t="s">
        <v>255</v>
      </c>
      <c r="I17" s="574"/>
      <c r="J17" s="574"/>
      <c r="K17" s="574"/>
      <c r="L17" s="574"/>
      <c r="M17" s="574"/>
      <c r="N17" s="561"/>
      <c r="O17" s="561"/>
      <c r="P17" s="561"/>
      <c r="Q17" s="561"/>
    </row>
    <row r="18" spans="7:17" x14ac:dyDescent="0.15">
      <c r="G18" s="561"/>
      <c r="H18" s="563"/>
      <c r="I18" s="575" t="str">
        <f>+'－156－'!D5</f>
        <v>平成29年度</v>
      </c>
      <c r="J18" s="575" t="str">
        <f>+'－156－'!E5</f>
        <v>平成30年度</v>
      </c>
      <c r="K18" s="575" t="str">
        <f>+'－156－'!F5</f>
        <v>令和元年度</v>
      </c>
      <c r="L18" s="575" t="str">
        <f>+'－156－'!G5</f>
        <v>令和2年度</v>
      </c>
      <c r="M18" s="575" t="str">
        <f>+'－156－'!H5</f>
        <v>令和3年度</v>
      </c>
      <c r="N18" s="561"/>
      <c r="O18" s="561"/>
      <c r="P18" s="561"/>
      <c r="Q18" s="561"/>
    </row>
    <row r="19" spans="7:17" x14ac:dyDescent="0.15">
      <c r="G19" s="561"/>
      <c r="H19" s="563" t="s">
        <v>253</v>
      </c>
      <c r="I19" s="576">
        <f>+'－156－'!D21</f>
        <v>39.799999999999997</v>
      </c>
      <c r="J19" s="576">
        <f>+'－156－'!E21</f>
        <v>42.2</v>
      </c>
      <c r="K19" s="576">
        <f>'－157－'!F21</f>
        <v>47.5</v>
      </c>
      <c r="L19" s="576">
        <f>'－157－'!G21</f>
        <v>31.4</v>
      </c>
      <c r="M19" s="576">
        <f>'－157－'!H21</f>
        <v>39.5</v>
      </c>
      <c r="N19" s="577"/>
      <c r="O19" s="561"/>
      <c r="P19" s="561"/>
      <c r="Q19" s="561"/>
    </row>
    <row r="20" spans="7:17" x14ac:dyDescent="0.15">
      <c r="G20" s="561"/>
      <c r="H20" s="563" t="s">
        <v>254</v>
      </c>
      <c r="I20" s="576">
        <f>100-I19</f>
        <v>60.2</v>
      </c>
      <c r="J20" s="576">
        <f>100-J19</f>
        <v>57.8</v>
      </c>
      <c r="K20" s="576">
        <f>100-K19</f>
        <v>52.5</v>
      </c>
      <c r="L20" s="576">
        <f>100-L19</f>
        <v>68.599999999999994</v>
      </c>
      <c r="M20" s="576">
        <f>100-M19</f>
        <v>60.5</v>
      </c>
      <c r="N20" s="577"/>
      <c r="O20" s="561"/>
      <c r="P20" s="561"/>
      <c r="Q20" s="561"/>
    </row>
    <row r="21" spans="7:17" x14ac:dyDescent="0.15">
      <c r="G21" s="561"/>
      <c r="H21" s="561"/>
      <c r="I21" s="561"/>
      <c r="J21" s="561"/>
      <c r="K21" s="561"/>
      <c r="L21" s="561"/>
      <c r="M21" s="561"/>
      <c r="N21" s="561"/>
      <c r="O21" s="561"/>
      <c r="P21" s="561"/>
      <c r="Q21" s="561"/>
    </row>
    <row r="22" spans="7:17" x14ac:dyDescent="0.15">
      <c r="G22" s="561"/>
      <c r="H22" s="561"/>
      <c r="I22" s="561"/>
      <c r="J22" s="561"/>
      <c r="K22" s="561"/>
      <c r="L22" s="561"/>
      <c r="M22" s="561"/>
      <c r="N22" s="561"/>
      <c r="O22" s="561"/>
      <c r="P22" s="561"/>
      <c r="Q22" s="561"/>
    </row>
    <row r="23" spans="7:17" x14ac:dyDescent="0.15">
      <c r="G23" s="561"/>
      <c r="H23" s="561"/>
      <c r="I23" s="561"/>
      <c r="J23" s="561"/>
      <c r="K23" s="561"/>
      <c r="L23" s="561"/>
      <c r="M23" s="561"/>
      <c r="N23" s="561"/>
      <c r="O23" s="561"/>
      <c r="P23" s="561"/>
      <c r="Q23" s="561"/>
    </row>
    <row r="24" spans="7:17" x14ac:dyDescent="0.15"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</row>
    <row r="25" spans="7:17" x14ac:dyDescent="0.15">
      <c r="G25" s="561"/>
      <c r="H25" s="561"/>
      <c r="I25" s="561"/>
      <c r="J25" s="561"/>
      <c r="K25" s="561"/>
      <c r="L25" s="561"/>
      <c r="M25" s="561"/>
      <c r="N25" s="561"/>
      <c r="O25" s="561"/>
      <c r="P25" s="561"/>
      <c r="Q25" s="561"/>
    </row>
    <row r="26" spans="7:17" x14ac:dyDescent="0.15"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</row>
    <row r="27" spans="7:17" x14ac:dyDescent="0.15"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1"/>
    </row>
    <row r="28" spans="7:17" x14ac:dyDescent="0.15">
      <c r="G28" s="561"/>
      <c r="H28" s="561"/>
      <c r="I28" s="561"/>
      <c r="J28" s="561"/>
      <c r="K28" s="561"/>
      <c r="L28" s="561"/>
      <c r="M28" s="561"/>
      <c r="N28" s="561"/>
      <c r="O28" s="561"/>
      <c r="P28" s="561"/>
      <c r="Q28" s="561"/>
    </row>
    <row r="29" spans="7:17" x14ac:dyDescent="0.15">
      <c r="G29" s="561"/>
      <c r="H29" s="561"/>
      <c r="I29" s="561"/>
      <c r="J29" s="578"/>
      <c r="K29" s="561"/>
      <c r="L29" s="561"/>
      <c r="M29" s="561"/>
      <c r="N29" s="561"/>
      <c r="O29" s="561"/>
      <c r="P29" s="561"/>
      <c r="Q29" s="561"/>
    </row>
    <row r="30" spans="7:17" x14ac:dyDescent="0.15">
      <c r="G30" s="561"/>
      <c r="H30" s="561"/>
      <c r="I30" s="561"/>
      <c r="J30" s="561"/>
      <c r="K30" s="561"/>
      <c r="L30" s="561"/>
      <c r="M30" s="561"/>
      <c r="N30" s="561"/>
      <c r="O30" s="561"/>
      <c r="P30" s="561"/>
      <c r="Q30" s="561"/>
    </row>
    <row r="31" spans="7:17" x14ac:dyDescent="0.15"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1"/>
    </row>
    <row r="32" spans="7:17" x14ac:dyDescent="0.15"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</row>
    <row r="33" spans="2:17" x14ac:dyDescent="0.15">
      <c r="G33" s="561"/>
      <c r="H33" s="561"/>
      <c r="I33" s="561"/>
      <c r="J33" s="561"/>
      <c r="K33" s="579"/>
      <c r="L33" s="580"/>
      <c r="M33" s="580"/>
      <c r="N33" s="561"/>
      <c r="O33" s="561"/>
      <c r="P33" s="561"/>
      <c r="Q33" s="561"/>
    </row>
    <row r="34" spans="2:17" x14ac:dyDescent="0.15">
      <c r="G34" s="561"/>
      <c r="H34" s="561"/>
      <c r="I34" s="561"/>
      <c r="J34" s="561"/>
      <c r="K34" s="581"/>
      <c r="L34" s="582"/>
      <c r="M34" s="582"/>
      <c r="N34" s="561"/>
      <c r="O34" s="561"/>
      <c r="P34" s="561"/>
      <c r="Q34" s="561"/>
    </row>
    <row r="35" spans="2:17" x14ac:dyDescent="0.15">
      <c r="G35" s="561"/>
      <c r="H35" s="561"/>
      <c r="I35" s="561"/>
      <c r="J35" s="561"/>
      <c r="K35" s="583"/>
      <c r="L35" s="582"/>
      <c r="M35" s="582"/>
      <c r="N35" s="561"/>
      <c r="O35" s="561"/>
      <c r="P35" s="561"/>
      <c r="Q35" s="561"/>
    </row>
    <row r="36" spans="2:17" x14ac:dyDescent="0.15">
      <c r="G36" s="561"/>
      <c r="H36" s="561"/>
      <c r="I36" s="561"/>
      <c r="J36" s="561"/>
      <c r="K36" s="581"/>
      <c r="L36" s="582"/>
      <c r="M36" s="582"/>
      <c r="N36" s="561"/>
      <c r="O36" s="561"/>
      <c r="P36" s="561"/>
      <c r="Q36" s="561"/>
    </row>
    <row r="37" spans="2:17" x14ac:dyDescent="0.15">
      <c r="G37" s="561"/>
      <c r="H37" s="561"/>
      <c r="I37" s="561"/>
      <c r="J37" s="584"/>
      <c r="K37" s="581"/>
      <c r="L37" s="582"/>
      <c r="M37" s="582"/>
      <c r="N37" s="561"/>
      <c r="O37" s="561"/>
      <c r="P37" s="561"/>
      <c r="Q37" s="561"/>
    </row>
    <row r="38" spans="2:17" x14ac:dyDescent="0.15">
      <c r="B38" s="22" t="s">
        <v>291</v>
      </c>
      <c r="D38" s="21"/>
      <c r="E38" s="22" t="s">
        <v>281</v>
      </c>
      <c r="G38" s="561"/>
      <c r="H38" s="561"/>
      <c r="I38" s="561"/>
      <c r="J38" s="585"/>
      <c r="K38" s="581"/>
      <c r="L38" s="582"/>
      <c r="M38" s="582"/>
      <c r="N38" s="561"/>
      <c r="O38" s="561"/>
      <c r="P38" s="561"/>
      <c r="Q38" s="561"/>
    </row>
    <row r="39" spans="2:17" x14ac:dyDescent="0.15">
      <c r="B39" s="22" t="s">
        <v>276</v>
      </c>
      <c r="G39" s="561"/>
      <c r="H39" s="562" t="s">
        <v>256</v>
      </c>
      <c r="I39" s="561"/>
      <c r="J39" s="585"/>
      <c r="K39" s="581"/>
      <c r="L39" s="582"/>
      <c r="M39" s="582"/>
      <c r="N39" s="561"/>
      <c r="O39" s="561"/>
      <c r="P39" s="561"/>
      <c r="Q39" s="561"/>
    </row>
    <row r="40" spans="2:17" x14ac:dyDescent="0.15">
      <c r="G40" s="561"/>
      <c r="H40" s="586" t="s">
        <v>152</v>
      </c>
      <c r="I40" s="587">
        <f>SUM(I41:I51)</f>
        <v>58814487</v>
      </c>
      <c r="J40" s="588">
        <f>SUM(J41:J51)</f>
        <v>1</v>
      </c>
      <c r="K40" s="589"/>
      <c r="L40" s="582"/>
      <c r="M40" s="582"/>
      <c r="N40" s="561"/>
      <c r="O40" s="561"/>
      <c r="P40" s="561"/>
      <c r="Q40" s="561"/>
    </row>
    <row r="41" spans="2:17" x14ac:dyDescent="0.15">
      <c r="G41" s="561"/>
      <c r="H41" s="590" t="s">
        <v>162</v>
      </c>
      <c r="I41" s="591">
        <f>'－167－'!S7</f>
        <v>6907332</v>
      </c>
      <c r="J41" s="592">
        <f>+I41/$I$40</f>
        <v>0.11744269740888839</v>
      </c>
      <c r="K41" s="589"/>
      <c r="L41" s="593"/>
      <c r="M41" s="582"/>
      <c r="N41" s="561"/>
      <c r="O41" s="561"/>
      <c r="P41" s="561"/>
      <c r="Q41" s="561"/>
    </row>
    <row r="42" spans="2:17" x14ac:dyDescent="0.15">
      <c r="G42" s="561"/>
      <c r="H42" s="590" t="s">
        <v>164</v>
      </c>
      <c r="I42" s="591">
        <f>'－167－'!S9</f>
        <v>7741866</v>
      </c>
      <c r="J42" s="592">
        <f>+I42/$I$40</f>
        <v>0.13163195659599988</v>
      </c>
      <c r="K42" s="589"/>
      <c r="L42" s="593"/>
      <c r="M42" s="582"/>
      <c r="N42" s="561"/>
      <c r="O42" s="561"/>
      <c r="P42" s="561"/>
      <c r="Q42" s="561"/>
    </row>
    <row r="43" spans="2:17" x14ac:dyDescent="0.15">
      <c r="G43" s="561"/>
      <c r="H43" s="590" t="s">
        <v>165</v>
      </c>
      <c r="I43" s="591">
        <f>'－167－'!S10</f>
        <v>597105</v>
      </c>
      <c r="J43" s="592">
        <f>+I43/$I$40</f>
        <v>1.0152345628722392E-2</v>
      </c>
      <c r="K43" s="589"/>
      <c r="L43" s="593"/>
      <c r="M43" s="582"/>
      <c r="N43" s="561"/>
      <c r="O43" s="561"/>
      <c r="P43" s="561"/>
      <c r="Q43" s="561"/>
    </row>
    <row r="44" spans="2:17" x14ac:dyDescent="0.15">
      <c r="G44" s="561"/>
      <c r="H44" s="590" t="s">
        <v>163</v>
      </c>
      <c r="I44" s="591">
        <f>'－167－'!S11</f>
        <v>22189245</v>
      </c>
      <c r="J44" s="592">
        <f t="shared" ref="J44:J52" si="0">+I44/$I$40</f>
        <v>0.37727516011488804</v>
      </c>
      <c r="K44" s="589"/>
      <c r="L44" s="593"/>
      <c r="M44" s="582"/>
      <c r="N44" s="561"/>
      <c r="O44" s="561"/>
      <c r="P44" s="561"/>
      <c r="Q44" s="561"/>
    </row>
    <row r="45" spans="2:17" x14ac:dyDescent="0.15">
      <c r="G45" s="561"/>
      <c r="H45" s="590" t="s">
        <v>166</v>
      </c>
      <c r="I45" s="591">
        <f>'－167－'!S12</f>
        <v>3455553</v>
      </c>
      <c r="J45" s="592">
        <f t="shared" si="0"/>
        <v>5.8753432636418301E-2</v>
      </c>
      <c r="K45" s="589"/>
      <c r="L45" s="593"/>
      <c r="M45" s="582"/>
      <c r="N45" s="561"/>
      <c r="O45" s="561"/>
      <c r="P45" s="561"/>
      <c r="Q45" s="561"/>
    </row>
    <row r="46" spans="2:17" x14ac:dyDescent="0.15">
      <c r="G46" s="561"/>
      <c r="H46" s="590" t="s">
        <v>17</v>
      </c>
      <c r="I46" s="591">
        <f>'－167－'!S13</f>
        <v>3585323</v>
      </c>
      <c r="J46" s="592">
        <f t="shared" si="0"/>
        <v>6.0959861810917434E-2</v>
      </c>
      <c r="K46" s="589"/>
      <c r="L46" s="593"/>
      <c r="M46" s="582"/>
      <c r="N46" s="561"/>
      <c r="O46" s="561"/>
      <c r="P46" s="561"/>
      <c r="Q46" s="561"/>
    </row>
    <row r="47" spans="2:17" x14ac:dyDescent="0.15">
      <c r="G47" s="561"/>
      <c r="H47" s="590" t="s">
        <v>257</v>
      </c>
      <c r="I47" s="591">
        <f>'－167－'!S14</f>
        <v>3463733</v>
      </c>
      <c r="J47" s="592">
        <f t="shared" si="0"/>
        <v>5.8892514016147077E-2</v>
      </c>
      <c r="K47" s="589"/>
      <c r="L47" s="561"/>
      <c r="M47" s="561"/>
      <c r="N47" s="561"/>
      <c r="O47" s="561"/>
      <c r="P47" s="561"/>
      <c r="Q47" s="561"/>
    </row>
    <row r="48" spans="2:17" ht="48" x14ac:dyDescent="0.15">
      <c r="G48" s="561"/>
      <c r="H48" s="594" t="s">
        <v>154</v>
      </c>
      <c r="I48" s="591">
        <f>'－167－'!S15</f>
        <v>34822</v>
      </c>
      <c r="J48" s="592">
        <f t="shared" si="0"/>
        <v>5.9206501282583655E-4</v>
      </c>
      <c r="K48" s="589"/>
      <c r="L48" s="561"/>
      <c r="M48" s="561"/>
      <c r="N48" s="561"/>
      <c r="O48" s="561"/>
      <c r="P48" s="561"/>
      <c r="Q48" s="561"/>
    </row>
    <row r="49" spans="4:17" x14ac:dyDescent="0.15">
      <c r="G49" s="561"/>
      <c r="H49" s="590" t="s">
        <v>167</v>
      </c>
      <c r="I49" s="591">
        <f>'－167－'!S16</f>
        <v>3477971</v>
      </c>
      <c r="J49" s="592">
        <f t="shared" si="0"/>
        <v>5.9134597229420702E-2</v>
      </c>
      <c r="K49" s="589"/>
      <c r="L49" s="561"/>
      <c r="M49" s="561"/>
      <c r="N49" s="561"/>
      <c r="O49" s="561"/>
      <c r="P49" s="561"/>
      <c r="Q49" s="561"/>
    </row>
    <row r="50" spans="4:17" x14ac:dyDescent="0.15">
      <c r="D50" s="18">
        <v>100</v>
      </c>
      <c r="G50" s="561"/>
      <c r="H50" s="590" t="s">
        <v>155</v>
      </c>
      <c r="I50" s="591">
        <f>'－167－'!S17</f>
        <v>7361537</v>
      </c>
      <c r="J50" s="592">
        <f t="shared" si="0"/>
        <v>0.12516536954577195</v>
      </c>
      <c r="K50" s="589"/>
      <c r="L50" s="561"/>
      <c r="M50" s="561"/>
      <c r="N50" s="561"/>
      <c r="O50" s="561"/>
      <c r="P50" s="561"/>
      <c r="Q50" s="561"/>
    </row>
    <row r="51" spans="4:17" x14ac:dyDescent="0.15">
      <c r="G51" s="561"/>
      <c r="H51" s="590" t="s">
        <v>319</v>
      </c>
      <c r="I51" s="591">
        <f>'－167－'!S20</f>
        <v>0</v>
      </c>
      <c r="J51" s="592">
        <f t="shared" si="0"/>
        <v>0</v>
      </c>
      <c r="K51" s="589"/>
      <c r="L51" s="561"/>
      <c r="M51" s="561"/>
      <c r="N51" s="561"/>
      <c r="O51" s="561"/>
      <c r="P51" s="561"/>
      <c r="Q51" s="561"/>
    </row>
    <row r="52" spans="4:17" x14ac:dyDescent="0.15">
      <c r="G52" s="561"/>
      <c r="H52" s="561" t="s">
        <v>350</v>
      </c>
      <c r="I52" s="591">
        <f>'－167－'!S21</f>
        <v>0</v>
      </c>
      <c r="J52" s="592">
        <f t="shared" si="0"/>
        <v>0</v>
      </c>
      <c r="K52" s="561"/>
      <c r="L52" s="561"/>
      <c r="M52" s="561"/>
      <c r="N52" s="561"/>
      <c r="O52" s="561"/>
      <c r="P52" s="561"/>
      <c r="Q52" s="561"/>
    </row>
    <row r="53" spans="4:17" x14ac:dyDescent="0.15">
      <c r="G53" s="561"/>
      <c r="H53" s="561" t="s">
        <v>355</v>
      </c>
      <c r="I53" s="561"/>
      <c r="J53" s="561"/>
      <c r="K53" s="561"/>
      <c r="L53" s="561"/>
      <c r="M53" s="561"/>
      <c r="N53" s="561"/>
      <c r="O53" s="561"/>
      <c r="P53" s="561"/>
      <c r="Q53" s="561"/>
    </row>
    <row r="54" spans="4:17" x14ac:dyDescent="0.15">
      <c r="G54" s="561"/>
      <c r="H54" s="561"/>
      <c r="I54" s="561"/>
      <c r="J54" s="561"/>
      <c r="K54" s="561"/>
      <c r="L54" s="561"/>
      <c r="M54" s="561"/>
      <c r="N54" s="561"/>
      <c r="O54" s="561"/>
      <c r="P54" s="561"/>
      <c r="Q54" s="561"/>
    </row>
    <row r="55" spans="4:17" x14ac:dyDescent="0.15">
      <c r="G55" s="561"/>
      <c r="H55" s="562" t="s">
        <v>258</v>
      </c>
      <c r="I55" s="561"/>
      <c r="J55" s="561"/>
      <c r="K55" s="561"/>
      <c r="L55" s="561"/>
      <c r="M55" s="561"/>
      <c r="N55" s="561"/>
      <c r="O55" s="561"/>
      <c r="P55" s="561"/>
      <c r="Q55" s="561"/>
    </row>
    <row r="56" spans="4:17" x14ac:dyDescent="0.15">
      <c r="G56" s="561"/>
      <c r="H56" s="563"/>
      <c r="I56" s="595" t="str">
        <f>'－166－'!G26</f>
        <v>平成29年度</v>
      </c>
      <c r="J56" s="595" t="str">
        <f>'－166－'!J26</f>
        <v>平成30年度</v>
      </c>
      <c r="K56" s="595" t="str">
        <f>'－166－'!M26</f>
        <v>令和元年度</v>
      </c>
      <c r="L56" s="595" t="str">
        <f>'－166－'!P26</f>
        <v>令和2年度</v>
      </c>
      <c r="M56" s="595" t="str">
        <f>'－166－'!S26</f>
        <v>令和3年度</v>
      </c>
      <c r="N56" s="561"/>
      <c r="O56" s="561"/>
      <c r="P56" s="561"/>
      <c r="Q56" s="561"/>
    </row>
    <row r="57" spans="4:17" x14ac:dyDescent="0.15">
      <c r="G57" s="561"/>
      <c r="H57" s="563" t="s">
        <v>283</v>
      </c>
      <c r="I57" s="596">
        <f>'－166－'!I30</f>
        <v>88.300000000000011</v>
      </c>
      <c r="J57" s="596">
        <f>'－166－'!L30</f>
        <v>83.699999999999989</v>
      </c>
      <c r="K57" s="596">
        <f>'－167－'!O30</f>
        <v>97.300000000000011</v>
      </c>
      <c r="L57" s="596">
        <f>'－167－'!R30</f>
        <v>90.5</v>
      </c>
      <c r="M57" s="596">
        <f>'－167－'!U30</f>
        <v>88.1</v>
      </c>
      <c r="N57" s="561"/>
      <c r="O57" s="561"/>
      <c r="P57" s="561"/>
      <c r="Q57" s="561"/>
    </row>
    <row r="58" spans="4:17" x14ac:dyDescent="0.15">
      <c r="G58" s="561"/>
      <c r="H58" s="590" t="s">
        <v>162</v>
      </c>
      <c r="I58" s="596">
        <f>'－166－'!I31</f>
        <v>23.3</v>
      </c>
      <c r="J58" s="596">
        <f>'－166－'!L31</f>
        <v>22.2</v>
      </c>
      <c r="K58" s="596">
        <f>'－167－'!O31</f>
        <v>24.3</v>
      </c>
      <c r="L58" s="596">
        <f>'－167－'!R31</f>
        <v>23.6</v>
      </c>
      <c r="M58" s="596">
        <f>'－167－'!U31</f>
        <v>22.848999784071474</v>
      </c>
      <c r="N58" s="561"/>
      <c r="O58" s="561"/>
      <c r="P58" s="561"/>
      <c r="Q58" s="561"/>
    </row>
    <row r="59" spans="4:17" x14ac:dyDescent="0.15">
      <c r="G59" s="561"/>
      <c r="H59" s="590" t="s">
        <v>163</v>
      </c>
      <c r="I59" s="596">
        <f>'－166－'!I32</f>
        <v>19</v>
      </c>
      <c r="J59" s="596">
        <f>'－166－'!L32</f>
        <v>20.3</v>
      </c>
      <c r="K59" s="596">
        <f>'－167－'!O32</f>
        <v>23.4</v>
      </c>
      <c r="L59" s="596">
        <f>'－167－'!R32</f>
        <v>19.899999999999999</v>
      </c>
      <c r="M59" s="596">
        <f>'－167－'!U32</f>
        <v>18.445178147668244</v>
      </c>
      <c r="N59" s="561"/>
      <c r="O59" s="561"/>
      <c r="P59" s="561"/>
      <c r="Q59" s="561"/>
    </row>
    <row r="60" spans="4:17" x14ac:dyDescent="0.15">
      <c r="G60" s="561"/>
      <c r="H60" s="590" t="s">
        <v>17</v>
      </c>
      <c r="I60" s="596">
        <f>'－166－'!I33</f>
        <v>13.6</v>
      </c>
      <c r="J60" s="596">
        <f>'－166－'!L33</f>
        <v>12.3</v>
      </c>
      <c r="K60" s="596">
        <f>'－167－'!O33</f>
        <v>13.1</v>
      </c>
      <c r="L60" s="596">
        <f>'－167－'!R33</f>
        <v>12</v>
      </c>
      <c r="M60" s="596">
        <f>'－167－'!U33</f>
        <v>13.025227939758263</v>
      </c>
      <c r="N60" s="561"/>
      <c r="O60" s="561"/>
      <c r="P60" s="561"/>
      <c r="Q60" s="561"/>
    </row>
    <row r="61" spans="4:17" x14ac:dyDescent="0.15">
      <c r="G61" s="561"/>
      <c r="H61" s="590" t="s">
        <v>164</v>
      </c>
      <c r="I61" s="596">
        <f>'－166－'!I34</f>
        <v>16.600000000000001</v>
      </c>
      <c r="J61" s="596">
        <f>'－166－'!L34</f>
        <v>14.8</v>
      </c>
      <c r="K61" s="596">
        <f>'－167－'!O34</f>
        <v>17.899999999999999</v>
      </c>
      <c r="L61" s="596">
        <f>'－167－'!R34</f>
        <v>17.100000000000001</v>
      </c>
      <c r="M61" s="596">
        <f>'－167－'!U34</f>
        <v>15.863710789776</v>
      </c>
      <c r="N61" s="561"/>
      <c r="O61" s="561"/>
      <c r="P61" s="561"/>
      <c r="Q61" s="561"/>
    </row>
    <row r="62" spans="4:17" x14ac:dyDescent="0.15">
      <c r="G62" s="561"/>
      <c r="H62" s="561"/>
      <c r="I62" s="597"/>
      <c r="J62" s="597"/>
      <c r="K62" s="597"/>
      <c r="L62" s="597"/>
      <c r="M62" s="597"/>
      <c r="N62" s="561"/>
      <c r="O62" s="561"/>
      <c r="P62" s="561"/>
      <c r="Q62" s="561"/>
    </row>
    <row r="63" spans="4:17" x14ac:dyDescent="0.15">
      <c r="G63" s="561"/>
      <c r="H63" s="561"/>
      <c r="I63" s="597"/>
      <c r="J63" s="597"/>
      <c r="K63" s="597"/>
      <c r="L63" s="597"/>
      <c r="M63" s="597"/>
      <c r="N63" s="561"/>
      <c r="O63" s="561"/>
      <c r="P63" s="561"/>
      <c r="Q63" s="561"/>
    </row>
    <row r="64" spans="4:17" x14ac:dyDescent="0.15">
      <c r="G64" s="561"/>
      <c r="H64" s="561"/>
      <c r="I64" s="597"/>
      <c r="J64" s="597"/>
      <c r="K64" s="597"/>
      <c r="L64" s="597"/>
      <c r="M64" s="597"/>
      <c r="N64" s="561"/>
      <c r="O64" s="561"/>
      <c r="P64" s="561"/>
      <c r="Q64" s="561"/>
    </row>
    <row r="65" spans="2:17" x14ac:dyDescent="0.15">
      <c r="G65" s="561"/>
      <c r="H65" s="561"/>
      <c r="I65" s="597"/>
      <c r="J65" s="597"/>
      <c r="K65" s="597"/>
      <c r="L65" s="597"/>
      <c r="M65" s="597"/>
      <c r="N65" s="561"/>
      <c r="O65" s="561"/>
      <c r="P65" s="561"/>
      <c r="Q65" s="561"/>
    </row>
    <row r="66" spans="2:17" x14ac:dyDescent="0.15">
      <c r="G66" s="561"/>
      <c r="H66" s="561"/>
      <c r="I66" s="597"/>
      <c r="J66" s="597"/>
      <c r="K66" s="597"/>
      <c r="L66" s="597"/>
      <c r="M66" s="597"/>
      <c r="N66" s="561"/>
      <c r="O66" s="561"/>
      <c r="P66" s="561"/>
      <c r="Q66" s="561"/>
    </row>
    <row r="67" spans="2:17" x14ac:dyDescent="0.15">
      <c r="G67" s="561"/>
      <c r="H67" s="561"/>
      <c r="I67" s="561"/>
      <c r="J67" s="561"/>
      <c r="K67" s="561"/>
      <c r="L67" s="561"/>
      <c r="M67" s="561"/>
      <c r="N67" s="561"/>
      <c r="O67" s="561"/>
      <c r="P67" s="561"/>
      <c r="Q67" s="561"/>
    </row>
    <row r="68" spans="2:17" x14ac:dyDescent="0.15">
      <c r="G68" s="561"/>
      <c r="H68" s="561"/>
      <c r="I68" s="561"/>
      <c r="J68" s="561"/>
      <c r="K68" s="561"/>
      <c r="L68" s="561"/>
      <c r="M68" s="561"/>
      <c r="N68" s="561"/>
      <c r="O68" s="561"/>
      <c r="P68" s="561"/>
      <c r="Q68" s="561"/>
    </row>
    <row r="69" spans="2:17" x14ac:dyDescent="0.15">
      <c r="B69" s="22" t="s">
        <v>292</v>
      </c>
      <c r="G69" s="561"/>
      <c r="H69" s="561"/>
      <c r="I69" s="561"/>
      <c r="J69" s="561"/>
      <c r="K69" s="561"/>
      <c r="L69" s="561"/>
      <c r="M69" s="561"/>
      <c r="N69" s="561"/>
      <c r="O69" s="561"/>
      <c r="P69" s="561"/>
      <c r="Q69" s="561"/>
    </row>
    <row r="70" spans="2:17" x14ac:dyDescent="0.15">
      <c r="G70" s="561"/>
      <c r="H70" s="561"/>
      <c r="I70" s="561"/>
      <c r="J70" s="561"/>
      <c r="K70" s="561"/>
      <c r="L70" s="561"/>
      <c r="M70" s="561"/>
      <c r="N70" s="561"/>
      <c r="O70" s="561"/>
      <c r="P70" s="561"/>
      <c r="Q70" s="561"/>
    </row>
    <row r="71" spans="2:17" x14ac:dyDescent="0.15">
      <c r="G71" s="561"/>
      <c r="H71" s="598"/>
      <c r="I71" s="599"/>
      <c r="J71" s="561"/>
      <c r="K71" s="561"/>
      <c r="L71" s="561"/>
      <c r="M71" s="561"/>
      <c r="N71" s="561"/>
      <c r="O71" s="561"/>
      <c r="P71" s="561"/>
      <c r="Q71" s="561"/>
    </row>
    <row r="72" spans="2:17" x14ac:dyDescent="0.15">
      <c r="G72" s="561"/>
      <c r="H72" s="561"/>
      <c r="I72" s="600"/>
      <c r="J72" s="561"/>
      <c r="K72" s="561"/>
      <c r="L72" s="561"/>
      <c r="M72" s="561"/>
      <c r="N72" s="561"/>
      <c r="O72" s="561"/>
      <c r="P72" s="561"/>
      <c r="Q72" s="561"/>
    </row>
    <row r="73" spans="2:17" ht="13.5" x14ac:dyDescent="0.15">
      <c r="G73" s="561"/>
      <c r="H73" s="561"/>
      <c r="I73" s="601"/>
      <c r="J73" s="561"/>
      <c r="K73" s="561"/>
      <c r="L73" s="561"/>
      <c r="M73" s="561"/>
      <c r="N73" s="561"/>
      <c r="O73" s="561"/>
      <c r="P73" s="561"/>
      <c r="Q73" s="561"/>
    </row>
    <row r="74" spans="2:17" x14ac:dyDescent="0.15">
      <c r="G74" s="561"/>
      <c r="H74" s="602" t="s">
        <v>259</v>
      </c>
      <c r="I74" s="603"/>
      <c r="J74" s="561"/>
      <c r="K74" s="561"/>
      <c r="L74" s="561"/>
      <c r="M74" s="604" t="s">
        <v>460</v>
      </c>
      <c r="N74" s="561"/>
      <c r="O74" s="561"/>
      <c r="P74" s="561"/>
      <c r="Q74" s="561"/>
    </row>
    <row r="75" spans="2:17" ht="13.5" x14ac:dyDescent="0.15">
      <c r="G75" s="998"/>
      <c r="H75" s="999" t="s">
        <v>47</v>
      </c>
      <c r="I75" s="1000">
        <f t="shared" ref="I75:I82" si="1">J75/$J$83*100</f>
        <v>30.376870904927518</v>
      </c>
      <c r="J75" s="1001">
        <f>+N89</f>
        <v>18246431</v>
      </c>
      <c r="K75" s="606"/>
      <c r="L75" s="607" t="s">
        <v>34</v>
      </c>
      <c r="M75" s="608" t="s">
        <v>260</v>
      </c>
      <c r="N75" s="608" t="s">
        <v>261</v>
      </c>
      <c r="O75" s="561"/>
      <c r="P75" s="561"/>
      <c r="Q75" s="561"/>
    </row>
    <row r="76" spans="2:17" ht="13.5" x14ac:dyDescent="0.15">
      <c r="G76" s="998"/>
      <c r="H76" s="999" t="s">
        <v>53</v>
      </c>
      <c r="I76" s="1000">
        <f t="shared" si="1"/>
        <v>4.6771434928630766</v>
      </c>
      <c r="J76" s="1001">
        <f>+N96</f>
        <v>2809413</v>
      </c>
      <c r="K76" s="606"/>
      <c r="L76" s="609" t="s">
        <v>35</v>
      </c>
      <c r="M76" s="610">
        <f>'－159－'!P6</f>
        <v>16223138</v>
      </c>
      <c r="N76" s="610">
        <f>'－159－'!Q6</f>
        <v>16604271</v>
      </c>
      <c r="O76" s="561"/>
      <c r="P76" s="561"/>
      <c r="Q76" s="561"/>
    </row>
    <row r="77" spans="2:17" ht="13.5" x14ac:dyDescent="0.15">
      <c r="G77" s="998"/>
      <c r="H77" s="999" t="s">
        <v>262</v>
      </c>
      <c r="I77" s="1000">
        <f t="shared" si="1"/>
        <v>8.9695906336364715</v>
      </c>
      <c r="J77" s="1001">
        <f>+N85</f>
        <v>5387751</v>
      </c>
      <c r="K77" s="606"/>
      <c r="L77" s="609" t="s">
        <v>263</v>
      </c>
      <c r="M77" s="610">
        <f>'－159－'!P7</f>
        <v>177444</v>
      </c>
      <c r="N77" s="610">
        <f>'－159－'!Q7</f>
        <v>182405</v>
      </c>
      <c r="O77" s="561"/>
      <c r="P77" s="561"/>
      <c r="Q77" s="561"/>
    </row>
    <row r="78" spans="2:17" x14ac:dyDescent="0.15">
      <c r="G78" s="998"/>
      <c r="H78" s="1002" t="s">
        <v>264</v>
      </c>
      <c r="I78" s="1003">
        <f t="shared" si="1"/>
        <v>15.371778662292208</v>
      </c>
      <c r="J78" s="1004">
        <f>SUM(N77:N84,N86,N90)</f>
        <v>9233344</v>
      </c>
      <c r="K78" s="611"/>
      <c r="L78" s="609" t="s">
        <v>37</v>
      </c>
      <c r="M78" s="610">
        <f>'－159－'!P8</f>
        <v>5838</v>
      </c>
      <c r="N78" s="610">
        <f>'－159－'!Q8</f>
        <v>5343</v>
      </c>
      <c r="O78" s="561"/>
      <c r="P78" s="561"/>
      <c r="Q78" s="561"/>
    </row>
    <row r="79" spans="2:17" x14ac:dyDescent="0.15">
      <c r="G79" s="998"/>
      <c r="H79" s="1005" t="s">
        <v>265</v>
      </c>
      <c r="I79" s="1000">
        <f t="shared" si="1"/>
        <v>4.3743408906625794</v>
      </c>
      <c r="J79" s="1004">
        <f>SUM(N87:N88,N91:N92,N95)</f>
        <v>2627529</v>
      </c>
      <c r="K79" s="611"/>
      <c r="L79" s="609" t="s">
        <v>38</v>
      </c>
      <c r="M79" s="610">
        <f>'－159－'!P9</f>
        <v>20524</v>
      </c>
      <c r="N79" s="610">
        <f>'－159－'!Q9</f>
        <v>31461</v>
      </c>
      <c r="O79" s="561"/>
      <c r="P79" s="561"/>
      <c r="Q79" s="561"/>
    </row>
    <row r="80" spans="2:17" ht="13.5" x14ac:dyDescent="0.15">
      <c r="G80" s="998"/>
      <c r="H80" s="1006" t="s">
        <v>50</v>
      </c>
      <c r="I80" s="1000">
        <f t="shared" si="1"/>
        <v>6.2792733197035195</v>
      </c>
      <c r="J80" s="1001">
        <f>+N93</f>
        <v>3771762</v>
      </c>
      <c r="K80" s="606"/>
      <c r="L80" s="609" t="s">
        <v>39</v>
      </c>
      <c r="M80" s="610">
        <f>'－159－'!P10</f>
        <v>22224</v>
      </c>
      <c r="N80" s="610">
        <f>'－159－'!Q10</f>
        <v>38089</v>
      </c>
      <c r="O80" s="561"/>
      <c r="P80" s="561"/>
      <c r="Q80" s="561"/>
    </row>
    <row r="81" spans="7:17" ht="13.5" x14ac:dyDescent="0.15">
      <c r="G81" s="998"/>
      <c r="H81" s="1006" t="s">
        <v>51</v>
      </c>
      <c r="I81" s="1000">
        <f t="shared" si="1"/>
        <v>2.3080182906196773</v>
      </c>
      <c r="J81" s="1001">
        <f>+N94</f>
        <v>1386354</v>
      </c>
      <c r="K81" s="606"/>
      <c r="L81" s="609" t="s">
        <v>384</v>
      </c>
      <c r="M81" s="610">
        <f>'－159－'!P11</f>
        <v>248300</v>
      </c>
      <c r="N81" s="610">
        <f>'－159－'!Q11</f>
        <v>255843</v>
      </c>
      <c r="O81" s="561"/>
      <c r="P81" s="561"/>
      <c r="Q81" s="561"/>
    </row>
    <row r="82" spans="7:17" ht="13.5" x14ac:dyDescent="0.15">
      <c r="G82" s="998"/>
      <c r="H82" s="1006" t="s">
        <v>35</v>
      </c>
      <c r="I82" s="1000">
        <f t="shared" si="1"/>
        <v>27.642983805294953</v>
      </c>
      <c r="J82" s="1001">
        <f>+N76</f>
        <v>16604271</v>
      </c>
      <c r="K82" s="606"/>
      <c r="L82" s="609" t="s">
        <v>40</v>
      </c>
      <c r="M82" s="610">
        <f>'－159－'!P12</f>
        <v>2657611</v>
      </c>
      <c r="N82" s="610">
        <f>'－159－'!Q12</f>
        <v>2677939</v>
      </c>
      <c r="O82" s="561"/>
      <c r="P82" s="561"/>
      <c r="Q82" s="561"/>
    </row>
    <row r="83" spans="7:17" ht="12" customHeight="1" x14ac:dyDescent="0.15">
      <c r="G83" s="561"/>
      <c r="H83" s="612"/>
      <c r="I83" s="613">
        <f>SUM(I75:I82)</f>
        <v>100</v>
      </c>
      <c r="J83" s="614">
        <f>SUM(J75:J82)</f>
        <v>60066855</v>
      </c>
      <c r="K83" s="615"/>
      <c r="L83" s="609" t="s">
        <v>41</v>
      </c>
      <c r="M83" s="610">
        <f>'－159－'!P13</f>
        <v>11025</v>
      </c>
      <c r="N83" s="610">
        <f>'－159－'!Q13</f>
        <v>10420</v>
      </c>
      <c r="O83" s="561"/>
      <c r="P83" s="561"/>
      <c r="Q83" s="561"/>
    </row>
    <row r="84" spans="7:17" ht="12" customHeight="1" x14ac:dyDescent="0.15">
      <c r="G84" s="561"/>
      <c r="H84" s="600"/>
      <c r="I84" s="615"/>
      <c r="J84" s="561"/>
      <c r="K84" s="561"/>
      <c r="L84" s="616" t="s">
        <v>42</v>
      </c>
      <c r="M84" s="610">
        <f>'－159－'!P14</f>
        <v>484397</v>
      </c>
      <c r="N84" s="610">
        <f>'－159－'!Q14</f>
        <v>484397</v>
      </c>
      <c r="O84" s="561"/>
      <c r="P84" s="561"/>
      <c r="Q84" s="561"/>
    </row>
    <row r="85" spans="7:17" x14ac:dyDescent="0.15">
      <c r="G85" s="561"/>
      <c r="H85" s="574" t="s">
        <v>356</v>
      </c>
      <c r="I85" s="615"/>
      <c r="J85" s="561"/>
      <c r="K85" s="561"/>
      <c r="L85" s="616" t="s">
        <v>266</v>
      </c>
      <c r="M85" s="610">
        <f>'－159－'!P15</f>
        <v>5212543</v>
      </c>
      <c r="N85" s="610">
        <f>'－159－'!Q15</f>
        <v>5387751</v>
      </c>
      <c r="O85" s="561"/>
      <c r="P85" s="561"/>
      <c r="Q85" s="561"/>
    </row>
    <row r="86" spans="7:17" x14ac:dyDescent="0.15">
      <c r="G86" s="561"/>
      <c r="H86" s="574" t="s">
        <v>357</v>
      </c>
      <c r="I86" s="561"/>
      <c r="J86" s="561"/>
      <c r="K86" s="561"/>
      <c r="L86" s="609" t="s">
        <v>44</v>
      </c>
      <c r="M86" s="610">
        <f>'－159－'!P16</f>
        <v>15000</v>
      </c>
      <c r="N86" s="610">
        <f>'－159－'!Q16</f>
        <v>14025</v>
      </c>
      <c r="O86" s="561"/>
      <c r="P86" s="561"/>
      <c r="Q86" s="561"/>
    </row>
    <row r="87" spans="7:17" x14ac:dyDescent="0.15">
      <c r="G87" s="561"/>
      <c r="H87" s="574" t="s">
        <v>358</v>
      </c>
      <c r="I87" s="561"/>
      <c r="J87" s="561"/>
      <c r="K87" s="561"/>
      <c r="L87" s="609" t="s">
        <v>45</v>
      </c>
      <c r="M87" s="610">
        <f>'－159－'!P17</f>
        <v>259854</v>
      </c>
      <c r="N87" s="610">
        <f>'－159－'!Q17</f>
        <v>232909</v>
      </c>
      <c r="O87" s="561"/>
      <c r="P87" s="561"/>
      <c r="Q87" s="561"/>
    </row>
    <row r="88" spans="7:17" x14ac:dyDescent="0.15">
      <c r="G88" s="561"/>
      <c r="H88" s="600"/>
      <c r="I88" s="615"/>
      <c r="J88" s="561"/>
      <c r="K88" s="561"/>
      <c r="L88" s="609" t="s">
        <v>46</v>
      </c>
      <c r="M88" s="610">
        <f>'－159－'!P18</f>
        <v>578056</v>
      </c>
      <c r="N88" s="610">
        <f>'－159－'!Q18</f>
        <v>587074</v>
      </c>
      <c r="O88" s="561"/>
      <c r="P88" s="561"/>
      <c r="Q88" s="561"/>
    </row>
    <row r="89" spans="7:17" x14ac:dyDescent="0.15">
      <c r="G89" s="561"/>
      <c r="H89" s="600"/>
      <c r="I89" s="615"/>
      <c r="J89" s="561"/>
      <c r="K89" s="561"/>
      <c r="L89" s="609" t="s">
        <v>47</v>
      </c>
      <c r="M89" s="610">
        <f>'－159－'!P19</f>
        <v>20555263</v>
      </c>
      <c r="N89" s="610">
        <f>'－159－'!Q19</f>
        <v>18246431</v>
      </c>
      <c r="O89" s="561"/>
      <c r="P89" s="561"/>
      <c r="Q89" s="561"/>
    </row>
    <row r="90" spans="7:17" x14ac:dyDescent="0.15">
      <c r="G90" s="561"/>
      <c r="H90" s="561"/>
      <c r="I90" s="561"/>
      <c r="J90" s="561"/>
      <c r="K90" s="561"/>
      <c r="L90" s="609" t="s">
        <v>48</v>
      </c>
      <c r="M90" s="610">
        <f>'－159－'!P20</f>
        <v>6217265</v>
      </c>
      <c r="N90" s="610">
        <f>'－159－'!Q20</f>
        <v>5533422</v>
      </c>
      <c r="O90" s="561"/>
      <c r="P90" s="561"/>
      <c r="Q90" s="561"/>
    </row>
    <row r="91" spans="7:17" x14ac:dyDescent="0.15">
      <c r="G91" s="561"/>
      <c r="H91" s="561"/>
      <c r="I91" s="617"/>
      <c r="J91" s="617"/>
      <c r="K91" s="561"/>
      <c r="L91" s="609" t="s">
        <v>49</v>
      </c>
      <c r="M91" s="610">
        <f>'－159－'!P21</f>
        <v>466050</v>
      </c>
      <c r="N91" s="610">
        <f>'－159－'!Q21</f>
        <v>496920</v>
      </c>
      <c r="O91" s="561"/>
      <c r="P91" s="561"/>
      <c r="Q91" s="561"/>
    </row>
    <row r="92" spans="7:17" ht="13.5" x14ac:dyDescent="0.15">
      <c r="G92" s="561"/>
      <c r="H92" s="561"/>
      <c r="I92" s="601"/>
      <c r="J92" s="601"/>
      <c r="K92" s="561"/>
      <c r="L92" s="609" t="s">
        <v>386</v>
      </c>
      <c r="M92" s="610">
        <f>'－159－'!P22</f>
        <v>766881</v>
      </c>
      <c r="N92" s="610">
        <f>'－159－'!Q22</f>
        <v>730118</v>
      </c>
      <c r="O92" s="561"/>
      <c r="P92" s="561"/>
      <c r="Q92" s="561"/>
    </row>
    <row r="93" spans="7:17" x14ac:dyDescent="0.15">
      <c r="G93" s="561"/>
      <c r="H93" s="562" t="s">
        <v>259</v>
      </c>
      <c r="I93" s="561"/>
      <c r="J93" s="561"/>
      <c r="K93" s="561"/>
      <c r="L93" s="609" t="s">
        <v>50</v>
      </c>
      <c r="M93" s="610">
        <f>'－159－'!P23</f>
        <v>5272167</v>
      </c>
      <c r="N93" s="610">
        <f>'－159－'!Q23</f>
        <v>3771762</v>
      </c>
      <c r="O93" s="561"/>
      <c r="P93" s="561"/>
      <c r="Q93" s="561"/>
    </row>
    <row r="94" spans="7:17" x14ac:dyDescent="0.15">
      <c r="G94" s="561"/>
      <c r="H94" s="618"/>
      <c r="I94" s="619" t="s">
        <v>267</v>
      </c>
      <c r="J94" s="619" t="s">
        <v>268</v>
      </c>
      <c r="K94" s="561"/>
      <c r="L94" s="609" t="s">
        <v>51</v>
      </c>
      <c r="M94" s="610">
        <f>'－159－'!P24</f>
        <v>1386353</v>
      </c>
      <c r="N94" s="610">
        <f>'－159－'!Q24</f>
        <v>1386354</v>
      </c>
      <c r="O94" s="561"/>
      <c r="P94" s="561"/>
      <c r="Q94" s="561"/>
    </row>
    <row r="95" spans="7:17" x14ac:dyDescent="0.15">
      <c r="G95" s="561"/>
      <c r="H95" s="619" t="s">
        <v>35</v>
      </c>
      <c r="I95" s="605">
        <f>M76</f>
        <v>16223138</v>
      </c>
      <c r="J95" s="605">
        <f>N76</f>
        <v>16604271</v>
      </c>
      <c r="K95" s="615"/>
      <c r="L95" s="609" t="s">
        <v>52</v>
      </c>
      <c r="M95" s="610">
        <f>'－159－'!P25</f>
        <v>427666</v>
      </c>
      <c r="N95" s="610">
        <f>'－159－'!Q25</f>
        <v>580508</v>
      </c>
      <c r="O95" s="561"/>
      <c r="P95" s="561"/>
      <c r="Q95" s="561"/>
    </row>
    <row r="96" spans="7:17" x14ac:dyDescent="0.15">
      <c r="G96" s="561"/>
      <c r="H96" s="619" t="s">
        <v>263</v>
      </c>
      <c r="I96" s="605">
        <f t="shared" ref="I96:J114" si="2">M77</f>
        <v>177444</v>
      </c>
      <c r="J96" s="605">
        <f t="shared" si="2"/>
        <v>182405</v>
      </c>
      <c r="K96" s="615"/>
      <c r="L96" s="609" t="s">
        <v>53</v>
      </c>
      <c r="M96" s="610">
        <f>'－159－'!P26</f>
        <v>3073411</v>
      </c>
      <c r="N96" s="610">
        <f>'－159－'!Q26</f>
        <v>2809413</v>
      </c>
      <c r="O96" s="561"/>
      <c r="P96" s="561"/>
      <c r="Q96" s="561"/>
    </row>
    <row r="97" spans="7:17" x14ac:dyDescent="0.15">
      <c r="G97" s="561"/>
      <c r="H97" s="619" t="s">
        <v>37</v>
      </c>
      <c r="I97" s="605">
        <f t="shared" si="2"/>
        <v>5838</v>
      </c>
      <c r="J97" s="605">
        <f t="shared" si="2"/>
        <v>5343</v>
      </c>
      <c r="K97" s="615"/>
      <c r="L97" s="615"/>
      <c r="M97" s="561"/>
      <c r="N97" s="561"/>
      <c r="O97" s="561"/>
      <c r="P97" s="561"/>
      <c r="Q97" s="561"/>
    </row>
    <row r="98" spans="7:17" x14ac:dyDescent="0.15">
      <c r="G98" s="561"/>
      <c r="H98" s="619" t="s">
        <v>38</v>
      </c>
      <c r="I98" s="605">
        <f t="shared" si="2"/>
        <v>20524</v>
      </c>
      <c r="J98" s="605">
        <f t="shared" si="2"/>
        <v>31461</v>
      </c>
      <c r="K98" s="615"/>
      <c r="L98" s="615"/>
      <c r="M98" s="561"/>
      <c r="N98" s="561"/>
      <c r="O98" s="561"/>
      <c r="P98" s="561"/>
      <c r="Q98" s="561"/>
    </row>
    <row r="99" spans="7:17" x14ac:dyDescent="0.15">
      <c r="G99" s="561"/>
      <c r="H99" s="619" t="s">
        <v>39</v>
      </c>
      <c r="I99" s="605">
        <f t="shared" si="2"/>
        <v>22224</v>
      </c>
      <c r="J99" s="605">
        <f t="shared" si="2"/>
        <v>38089</v>
      </c>
      <c r="K99" s="615"/>
      <c r="L99" s="615"/>
      <c r="M99" s="561"/>
      <c r="N99" s="561"/>
      <c r="O99" s="561"/>
      <c r="P99" s="561"/>
      <c r="Q99" s="561"/>
    </row>
    <row r="100" spans="7:17" x14ac:dyDescent="0.15">
      <c r="G100" s="561"/>
      <c r="H100" s="619" t="s">
        <v>383</v>
      </c>
      <c r="I100" s="605">
        <f t="shared" si="2"/>
        <v>248300</v>
      </c>
      <c r="J100" s="605">
        <f t="shared" si="2"/>
        <v>255843</v>
      </c>
      <c r="K100" s="615"/>
      <c r="L100" s="615"/>
      <c r="M100" s="561"/>
      <c r="N100" s="561"/>
      <c r="O100" s="561"/>
      <c r="P100" s="561"/>
      <c r="Q100" s="561"/>
    </row>
    <row r="101" spans="7:17" x14ac:dyDescent="0.15">
      <c r="G101" s="561"/>
      <c r="H101" s="619" t="s">
        <v>40</v>
      </c>
      <c r="I101" s="605">
        <f t="shared" si="2"/>
        <v>2657611</v>
      </c>
      <c r="J101" s="605">
        <f t="shared" si="2"/>
        <v>2677939</v>
      </c>
      <c r="K101" s="615"/>
      <c r="L101" s="615"/>
      <c r="M101" s="561"/>
      <c r="N101" s="561"/>
      <c r="O101" s="561"/>
      <c r="P101" s="561"/>
      <c r="Q101" s="561"/>
    </row>
    <row r="102" spans="7:17" x14ac:dyDescent="0.15">
      <c r="G102" s="561"/>
      <c r="H102" s="619" t="s">
        <v>41</v>
      </c>
      <c r="I102" s="605">
        <f t="shared" si="2"/>
        <v>11025</v>
      </c>
      <c r="J102" s="605">
        <f t="shared" si="2"/>
        <v>10420</v>
      </c>
      <c r="K102" s="615"/>
      <c r="L102" s="615"/>
      <c r="M102" s="561"/>
      <c r="N102" s="561"/>
      <c r="O102" s="561"/>
      <c r="P102" s="561"/>
      <c r="Q102" s="561"/>
    </row>
    <row r="103" spans="7:17" ht="84" x14ac:dyDescent="0.15">
      <c r="G103" s="561"/>
      <c r="H103" s="620" t="s">
        <v>387</v>
      </c>
      <c r="I103" s="605">
        <f t="shared" si="2"/>
        <v>484397</v>
      </c>
      <c r="J103" s="605">
        <f t="shared" si="2"/>
        <v>484397</v>
      </c>
      <c r="K103" s="615"/>
      <c r="L103" s="615"/>
      <c r="M103" s="561"/>
      <c r="N103" s="561"/>
      <c r="O103" s="561"/>
      <c r="P103" s="561"/>
      <c r="Q103" s="561"/>
    </row>
    <row r="104" spans="7:17" ht="60" x14ac:dyDescent="0.15">
      <c r="G104" s="561"/>
      <c r="H104" s="620" t="s">
        <v>388</v>
      </c>
      <c r="I104" s="605">
        <f t="shared" si="2"/>
        <v>5212543</v>
      </c>
      <c r="J104" s="605">
        <f t="shared" si="2"/>
        <v>5387751</v>
      </c>
      <c r="K104" s="615"/>
      <c r="L104" s="615"/>
      <c r="M104" s="561"/>
      <c r="N104" s="561"/>
      <c r="O104" s="561"/>
      <c r="P104" s="561"/>
      <c r="Q104" s="561"/>
    </row>
    <row r="105" spans="7:17" x14ac:dyDescent="0.15">
      <c r="G105" s="561"/>
      <c r="H105" s="619" t="s">
        <v>44</v>
      </c>
      <c r="I105" s="605">
        <f t="shared" si="2"/>
        <v>15000</v>
      </c>
      <c r="J105" s="605">
        <f t="shared" si="2"/>
        <v>14025</v>
      </c>
      <c r="K105" s="615"/>
      <c r="L105" s="615"/>
      <c r="M105" s="561"/>
      <c r="N105" s="561"/>
      <c r="O105" s="561"/>
      <c r="P105" s="561"/>
      <c r="Q105" s="561"/>
    </row>
    <row r="106" spans="7:17" x14ac:dyDescent="0.15">
      <c r="G106" s="561"/>
      <c r="H106" s="619" t="s">
        <v>45</v>
      </c>
      <c r="I106" s="605">
        <f t="shared" si="2"/>
        <v>259854</v>
      </c>
      <c r="J106" s="605">
        <f t="shared" si="2"/>
        <v>232909</v>
      </c>
      <c r="K106" s="615"/>
      <c r="L106" s="615"/>
      <c r="M106" s="561"/>
      <c r="N106" s="561"/>
      <c r="O106" s="561"/>
      <c r="P106" s="561"/>
      <c r="Q106" s="561"/>
    </row>
    <row r="107" spans="7:17" x14ac:dyDescent="0.15">
      <c r="G107" s="561"/>
      <c r="H107" s="619" t="s">
        <v>46</v>
      </c>
      <c r="I107" s="605">
        <f t="shared" si="2"/>
        <v>578056</v>
      </c>
      <c r="J107" s="605">
        <f t="shared" si="2"/>
        <v>587074</v>
      </c>
      <c r="K107" s="615"/>
      <c r="L107" s="615"/>
      <c r="M107" s="561"/>
      <c r="N107" s="561"/>
      <c r="O107" s="561"/>
      <c r="P107" s="561"/>
      <c r="Q107" s="561"/>
    </row>
    <row r="108" spans="7:17" x14ac:dyDescent="0.15">
      <c r="G108" s="561"/>
      <c r="H108" s="619" t="s">
        <v>47</v>
      </c>
      <c r="I108" s="605">
        <f t="shared" si="2"/>
        <v>20555263</v>
      </c>
      <c r="J108" s="605">
        <f t="shared" si="2"/>
        <v>18246431</v>
      </c>
      <c r="K108" s="615"/>
      <c r="L108" s="615"/>
      <c r="M108" s="561"/>
      <c r="N108" s="561"/>
      <c r="O108" s="561"/>
      <c r="P108" s="561"/>
      <c r="Q108" s="561"/>
    </row>
    <row r="109" spans="7:17" x14ac:dyDescent="0.15">
      <c r="G109" s="561"/>
      <c r="H109" s="619" t="s">
        <v>48</v>
      </c>
      <c r="I109" s="605">
        <f t="shared" si="2"/>
        <v>6217265</v>
      </c>
      <c r="J109" s="605">
        <f t="shared" si="2"/>
        <v>5533422</v>
      </c>
      <c r="K109" s="615"/>
      <c r="L109" s="615"/>
      <c r="M109" s="561"/>
      <c r="N109" s="561"/>
      <c r="O109" s="561"/>
      <c r="P109" s="561"/>
      <c r="Q109" s="561"/>
    </row>
    <row r="110" spans="7:17" x14ac:dyDescent="0.15">
      <c r="G110" s="561"/>
      <c r="H110" s="619" t="s">
        <v>49</v>
      </c>
      <c r="I110" s="621">
        <f t="shared" si="2"/>
        <v>466050</v>
      </c>
      <c r="J110" s="621">
        <f t="shared" si="2"/>
        <v>496920</v>
      </c>
      <c r="K110" s="615"/>
      <c r="L110" s="615"/>
      <c r="M110" s="561"/>
      <c r="N110" s="561"/>
      <c r="O110" s="561"/>
      <c r="P110" s="561"/>
      <c r="Q110" s="561"/>
    </row>
    <row r="111" spans="7:17" x14ac:dyDescent="0.15">
      <c r="G111" s="561"/>
      <c r="H111" s="619" t="s">
        <v>385</v>
      </c>
      <c r="I111" s="605">
        <f t="shared" si="2"/>
        <v>766881</v>
      </c>
      <c r="J111" s="605">
        <f t="shared" si="2"/>
        <v>730118</v>
      </c>
      <c r="K111" s="615"/>
      <c r="L111" s="561"/>
      <c r="M111" s="561"/>
      <c r="N111" s="561"/>
      <c r="O111" s="561"/>
      <c r="P111" s="561"/>
      <c r="Q111" s="561"/>
    </row>
    <row r="112" spans="7:17" x14ac:dyDescent="0.15">
      <c r="G112" s="561"/>
      <c r="H112" s="619" t="s">
        <v>50</v>
      </c>
      <c r="I112" s="605">
        <f t="shared" si="2"/>
        <v>5272167</v>
      </c>
      <c r="J112" s="605">
        <f t="shared" si="2"/>
        <v>3771762</v>
      </c>
      <c r="K112" s="615"/>
      <c r="L112" s="561"/>
      <c r="M112" s="561"/>
      <c r="N112" s="561"/>
      <c r="O112" s="561"/>
      <c r="P112" s="561"/>
      <c r="Q112" s="561"/>
    </row>
    <row r="113" spans="7:17" x14ac:dyDescent="0.15">
      <c r="G113" s="561"/>
      <c r="H113" s="619" t="s">
        <v>51</v>
      </c>
      <c r="I113" s="605">
        <f t="shared" si="2"/>
        <v>1386353</v>
      </c>
      <c r="J113" s="605">
        <f t="shared" si="2"/>
        <v>1386354</v>
      </c>
      <c r="K113" s="561"/>
      <c r="L113" s="561"/>
      <c r="M113" s="561"/>
      <c r="N113" s="561"/>
      <c r="O113" s="561"/>
      <c r="P113" s="561"/>
      <c r="Q113" s="561"/>
    </row>
    <row r="114" spans="7:17" x14ac:dyDescent="0.15">
      <c r="G114" s="561"/>
      <c r="H114" s="619" t="s">
        <v>52</v>
      </c>
      <c r="I114" s="605">
        <f t="shared" si="2"/>
        <v>427666</v>
      </c>
      <c r="J114" s="605">
        <f t="shared" si="2"/>
        <v>580508</v>
      </c>
      <c r="K114" s="561"/>
      <c r="L114" s="561"/>
      <c r="M114" s="561"/>
      <c r="N114" s="561"/>
      <c r="O114" s="561"/>
      <c r="P114" s="561"/>
      <c r="Q114" s="561"/>
    </row>
    <row r="115" spans="7:17" x14ac:dyDescent="0.15">
      <c r="G115" s="561"/>
      <c r="H115" s="619" t="s">
        <v>53</v>
      </c>
      <c r="I115" s="605">
        <f t="shared" ref="I115:J115" si="3">M96</f>
        <v>3073411</v>
      </c>
      <c r="J115" s="605">
        <f t="shared" si="3"/>
        <v>2809413</v>
      </c>
      <c r="K115" s="561"/>
      <c r="L115" s="561"/>
      <c r="M115" s="561"/>
      <c r="N115" s="561"/>
      <c r="O115" s="561"/>
      <c r="P115" s="561"/>
      <c r="Q115" s="561"/>
    </row>
    <row r="116" spans="7:17" x14ac:dyDescent="0.15">
      <c r="G116" s="561"/>
      <c r="H116" s="563"/>
      <c r="I116" s="622">
        <f>SUM(I95:I115)</f>
        <v>64081010</v>
      </c>
      <c r="J116" s="622">
        <f>SUM(J95:J115)</f>
        <v>60066855</v>
      </c>
      <c r="K116" s="561"/>
      <c r="L116" s="561"/>
      <c r="M116" s="561"/>
      <c r="N116" s="561"/>
      <c r="O116" s="561"/>
      <c r="P116" s="561"/>
      <c r="Q116" s="561"/>
    </row>
    <row r="117" spans="7:17" x14ac:dyDescent="0.15">
      <c r="G117" s="561"/>
      <c r="H117" s="561"/>
      <c r="I117" s="603"/>
      <c r="J117" s="561"/>
      <c r="K117" s="561"/>
      <c r="L117" s="561"/>
      <c r="M117" s="561"/>
      <c r="N117" s="561"/>
      <c r="O117" s="561"/>
      <c r="P117" s="561"/>
      <c r="Q117" s="561"/>
    </row>
    <row r="118" spans="7:17" x14ac:dyDescent="0.15">
      <c r="G118" s="561"/>
      <c r="H118" s="561"/>
      <c r="I118" s="561"/>
      <c r="J118" s="561"/>
      <c r="K118" s="561"/>
      <c r="L118" s="561"/>
      <c r="M118" s="561"/>
      <c r="N118" s="561"/>
      <c r="O118" s="561"/>
      <c r="P118" s="561"/>
      <c r="Q118" s="561"/>
    </row>
    <row r="119" spans="7:17" x14ac:dyDescent="0.15">
      <c r="G119" s="561"/>
      <c r="H119" s="561"/>
      <c r="I119" s="561"/>
      <c r="J119" s="561"/>
      <c r="K119" s="561"/>
      <c r="L119" s="561"/>
      <c r="M119" s="561"/>
      <c r="N119" s="561"/>
      <c r="O119" s="561"/>
      <c r="P119" s="561"/>
      <c r="Q119" s="561"/>
    </row>
    <row r="120" spans="7:17" x14ac:dyDescent="0.15">
      <c r="G120" s="561"/>
      <c r="H120" s="561"/>
      <c r="I120" s="561"/>
      <c r="J120" s="561"/>
      <c r="K120" s="561"/>
      <c r="L120" s="561"/>
      <c r="M120" s="561"/>
      <c r="N120" s="561"/>
      <c r="O120" s="561"/>
      <c r="P120" s="561"/>
      <c r="Q120" s="561"/>
    </row>
    <row r="121" spans="7:17" x14ac:dyDescent="0.15">
      <c r="G121" s="561"/>
      <c r="H121" s="561"/>
      <c r="I121" s="561"/>
      <c r="J121" s="561"/>
      <c r="K121" s="561"/>
      <c r="L121" s="561"/>
      <c r="M121" s="561"/>
      <c r="N121" s="561"/>
      <c r="O121" s="561"/>
      <c r="P121" s="561"/>
      <c r="Q121" s="561"/>
    </row>
    <row r="122" spans="7:17" x14ac:dyDescent="0.15">
      <c r="G122" s="561"/>
      <c r="H122" s="561"/>
      <c r="I122" s="561"/>
      <c r="J122" s="561"/>
      <c r="K122" s="561"/>
      <c r="L122" s="561"/>
      <c r="M122" s="561"/>
      <c r="N122" s="561"/>
      <c r="O122" s="561"/>
      <c r="P122" s="561"/>
      <c r="Q122" s="561"/>
    </row>
    <row r="123" spans="7:17" x14ac:dyDescent="0.15">
      <c r="G123" s="561"/>
      <c r="H123" s="561"/>
      <c r="I123" s="561"/>
      <c r="J123" s="561"/>
      <c r="K123" s="561"/>
      <c r="L123" s="561"/>
      <c r="M123" s="561"/>
      <c r="N123" s="561"/>
      <c r="O123" s="561"/>
      <c r="P123" s="561"/>
      <c r="Q123" s="561"/>
    </row>
    <row r="124" spans="7:17" x14ac:dyDescent="0.15">
      <c r="G124" s="561"/>
      <c r="H124" s="561"/>
      <c r="I124" s="561"/>
      <c r="J124" s="561"/>
      <c r="K124" s="561"/>
      <c r="L124" s="561"/>
      <c r="M124" s="561"/>
      <c r="N124" s="561"/>
      <c r="O124" s="561"/>
      <c r="P124" s="561"/>
      <c r="Q124" s="561"/>
    </row>
    <row r="125" spans="7:17" x14ac:dyDescent="0.15">
      <c r="G125" s="561"/>
      <c r="H125" s="561"/>
      <c r="I125" s="561"/>
      <c r="J125" s="561"/>
      <c r="K125" s="561"/>
      <c r="L125" s="561"/>
      <c r="M125" s="561"/>
      <c r="N125" s="561"/>
      <c r="O125" s="561"/>
      <c r="P125" s="561"/>
      <c r="Q125" s="561"/>
    </row>
    <row r="126" spans="7:17" x14ac:dyDescent="0.15">
      <c r="G126" s="561"/>
      <c r="H126" s="561"/>
      <c r="I126" s="561"/>
      <c r="J126" s="561"/>
      <c r="K126" s="561"/>
      <c r="L126" s="561"/>
      <c r="M126" s="561"/>
      <c r="N126" s="561"/>
      <c r="O126" s="561"/>
      <c r="P126" s="561"/>
      <c r="Q126" s="561"/>
    </row>
    <row r="127" spans="7:17" x14ac:dyDescent="0.15">
      <c r="G127" s="561"/>
      <c r="H127" s="561"/>
      <c r="I127" s="561"/>
      <c r="J127" s="561"/>
      <c r="K127" s="561"/>
      <c r="L127" s="561"/>
      <c r="M127" s="561"/>
      <c r="N127" s="561"/>
      <c r="O127" s="561"/>
      <c r="P127" s="561"/>
      <c r="Q127" s="561"/>
    </row>
    <row r="128" spans="7:17" x14ac:dyDescent="0.15">
      <c r="G128" s="561"/>
      <c r="H128" s="561"/>
      <c r="I128" s="561"/>
      <c r="J128" s="561"/>
      <c r="K128" s="561"/>
      <c r="L128" s="561"/>
      <c r="M128" s="561"/>
      <c r="N128" s="561"/>
      <c r="O128" s="561"/>
      <c r="P128" s="561"/>
      <c r="Q128" s="561"/>
    </row>
    <row r="129" spans="2:17" x14ac:dyDescent="0.15">
      <c r="G129" s="561"/>
      <c r="H129" s="561"/>
      <c r="I129" s="561"/>
      <c r="J129" s="561"/>
      <c r="K129" s="561"/>
      <c r="L129" s="561"/>
      <c r="M129" s="561"/>
      <c r="N129" s="561"/>
      <c r="O129" s="561"/>
      <c r="P129" s="561"/>
      <c r="Q129" s="561"/>
    </row>
    <row r="130" spans="2:17" x14ac:dyDescent="0.15">
      <c r="G130" s="561"/>
      <c r="H130" s="561"/>
      <c r="I130" s="561"/>
      <c r="J130" s="561"/>
      <c r="K130" s="561"/>
      <c r="L130" s="561"/>
      <c r="M130" s="561"/>
      <c r="N130" s="561"/>
      <c r="O130" s="561"/>
      <c r="P130" s="561"/>
      <c r="Q130" s="561"/>
    </row>
    <row r="131" spans="2:17" x14ac:dyDescent="0.15">
      <c r="G131" s="561"/>
      <c r="H131" s="561"/>
      <c r="I131" s="561"/>
      <c r="J131" s="561"/>
      <c r="K131" s="561"/>
      <c r="L131" s="561"/>
      <c r="M131" s="561"/>
      <c r="N131" s="561"/>
      <c r="O131" s="561"/>
      <c r="P131" s="561"/>
      <c r="Q131" s="561"/>
    </row>
    <row r="132" spans="2:17" x14ac:dyDescent="0.15">
      <c r="B132" s="22" t="s">
        <v>293</v>
      </c>
      <c r="G132" s="561"/>
      <c r="H132" s="561"/>
      <c r="I132" s="561"/>
      <c r="J132" s="561"/>
      <c r="K132" s="561"/>
      <c r="L132" s="561"/>
      <c r="M132" s="561"/>
      <c r="N132" s="561"/>
      <c r="O132" s="561"/>
      <c r="P132" s="561"/>
      <c r="Q132" s="561"/>
    </row>
    <row r="133" spans="2:17" x14ac:dyDescent="0.15">
      <c r="G133" s="561"/>
      <c r="H133" s="561"/>
      <c r="I133" s="561"/>
      <c r="J133" s="561"/>
      <c r="K133" s="561"/>
      <c r="L133" s="561"/>
      <c r="M133" s="561"/>
      <c r="N133" s="561"/>
      <c r="O133" s="561"/>
      <c r="P133" s="561"/>
      <c r="Q133" s="561"/>
    </row>
    <row r="134" spans="2:17" x14ac:dyDescent="0.15">
      <c r="G134" s="561"/>
      <c r="H134" s="561"/>
      <c r="I134" s="561"/>
      <c r="J134" s="561"/>
      <c r="K134" s="561"/>
      <c r="L134" s="561"/>
      <c r="M134" s="561"/>
      <c r="N134" s="561"/>
      <c r="O134" s="561"/>
      <c r="P134" s="561"/>
      <c r="Q134" s="561"/>
    </row>
    <row r="135" spans="2:17" x14ac:dyDescent="0.15">
      <c r="G135" s="561"/>
      <c r="H135" s="561"/>
      <c r="I135" s="561"/>
      <c r="J135" s="561"/>
      <c r="K135" s="561"/>
      <c r="L135" s="561"/>
      <c r="M135" s="561"/>
      <c r="N135" s="561"/>
      <c r="O135" s="561"/>
      <c r="P135" s="561"/>
      <c r="Q135" s="561"/>
    </row>
    <row r="136" spans="2:17" x14ac:dyDescent="0.15">
      <c r="G136" s="561"/>
      <c r="H136" s="561"/>
      <c r="I136" s="561"/>
      <c r="J136" s="561"/>
      <c r="K136" s="561"/>
      <c r="L136" s="561"/>
      <c r="M136" s="561"/>
      <c r="N136" s="561"/>
      <c r="O136" s="561"/>
      <c r="P136" s="561"/>
      <c r="Q136" s="561"/>
    </row>
    <row r="137" spans="2:17" x14ac:dyDescent="0.15">
      <c r="G137" s="561"/>
      <c r="H137" s="562" t="s">
        <v>282</v>
      </c>
      <c r="I137" s="561"/>
      <c r="J137" s="561"/>
      <c r="K137" s="561"/>
      <c r="L137" s="561"/>
      <c r="M137" s="561"/>
      <c r="N137" s="561"/>
      <c r="O137" s="561"/>
      <c r="P137" s="561"/>
      <c r="Q137" s="561"/>
    </row>
    <row r="138" spans="2:17" x14ac:dyDescent="0.15">
      <c r="G138" s="561"/>
      <c r="H138" s="623" t="s">
        <v>283</v>
      </c>
      <c r="I138" s="624">
        <f>'－161－'!Q6</f>
        <v>57728300</v>
      </c>
      <c r="J138" s="625">
        <f>SUM(J139:J151)</f>
        <v>0.99095918293107554</v>
      </c>
      <c r="K138" s="561"/>
      <c r="L138" s="561"/>
      <c r="M138" s="561"/>
      <c r="N138" s="561"/>
      <c r="O138" s="561"/>
      <c r="P138" s="561"/>
      <c r="Q138" s="561"/>
    </row>
    <row r="139" spans="2:17" x14ac:dyDescent="0.15">
      <c r="G139" s="561"/>
      <c r="H139" s="623" t="s">
        <v>61</v>
      </c>
      <c r="I139" s="624">
        <f>'－161－'!Q7</f>
        <v>332655</v>
      </c>
      <c r="J139" s="626">
        <f t="shared" ref="J139:J152" si="4">+I139/$I$138</f>
        <v>5.7624250151139039E-3</v>
      </c>
      <c r="K139" s="561"/>
      <c r="L139" s="561"/>
      <c r="M139" s="561"/>
      <c r="N139" s="561"/>
      <c r="O139" s="561"/>
      <c r="P139" s="561"/>
      <c r="Q139" s="561"/>
    </row>
    <row r="140" spans="2:17" x14ac:dyDescent="0.15">
      <c r="G140" s="561"/>
      <c r="H140" s="623" t="s">
        <v>62</v>
      </c>
      <c r="I140" s="624">
        <f>'－161－'!Q8</f>
        <v>11370118</v>
      </c>
      <c r="J140" s="626">
        <f t="shared" si="4"/>
        <v>0.1969591690730543</v>
      </c>
      <c r="K140" s="561"/>
      <c r="L140" s="561"/>
      <c r="M140" s="561"/>
      <c r="N140" s="561"/>
      <c r="O140" s="561"/>
      <c r="P140" s="561"/>
      <c r="Q140" s="561"/>
    </row>
    <row r="141" spans="2:17" x14ac:dyDescent="0.15">
      <c r="G141" s="561"/>
      <c r="H141" s="623" t="s">
        <v>63</v>
      </c>
      <c r="I141" s="624">
        <f>'－161－'!Q9</f>
        <v>28869953</v>
      </c>
      <c r="J141" s="626">
        <f>+I141/$I$138</f>
        <v>0.5001005226206211</v>
      </c>
      <c r="K141" s="561"/>
      <c r="L141" s="561"/>
      <c r="M141" s="561"/>
      <c r="N141" s="561"/>
      <c r="O141" s="561"/>
      <c r="P141" s="561"/>
      <c r="Q141" s="561"/>
    </row>
    <row r="142" spans="2:17" x14ac:dyDescent="0.15">
      <c r="G142" s="561"/>
      <c r="H142" s="623" t="s">
        <v>64</v>
      </c>
      <c r="I142" s="624">
        <f>'－161－'!Q10</f>
        <v>3579257</v>
      </c>
      <c r="J142" s="626">
        <f>+I142/$I$138</f>
        <v>6.2001773826701981E-2</v>
      </c>
      <c r="K142" s="561"/>
      <c r="L142" s="561"/>
      <c r="M142" s="561"/>
      <c r="N142" s="561"/>
      <c r="O142" s="561"/>
      <c r="P142" s="561"/>
      <c r="Q142" s="561"/>
    </row>
    <row r="143" spans="2:17" x14ac:dyDescent="0.15">
      <c r="G143" s="561"/>
      <c r="H143" s="623" t="s">
        <v>65</v>
      </c>
      <c r="I143" s="624">
        <f>'－161－'!Q11</f>
        <v>29624</v>
      </c>
      <c r="J143" s="626">
        <f t="shared" si="4"/>
        <v>5.1316252167481115E-4</v>
      </c>
      <c r="K143" s="561"/>
      <c r="L143" s="561"/>
      <c r="M143" s="561"/>
      <c r="N143" s="561"/>
      <c r="O143" s="561"/>
      <c r="P143" s="561"/>
      <c r="Q143" s="561"/>
    </row>
    <row r="144" spans="2:17" x14ac:dyDescent="0.15">
      <c r="G144" s="561"/>
      <c r="H144" s="623" t="s">
        <v>66</v>
      </c>
      <c r="I144" s="624">
        <f>'－161－'!Q12</f>
        <v>295219</v>
      </c>
      <c r="J144" s="626">
        <f t="shared" si="4"/>
        <v>5.1139389173074559E-3</v>
      </c>
      <c r="K144" s="561"/>
      <c r="L144" s="561"/>
      <c r="M144" s="561"/>
      <c r="N144" s="561"/>
      <c r="O144" s="561"/>
      <c r="P144" s="561"/>
      <c r="Q144" s="561"/>
    </row>
    <row r="145" spans="7:17" x14ac:dyDescent="0.15">
      <c r="G145" s="561"/>
      <c r="H145" s="623" t="s">
        <v>67</v>
      </c>
      <c r="I145" s="624">
        <f>'－161－'!Q13</f>
        <v>1006651</v>
      </c>
      <c r="J145" s="626">
        <f t="shared" si="4"/>
        <v>1.7437738509535186E-2</v>
      </c>
      <c r="K145" s="561"/>
      <c r="L145" s="561"/>
      <c r="M145" s="561"/>
      <c r="N145" s="561"/>
      <c r="O145" s="561"/>
      <c r="P145" s="561"/>
      <c r="Q145" s="561"/>
    </row>
    <row r="146" spans="7:17" x14ac:dyDescent="0.15">
      <c r="G146" s="561"/>
      <c r="H146" s="623" t="s">
        <v>68</v>
      </c>
      <c r="I146" s="624">
        <f>'－161－'!Q14</f>
        <v>3060111</v>
      </c>
      <c r="J146" s="626">
        <f t="shared" si="4"/>
        <v>5.3008853543236159E-2</v>
      </c>
      <c r="K146" s="561"/>
      <c r="L146" s="561"/>
      <c r="M146" s="561"/>
      <c r="N146" s="561"/>
      <c r="O146" s="561"/>
      <c r="P146" s="561"/>
      <c r="Q146" s="561"/>
    </row>
    <row r="147" spans="7:17" x14ac:dyDescent="0.15">
      <c r="G147" s="561"/>
      <c r="H147" s="623" t="s">
        <v>69</v>
      </c>
      <c r="I147" s="624">
        <f>'－161－'!Q15</f>
        <v>1155898</v>
      </c>
      <c r="J147" s="626">
        <f t="shared" si="4"/>
        <v>2.0023073605146869E-2</v>
      </c>
      <c r="K147" s="561"/>
      <c r="L147" s="561"/>
      <c r="M147" s="561"/>
      <c r="N147" s="561"/>
      <c r="O147" s="561"/>
      <c r="P147" s="561"/>
      <c r="Q147" s="561"/>
    </row>
    <row r="148" spans="7:17" x14ac:dyDescent="0.15">
      <c r="G148" s="561"/>
      <c r="H148" s="623" t="s">
        <v>70</v>
      </c>
      <c r="I148" s="624">
        <f>'－161－'!Q16</f>
        <v>4199644</v>
      </c>
      <c r="J148" s="626">
        <f t="shared" si="4"/>
        <v>7.2748444004067325E-2</v>
      </c>
      <c r="K148" s="561"/>
      <c r="L148" s="561"/>
      <c r="M148" s="561"/>
      <c r="N148" s="561"/>
      <c r="O148" s="561"/>
      <c r="P148" s="561"/>
      <c r="Q148" s="561"/>
    </row>
    <row r="149" spans="7:17" x14ac:dyDescent="0.15">
      <c r="G149" s="561"/>
      <c r="H149" s="623" t="s">
        <v>71</v>
      </c>
      <c r="I149" s="624">
        <f>'－161－'!Q17</f>
        <v>0</v>
      </c>
      <c r="J149" s="626">
        <f t="shared" si="4"/>
        <v>0</v>
      </c>
      <c r="K149" s="561"/>
      <c r="L149" s="561"/>
      <c r="M149" s="561"/>
      <c r="N149" s="561"/>
      <c r="O149" s="561"/>
      <c r="P149" s="561"/>
      <c r="Q149" s="561"/>
    </row>
    <row r="150" spans="7:17" x14ac:dyDescent="0.15">
      <c r="G150" s="561"/>
      <c r="H150" s="623" t="s">
        <v>17</v>
      </c>
      <c r="I150" s="624">
        <f>'－161－'!Q18</f>
        <v>3307259</v>
      </c>
      <c r="J150" s="626">
        <f t="shared" si="4"/>
        <v>5.7290081294616331E-2</v>
      </c>
      <c r="K150" s="561"/>
      <c r="L150" s="561"/>
      <c r="M150" s="561"/>
      <c r="N150" s="561"/>
      <c r="O150" s="561"/>
      <c r="P150" s="561"/>
      <c r="Q150" s="561"/>
    </row>
    <row r="151" spans="7:17" x14ac:dyDescent="0.15">
      <c r="G151" s="561"/>
      <c r="H151" s="623" t="s">
        <v>389</v>
      </c>
      <c r="I151" s="624">
        <f>'－161－'!Q19</f>
        <v>521911</v>
      </c>
      <c r="J151" s="626">
        <v>0</v>
      </c>
      <c r="K151" s="561"/>
      <c r="L151" s="561"/>
      <c r="M151" s="561"/>
      <c r="N151" s="561"/>
      <c r="O151" s="561"/>
      <c r="P151" s="561"/>
      <c r="Q151" s="561"/>
    </row>
    <row r="152" spans="7:17" x14ac:dyDescent="0.15">
      <c r="G152" s="561"/>
      <c r="H152" s="623" t="s">
        <v>72</v>
      </c>
      <c r="I152" s="624">
        <f>'－161－'!Q20</f>
        <v>0</v>
      </c>
      <c r="J152" s="626">
        <f t="shared" si="4"/>
        <v>0</v>
      </c>
      <c r="K152" s="561"/>
      <c r="L152" s="561"/>
      <c r="M152" s="561"/>
      <c r="N152" s="561"/>
      <c r="O152" s="561"/>
      <c r="P152" s="561"/>
      <c r="Q152" s="561"/>
    </row>
    <row r="153" spans="7:17" x14ac:dyDescent="0.15">
      <c r="G153" s="561"/>
      <c r="H153" s="561" t="s">
        <v>355</v>
      </c>
      <c r="I153" s="627"/>
      <c r="J153" s="628"/>
      <c r="K153" s="561"/>
      <c r="L153" s="561"/>
      <c r="M153" s="561"/>
      <c r="N153" s="561"/>
      <c r="O153" s="561"/>
      <c r="P153" s="561"/>
      <c r="Q153" s="561"/>
    </row>
    <row r="154" spans="7:17" x14ac:dyDescent="0.15">
      <c r="G154" s="561"/>
      <c r="H154" s="561"/>
      <c r="I154" s="561"/>
      <c r="J154" s="561"/>
      <c r="K154" s="561"/>
      <c r="L154" s="561"/>
      <c r="M154" s="561"/>
      <c r="N154" s="561"/>
      <c r="O154" s="561"/>
      <c r="P154" s="561"/>
      <c r="Q154" s="561"/>
    </row>
    <row r="155" spans="7:17" x14ac:dyDescent="0.15">
      <c r="G155" s="561"/>
      <c r="H155" s="629" t="s">
        <v>269</v>
      </c>
      <c r="I155" s="630" t="s">
        <v>270</v>
      </c>
      <c r="J155" s="630" t="s">
        <v>268</v>
      </c>
      <c r="K155" s="561"/>
      <c r="L155" s="561"/>
      <c r="M155" s="561"/>
      <c r="N155" s="561"/>
      <c r="O155" s="561"/>
      <c r="P155" s="561"/>
      <c r="Q155" s="561"/>
    </row>
    <row r="156" spans="7:17" x14ac:dyDescent="0.15">
      <c r="G156" s="561"/>
      <c r="H156" s="623" t="s">
        <v>61</v>
      </c>
      <c r="I156" s="631">
        <f>'－161－'!P7</f>
        <v>345237</v>
      </c>
      <c r="J156" s="631">
        <f>'－161－'!Q7</f>
        <v>332655</v>
      </c>
      <c r="K156" s="561"/>
      <c r="L156" s="561"/>
      <c r="M156" s="561"/>
      <c r="N156" s="561"/>
      <c r="O156" s="561"/>
      <c r="P156" s="561"/>
      <c r="Q156" s="561"/>
    </row>
    <row r="157" spans="7:17" x14ac:dyDescent="0.15">
      <c r="G157" s="561"/>
      <c r="H157" s="623" t="s">
        <v>62</v>
      </c>
      <c r="I157" s="631">
        <f>'－161－'!P8</f>
        <v>11625255</v>
      </c>
      <c r="J157" s="631">
        <f>'－161－'!Q8</f>
        <v>11370118</v>
      </c>
      <c r="K157" s="561"/>
      <c r="L157" s="561"/>
      <c r="M157" s="561"/>
      <c r="N157" s="561"/>
      <c r="O157" s="561"/>
      <c r="P157" s="561"/>
      <c r="Q157" s="561"/>
    </row>
    <row r="158" spans="7:17" x14ac:dyDescent="0.15">
      <c r="G158" s="561"/>
      <c r="H158" s="623" t="s">
        <v>63</v>
      </c>
      <c r="I158" s="631">
        <f>'－161－'!P9</f>
        <v>32669308</v>
      </c>
      <c r="J158" s="631">
        <f>'－161－'!Q9</f>
        <v>28869953</v>
      </c>
      <c r="K158" s="561"/>
      <c r="L158" s="561"/>
      <c r="M158" s="561"/>
      <c r="N158" s="561"/>
      <c r="O158" s="561"/>
      <c r="P158" s="561"/>
      <c r="Q158" s="561"/>
    </row>
    <row r="159" spans="7:17" x14ac:dyDescent="0.15">
      <c r="G159" s="561"/>
      <c r="H159" s="623" t="s">
        <v>64</v>
      </c>
      <c r="I159" s="631">
        <f>'－161－'!P10</f>
        <v>3875239</v>
      </c>
      <c r="J159" s="631">
        <f>'－161－'!Q10</f>
        <v>3579257</v>
      </c>
      <c r="K159" s="561"/>
      <c r="L159" s="561"/>
      <c r="M159" s="561"/>
      <c r="N159" s="561"/>
      <c r="O159" s="561"/>
      <c r="P159" s="561"/>
      <c r="Q159" s="561"/>
    </row>
    <row r="160" spans="7:17" x14ac:dyDescent="0.15">
      <c r="G160" s="561"/>
      <c r="H160" s="623" t="s">
        <v>65</v>
      </c>
      <c r="I160" s="631">
        <f>'－161－'!P11</f>
        <v>32651</v>
      </c>
      <c r="J160" s="631">
        <f>'－161－'!Q11</f>
        <v>29624</v>
      </c>
      <c r="K160" s="561"/>
      <c r="L160" s="561"/>
      <c r="M160" s="561"/>
      <c r="N160" s="561"/>
      <c r="O160" s="561"/>
      <c r="P160" s="561"/>
      <c r="Q160" s="561"/>
    </row>
    <row r="161" spans="7:17" x14ac:dyDescent="0.15">
      <c r="G161" s="561"/>
      <c r="H161" s="623" t="s">
        <v>66</v>
      </c>
      <c r="I161" s="631">
        <f>'－161－'!P12</f>
        <v>371783</v>
      </c>
      <c r="J161" s="631">
        <f>'－161－'!Q12</f>
        <v>295219</v>
      </c>
      <c r="K161" s="561"/>
      <c r="L161" s="561"/>
      <c r="M161" s="561"/>
      <c r="N161" s="561"/>
      <c r="O161" s="561"/>
      <c r="P161" s="561"/>
      <c r="Q161" s="561"/>
    </row>
    <row r="162" spans="7:17" x14ac:dyDescent="0.15">
      <c r="G162" s="561"/>
      <c r="H162" s="623" t="s">
        <v>67</v>
      </c>
      <c r="I162" s="631">
        <f>'－161－'!P13</f>
        <v>1340620</v>
      </c>
      <c r="J162" s="631">
        <f>'－161－'!Q13</f>
        <v>1006651</v>
      </c>
      <c r="K162" s="561"/>
      <c r="L162" s="561"/>
      <c r="M162" s="561"/>
      <c r="N162" s="561"/>
      <c r="O162" s="561"/>
      <c r="P162" s="561"/>
      <c r="Q162" s="561"/>
    </row>
    <row r="163" spans="7:17" x14ac:dyDescent="0.15">
      <c r="G163" s="561"/>
      <c r="H163" s="623" t="s">
        <v>68</v>
      </c>
      <c r="I163" s="631">
        <f>'－161－'!P14</f>
        <v>3814507</v>
      </c>
      <c r="J163" s="631">
        <f>'－161－'!Q14</f>
        <v>3060111</v>
      </c>
      <c r="K163" s="561"/>
      <c r="L163" s="561"/>
      <c r="M163" s="561"/>
      <c r="N163" s="561"/>
      <c r="O163" s="561"/>
      <c r="P163" s="561"/>
      <c r="Q163" s="561"/>
    </row>
    <row r="164" spans="7:17" x14ac:dyDescent="0.15">
      <c r="G164" s="561"/>
      <c r="H164" s="623" t="s">
        <v>69</v>
      </c>
      <c r="I164" s="631">
        <f>'－161－'!P15</f>
        <v>1209113</v>
      </c>
      <c r="J164" s="631">
        <f>'－161－'!Q15</f>
        <v>1155898</v>
      </c>
      <c r="K164" s="561"/>
      <c r="L164" s="561"/>
      <c r="M164" s="561"/>
      <c r="N164" s="561"/>
      <c r="O164" s="561"/>
      <c r="P164" s="561"/>
      <c r="Q164" s="561"/>
    </row>
    <row r="165" spans="7:17" x14ac:dyDescent="0.15">
      <c r="G165" s="561"/>
      <c r="H165" s="623" t="s">
        <v>70</v>
      </c>
      <c r="I165" s="631">
        <f>'－161－'!P16</f>
        <v>4748633</v>
      </c>
      <c r="J165" s="631">
        <f>'－161－'!Q16</f>
        <v>4199644</v>
      </c>
      <c r="K165" s="561"/>
      <c r="L165" s="561"/>
      <c r="M165" s="561"/>
      <c r="N165" s="561"/>
      <c r="O165" s="561"/>
      <c r="P165" s="561"/>
      <c r="Q165" s="561"/>
    </row>
    <row r="166" spans="7:17" x14ac:dyDescent="0.15">
      <c r="G166" s="561"/>
      <c r="H166" s="623" t="s">
        <v>71</v>
      </c>
      <c r="I166" s="631">
        <f>'－161－'!P17</f>
        <v>7967</v>
      </c>
      <c r="J166" s="631">
        <f>'－161－'!Q17</f>
        <v>0</v>
      </c>
      <c r="K166" s="561"/>
      <c r="L166" s="561"/>
      <c r="M166" s="561"/>
      <c r="N166" s="561"/>
      <c r="O166" s="561"/>
      <c r="P166" s="561"/>
      <c r="Q166" s="561"/>
    </row>
    <row r="167" spans="7:17" x14ac:dyDescent="0.15">
      <c r="G167" s="561"/>
      <c r="H167" s="623" t="s">
        <v>17</v>
      </c>
      <c r="I167" s="631">
        <f>'－161－'!P18</f>
        <v>3323077</v>
      </c>
      <c r="J167" s="631">
        <f>'－161－'!Q18</f>
        <v>3307259</v>
      </c>
      <c r="K167" s="561"/>
      <c r="L167" s="561"/>
      <c r="M167" s="561"/>
      <c r="N167" s="561"/>
      <c r="O167" s="561"/>
      <c r="P167" s="561"/>
      <c r="Q167" s="561"/>
    </row>
    <row r="168" spans="7:17" x14ac:dyDescent="0.15">
      <c r="G168" s="561"/>
      <c r="H168" s="623" t="s">
        <v>389</v>
      </c>
      <c r="I168" s="631">
        <f>'－161－'!P19</f>
        <v>521912</v>
      </c>
      <c r="J168" s="631">
        <f>'－161－'!Q19</f>
        <v>521911</v>
      </c>
      <c r="K168" s="561"/>
      <c r="L168" s="561"/>
      <c r="M168" s="561"/>
      <c r="N168" s="561"/>
      <c r="O168" s="561"/>
      <c r="P168" s="561"/>
      <c r="Q168" s="561"/>
    </row>
    <row r="169" spans="7:17" x14ac:dyDescent="0.15">
      <c r="G169" s="561"/>
      <c r="H169" s="623" t="s">
        <v>72</v>
      </c>
      <c r="I169" s="631">
        <f>'－161－'!P20</f>
        <v>195708</v>
      </c>
      <c r="J169" s="631">
        <f>'－161－'!Q20</f>
        <v>0</v>
      </c>
      <c r="K169" s="561"/>
      <c r="L169" s="561"/>
      <c r="M169" s="561"/>
      <c r="N169" s="561"/>
      <c r="O169" s="561"/>
      <c r="P169" s="561"/>
      <c r="Q169" s="561"/>
    </row>
    <row r="170" spans="7:17" x14ac:dyDescent="0.15">
      <c r="G170" s="561"/>
      <c r="H170" s="623" t="s">
        <v>34</v>
      </c>
      <c r="I170" s="631">
        <f>SUM(I156:I169)</f>
        <v>64081010</v>
      </c>
      <c r="J170" s="631">
        <f>SUM(J156:J169)</f>
        <v>57728300</v>
      </c>
      <c r="K170" s="561"/>
      <c r="L170" s="561"/>
      <c r="M170" s="561"/>
      <c r="N170" s="561"/>
      <c r="O170" s="561"/>
      <c r="P170" s="561"/>
      <c r="Q170" s="561"/>
    </row>
    <row r="171" spans="7:17" x14ac:dyDescent="0.15">
      <c r="G171" s="561"/>
      <c r="H171" s="561"/>
      <c r="I171" s="561"/>
      <c r="J171" s="561"/>
      <c r="K171" s="561"/>
      <c r="L171" s="561"/>
      <c r="M171" s="561"/>
      <c r="N171" s="561"/>
      <c r="O171" s="561"/>
      <c r="P171" s="561"/>
      <c r="Q171" s="561"/>
    </row>
    <row r="172" spans="7:17" x14ac:dyDescent="0.15">
      <c r="G172" s="561"/>
      <c r="H172" s="561"/>
      <c r="I172" s="561"/>
      <c r="J172" s="561"/>
      <c r="K172" s="561"/>
      <c r="L172" s="561"/>
      <c r="M172" s="561"/>
      <c r="N172" s="561"/>
      <c r="O172" s="561"/>
      <c r="P172" s="561"/>
      <c r="Q172" s="561"/>
    </row>
    <row r="173" spans="7:17" x14ac:dyDescent="0.15">
      <c r="G173" s="561"/>
      <c r="H173" s="561"/>
      <c r="I173" s="561"/>
      <c r="J173" s="561"/>
      <c r="K173" s="561"/>
      <c r="L173" s="561"/>
      <c r="M173" s="561"/>
      <c r="N173" s="561"/>
      <c r="O173" s="561"/>
      <c r="P173" s="561"/>
      <c r="Q173" s="561"/>
    </row>
    <row r="174" spans="7:17" x14ac:dyDescent="0.15">
      <c r="G174" s="561"/>
      <c r="H174" s="561"/>
      <c r="I174" s="561"/>
      <c r="J174" s="561"/>
      <c r="K174" s="561"/>
      <c r="L174" s="561"/>
      <c r="M174" s="561"/>
      <c r="N174" s="561"/>
      <c r="O174" s="561"/>
      <c r="P174" s="561"/>
      <c r="Q174" s="561"/>
    </row>
    <row r="175" spans="7:17" x14ac:dyDescent="0.15">
      <c r="G175" s="561"/>
      <c r="H175" s="561"/>
      <c r="I175" s="561"/>
      <c r="J175" s="561"/>
      <c r="K175" s="561"/>
      <c r="L175" s="561"/>
      <c r="M175" s="561"/>
      <c r="N175" s="561"/>
      <c r="O175" s="561"/>
      <c r="P175" s="561"/>
      <c r="Q175" s="561"/>
    </row>
    <row r="176" spans="7:17" x14ac:dyDescent="0.15">
      <c r="G176" s="561"/>
      <c r="H176" s="561"/>
      <c r="I176" s="561"/>
      <c r="J176" s="561"/>
      <c r="K176" s="561"/>
      <c r="L176" s="561"/>
      <c r="M176" s="561"/>
      <c r="N176" s="561"/>
      <c r="O176" s="561"/>
      <c r="P176" s="561"/>
      <c r="Q176" s="561"/>
    </row>
    <row r="177" spans="7:17" x14ac:dyDescent="0.15">
      <c r="G177" s="561"/>
      <c r="H177" s="561"/>
      <c r="I177" s="561"/>
      <c r="J177" s="561"/>
      <c r="K177" s="561"/>
      <c r="L177" s="561"/>
      <c r="M177" s="561"/>
      <c r="N177" s="561"/>
      <c r="O177" s="561"/>
      <c r="P177" s="561"/>
      <c r="Q177" s="561"/>
    </row>
    <row r="178" spans="7:17" x14ac:dyDescent="0.15">
      <c r="G178" s="561"/>
      <c r="H178" s="561"/>
      <c r="I178" s="561"/>
      <c r="J178" s="561"/>
      <c r="K178" s="561"/>
      <c r="L178" s="561"/>
      <c r="M178" s="561"/>
      <c r="N178" s="561"/>
      <c r="O178" s="561"/>
      <c r="P178" s="561"/>
      <c r="Q178" s="561"/>
    </row>
    <row r="179" spans="7:17" x14ac:dyDescent="0.15">
      <c r="G179" s="561"/>
      <c r="H179" s="561"/>
      <c r="I179" s="561"/>
      <c r="J179" s="561"/>
      <c r="K179" s="561"/>
      <c r="L179" s="561"/>
      <c r="M179" s="561"/>
      <c r="N179" s="561"/>
      <c r="O179" s="561"/>
      <c r="P179" s="561"/>
      <c r="Q179" s="561"/>
    </row>
    <row r="180" spans="7:17" x14ac:dyDescent="0.15">
      <c r="G180" s="561"/>
      <c r="H180" s="561"/>
      <c r="I180" s="561"/>
      <c r="J180" s="561"/>
      <c r="K180" s="561"/>
      <c r="L180" s="561"/>
      <c r="M180" s="561"/>
      <c r="N180" s="561"/>
      <c r="O180" s="561"/>
      <c r="P180" s="561"/>
      <c r="Q180" s="561"/>
    </row>
    <row r="181" spans="7:17" x14ac:dyDescent="0.15">
      <c r="G181" s="561"/>
      <c r="H181" s="561"/>
      <c r="I181" s="561"/>
      <c r="J181" s="561"/>
      <c r="K181" s="561"/>
      <c r="L181" s="561"/>
      <c r="M181" s="561"/>
      <c r="N181" s="561"/>
      <c r="O181" s="561"/>
      <c r="P181" s="561"/>
      <c r="Q181" s="561"/>
    </row>
    <row r="182" spans="7:17" x14ac:dyDescent="0.15">
      <c r="G182" s="561"/>
      <c r="H182" s="561"/>
      <c r="I182" s="561"/>
      <c r="J182" s="561"/>
      <c r="K182" s="561"/>
      <c r="L182" s="561"/>
      <c r="M182" s="561"/>
      <c r="N182" s="561"/>
      <c r="O182" s="561"/>
      <c r="P182" s="561"/>
      <c r="Q182" s="561"/>
    </row>
    <row r="183" spans="7:17" x14ac:dyDescent="0.15">
      <c r="G183" s="561"/>
      <c r="H183" s="561"/>
      <c r="I183" s="561"/>
      <c r="J183" s="561"/>
      <c r="K183" s="561"/>
      <c r="L183" s="561"/>
      <c r="M183" s="561"/>
      <c r="N183" s="561"/>
      <c r="O183" s="561"/>
      <c r="P183" s="561"/>
      <c r="Q183" s="561"/>
    </row>
    <row r="184" spans="7:17" x14ac:dyDescent="0.15">
      <c r="G184" s="561"/>
      <c r="H184" s="561"/>
      <c r="I184" s="561"/>
      <c r="J184" s="561"/>
      <c r="K184" s="561"/>
      <c r="L184" s="561"/>
      <c r="M184" s="561"/>
      <c r="N184" s="561"/>
      <c r="O184" s="561"/>
      <c r="P184" s="561"/>
      <c r="Q184" s="561"/>
    </row>
    <row r="185" spans="7:17" x14ac:dyDescent="0.15">
      <c r="G185" s="561"/>
      <c r="H185" s="561"/>
      <c r="I185" s="561"/>
      <c r="J185" s="561"/>
      <c r="K185" s="561"/>
      <c r="L185" s="561"/>
      <c r="M185" s="561"/>
      <c r="N185" s="561"/>
      <c r="O185" s="561"/>
      <c r="P185" s="561"/>
      <c r="Q185" s="561"/>
    </row>
    <row r="186" spans="7:17" x14ac:dyDescent="0.15">
      <c r="G186" s="561"/>
      <c r="H186" s="561"/>
      <c r="I186" s="561"/>
      <c r="J186" s="561"/>
      <c r="K186" s="561"/>
      <c r="L186" s="561"/>
      <c r="M186" s="561"/>
      <c r="N186" s="561"/>
      <c r="O186" s="561"/>
      <c r="P186" s="561"/>
      <c r="Q186" s="561"/>
    </row>
    <row r="187" spans="7:17" x14ac:dyDescent="0.15">
      <c r="G187" s="561"/>
      <c r="H187" s="561"/>
      <c r="I187" s="561"/>
      <c r="J187" s="561"/>
      <c r="K187" s="561"/>
      <c r="L187" s="561"/>
      <c r="M187" s="561"/>
      <c r="N187" s="561"/>
      <c r="O187" s="561"/>
      <c r="P187" s="561"/>
      <c r="Q187" s="561"/>
    </row>
    <row r="188" spans="7:17" x14ac:dyDescent="0.15">
      <c r="G188" s="561"/>
      <c r="H188" s="561"/>
      <c r="I188" s="561"/>
      <c r="J188" s="561"/>
      <c r="K188" s="561"/>
      <c r="L188" s="561"/>
      <c r="M188" s="561"/>
      <c r="N188" s="561"/>
      <c r="O188" s="561"/>
      <c r="P188" s="561"/>
      <c r="Q188" s="561"/>
    </row>
    <row r="189" spans="7:17" x14ac:dyDescent="0.15">
      <c r="G189" s="561"/>
      <c r="H189" s="561"/>
      <c r="I189" s="561"/>
      <c r="J189" s="561"/>
      <c r="K189" s="561"/>
      <c r="L189" s="561"/>
      <c r="M189" s="561"/>
      <c r="N189" s="561"/>
      <c r="O189" s="561"/>
      <c r="P189" s="561"/>
      <c r="Q189" s="561"/>
    </row>
    <row r="190" spans="7:17" x14ac:dyDescent="0.15">
      <c r="G190" s="561"/>
      <c r="H190" s="561"/>
      <c r="I190" s="561"/>
      <c r="J190" s="561"/>
      <c r="K190" s="561"/>
      <c r="L190" s="561"/>
      <c r="M190" s="561"/>
      <c r="N190" s="561"/>
      <c r="O190" s="561"/>
      <c r="P190" s="561"/>
      <c r="Q190" s="561"/>
    </row>
    <row r="191" spans="7:17" x14ac:dyDescent="0.15">
      <c r="G191" s="561"/>
      <c r="H191" s="561"/>
      <c r="I191" s="561"/>
      <c r="J191" s="561"/>
      <c r="K191" s="561"/>
      <c r="L191" s="561"/>
      <c r="M191" s="561"/>
      <c r="N191" s="561"/>
      <c r="O191" s="561"/>
      <c r="P191" s="561"/>
      <c r="Q191" s="561"/>
    </row>
    <row r="192" spans="7:17" x14ac:dyDescent="0.15">
      <c r="G192" s="561"/>
      <c r="H192" s="561"/>
      <c r="I192" s="561"/>
      <c r="J192" s="561"/>
      <c r="K192" s="561"/>
      <c r="L192" s="561"/>
      <c r="M192" s="561"/>
      <c r="N192" s="561"/>
      <c r="O192" s="561"/>
      <c r="P192" s="561"/>
      <c r="Q192" s="561"/>
    </row>
    <row r="193" spans="2:17" x14ac:dyDescent="0.15">
      <c r="G193" s="561"/>
      <c r="H193" s="561"/>
      <c r="I193" s="561"/>
      <c r="J193" s="561"/>
      <c r="K193" s="561"/>
      <c r="L193" s="561"/>
      <c r="M193" s="561"/>
      <c r="N193" s="561"/>
      <c r="O193" s="561"/>
      <c r="P193" s="561"/>
      <c r="Q193" s="561"/>
    </row>
    <row r="194" spans="2:17" x14ac:dyDescent="0.15">
      <c r="G194" s="561"/>
      <c r="H194" s="561"/>
      <c r="I194" s="561"/>
      <c r="J194" s="561"/>
      <c r="K194" s="561"/>
      <c r="L194" s="561"/>
      <c r="M194" s="561"/>
      <c r="N194" s="561"/>
      <c r="O194" s="561"/>
      <c r="P194" s="561"/>
      <c r="Q194" s="561"/>
    </row>
    <row r="195" spans="2:17" x14ac:dyDescent="0.15">
      <c r="G195" s="561"/>
      <c r="H195" s="561"/>
      <c r="I195" s="561"/>
      <c r="J195" s="561"/>
      <c r="K195" s="561"/>
      <c r="L195" s="561"/>
      <c r="M195" s="561"/>
      <c r="N195" s="561"/>
      <c r="O195" s="561"/>
      <c r="P195" s="561"/>
      <c r="Q195" s="561"/>
    </row>
    <row r="196" spans="2:17" x14ac:dyDescent="0.15">
      <c r="G196" s="561"/>
      <c r="H196" s="561"/>
      <c r="I196" s="561"/>
      <c r="J196" s="561"/>
      <c r="K196" s="561"/>
      <c r="L196" s="561"/>
      <c r="M196" s="561"/>
      <c r="N196" s="561"/>
      <c r="O196" s="561"/>
      <c r="P196" s="561"/>
      <c r="Q196" s="561"/>
    </row>
    <row r="197" spans="2:17" x14ac:dyDescent="0.15">
      <c r="G197" s="561"/>
      <c r="H197" s="561"/>
      <c r="I197" s="561"/>
      <c r="J197" s="561"/>
      <c r="K197" s="561"/>
      <c r="L197" s="561"/>
      <c r="M197" s="561"/>
      <c r="N197" s="561"/>
      <c r="O197" s="561"/>
      <c r="P197" s="561"/>
      <c r="Q197" s="561"/>
    </row>
    <row r="198" spans="2:17" x14ac:dyDescent="0.15">
      <c r="G198" s="561"/>
      <c r="H198" s="561"/>
      <c r="I198" s="561"/>
      <c r="J198" s="561"/>
      <c r="K198" s="561"/>
      <c r="L198" s="561"/>
      <c r="M198" s="561"/>
      <c r="N198" s="561"/>
      <c r="O198" s="561"/>
      <c r="P198" s="561"/>
      <c r="Q198" s="561"/>
    </row>
    <row r="199" spans="2:17" x14ac:dyDescent="0.15">
      <c r="G199" s="561"/>
      <c r="H199" s="561"/>
      <c r="I199" s="561"/>
      <c r="J199" s="561"/>
      <c r="K199" s="561"/>
      <c r="L199" s="561"/>
      <c r="M199" s="561"/>
      <c r="N199" s="561"/>
      <c r="O199" s="561"/>
      <c r="P199" s="561"/>
      <c r="Q199" s="561"/>
    </row>
    <row r="200" spans="2:17" x14ac:dyDescent="0.15">
      <c r="G200" s="561"/>
      <c r="H200" s="561"/>
      <c r="I200" s="561"/>
      <c r="J200" s="561"/>
      <c r="K200" s="561"/>
      <c r="L200" s="561"/>
      <c r="M200" s="561"/>
      <c r="N200" s="561"/>
      <c r="O200" s="561"/>
      <c r="P200" s="561"/>
      <c r="Q200" s="561"/>
    </row>
    <row r="201" spans="2:17" x14ac:dyDescent="0.15">
      <c r="G201" s="561"/>
      <c r="H201" s="561"/>
      <c r="I201" s="561"/>
      <c r="J201" s="561"/>
      <c r="K201" s="561"/>
      <c r="L201" s="561"/>
      <c r="M201" s="561"/>
      <c r="N201" s="561"/>
      <c r="O201" s="561"/>
      <c r="P201" s="561"/>
      <c r="Q201" s="561"/>
    </row>
    <row r="202" spans="2:17" x14ac:dyDescent="0.15">
      <c r="G202" s="561"/>
      <c r="H202" s="561"/>
      <c r="I202" s="561"/>
      <c r="J202" s="561"/>
      <c r="K202" s="561"/>
      <c r="L202" s="561"/>
      <c r="M202" s="561"/>
      <c r="N202" s="561"/>
      <c r="O202" s="561"/>
      <c r="P202" s="561"/>
      <c r="Q202" s="561"/>
    </row>
    <row r="203" spans="2:17" x14ac:dyDescent="0.15">
      <c r="B203" s="22" t="s">
        <v>294</v>
      </c>
      <c r="D203" s="21"/>
      <c r="E203" s="22" t="s">
        <v>295</v>
      </c>
      <c r="G203" s="561"/>
      <c r="H203" s="561"/>
      <c r="I203" s="561"/>
      <c r="J203" s="561"/>
      <c r="K203" s="561"/>
      <c r="L203" s="561"/>
      <c r="M203" s="561"/>
      <c r="N203" s="561"/>
      <c r="O203" s="561"/>
      <c r="P203" s="561"/>
      <c r="Q203" s="561"/>
    </row>
    <row r="204" spans="2:17" x14ac:dyDescent="0.15">
      <c r="B204" s="21" t="s">
        <v>296</v>
      </c>
      <c r="E204" s="21" t="s">
        <v>296</v>
      </c>
      <c r="G204" s="561"/>
      <c r="H204" s="561"/>
      <c r="I204" s="561"/>
      <c r="J204" s="561"/>
      <c r="K204" s="608"/>
      <c r="L204" s="561"/>
      <c r="M204" s="632"/>
      <c r="N204" s="632"/>
      <c r="O204" s="561"/>
      <c r="P204" s="561"/>
      <c r="Q204" s="561"/>
    </row>
    <row r="205" spans="2:17" x14ac:dyDescent="0.15">
      <c r="G205" s="561"/>
      <c r="H205" s="561"/>
      <c r="I205" s="561"/>
      <c r="J205" s="561"/>
      <c r="K205" s="561"/>
      <c r="L205" s="561"/>
      <c r="M205" s="632"/>
      <c r="N205" s="632"/>
      <c r="O205" s="561"/>
      <c r="P205" s="561"/>
      <c r="Q205" s="561"/>
    </row>
    <row r="206" spans="2:17" x14ac:dyDescent="0.15">
      <c r="G206" s="561"/>
      <c r="H206" s="561"/>
      <c r="I206" s="561"/>
      <c r="J206" s="608"/>
      <c r="K206" s="561"/>
      <c r="L206" s="561"/>
      <c r="M206" s="632"/>
      <c r="N206" s="632"/>
      <c r="O206" s="561"/>
      <c r="P206" s="561"/>
      <c r="Q206" s="561"/>
    </row>
    <row r="207" spans="2:17" x14ac:dyDescent="0.15">
      <c r="G207" s="561"/>
      <c r="H207" s="561"/>
      <c r="I207" s="561"/>
      <c r="J207" s="561"/>
      <c r="K207" s="561"/>
      <c r="L207" s="561"/>
      <c r="M207" s="632"/>
      <c r="N207" s="632"/>
      <c r="O207" s="561"/>
      <c r="P207" s="561"/>
      <c r="Q207" s="561"/>
    </row>
    <row r="208" spans="2:17" x14ac:dyDescent="0.15">
      <c r="G208" s="561"/>
      <c r="H208" s="561"/>
      <c r="I208" s="561"/>
      <c r="J208" s="561"/>
      <c r="K208" s="561"/>
      <c r="L208" s="633"/>
      <c r="M208" s="632"/>
      <c r="N208" s="632"/>
      <c r="O208" s="561"/>
      <c r="P208" s="561"/>
      <c r="Q208" s="561"/>
    </row>
    <row r="209" spans="7:17" x14ac:dyDescent="0.15">
      <c r="G209" s="561"/>
      <c r="H209" s="634">
        <v>-87</v>
      </c>
      <c r="I209" s="561"/>
      <c r="J209" s="561"/>
      <c r="K209" s="561"/>
      <c r="L209" s="633"/>
      <c r="M209" s="599"/>
      <c r="N209" s="599"/>
      <c r="O209" s="561"/>
      <c r="P209" s="561"/>
      <c r="Q209" s="561"/>
    </row>
    <row r="210" spans="7:17" x14ac:dyDescent="0.15">
      <c r="G210" s="561"/>
      <c r="H210" s="563"/>
      <c r="I210" s="563" t="str">
        <f>'－163－'!D14</f>
        <v>平成30年度</v>
      </c>
      <c r="J210" s="563" t="str">
        <f>'－163－'!G14</f>
        <v>令和元年度</v>
      </c>
      <c r="K210" s="563" t="str">
        <f>'－163－'!J14</f>
        <v>令和2年度</v>
      </c>
      <c r="L210" s="563" t="str">
        <f>'－163－'!M14</f>
        <v>令和3年度</v>
      </c>
      <c r="M210" s="632"/>
      <c r="N210" s="632"/>
      <c r="O210" s="561"/>
      <c r="P210" s="561"/>
      <c r="Q210" s="561"/>
    </row>
    <row r="211" spans="7:17" x14ac:dyDescent="0.15">
      <c r="G211" s="561"/>
      <c r="H211" s="590" t="s">
        <v>82</v>
      </c>
      <c r="I211" s="635">
        <f>'－163－'!D18</f>
        <v>6361168</v>
      </c>
      <c r="J211" s="635">
        <f>'－163－'!G18</f>
        <v>6441143</v>
      </c>
      <c r="K211" s="635">
        <f>'－163－'!J18</f>
        <v>6781613</v>
      </c>
      <c r="L211" s="636">
        <f>'－163－'!M18</f>
        <v>6515845</v>
      </c>
      <c r="M211" s="599"/>
      <c r="N211" s="599"/>
      <c r="O211" s="561"/>
      <c r="P211" s="561"/>
      <c r="Q211" s="561"/>
    </row>
    <row r="212" spans="7:17" x14ac:dyDescent="0.15">
      <c r="G212" s="561"/>
      <c r="H212" s="590" t="s">
        <v>85</v>
      </c>
      <c r="I212" s="635">
        <f>'－163－'!D21</f>
        <v>6966212</v>
      </c>
      <c r="J212" s="635">
        <f>'－163－'!G21</f>
        <v>7093277</v>
      </c>
      <c r="K212" s="635">
        <f>'－163－'!J21</f>
        <v>7458723</v>
      </c>
      <c r="L212" s="636">
        <f>'－163－'!M21</f>
        <v>7302308</v>
      </c>
      <c r="M212" s="632"/>
      <c r="N212" s="632"/>
      <c r="O212" s="561"/>
      <c r="P212" s="561"/>
      <c r="Q212" s="561"/>
    </row>
    <row r="213" spans="7:17" x14ac:dyDescent="0.15">
      <c r="G213" s="561"/>
      <c r="H213" s="590" t="s">
        <v>89</v>
      </c>
      <c r="I213" s="635">
        <f>'－163－'!D23</f>
        <v>2202735</v>
      </c>
      <c r="J213" s="635">
        <f>'－163－'!G23</f>
        <v>2242797</v>
      </c>
      <c r="K213" s="635">
        <f>'－163－'!J23</f>
        <v>2179182</v>
      </c>
      <c r="L213" s="637">
        <f>'－163－'!M23</f>
        <v>2291931</v>
      </c>
      <c r="M213" s="561"/>
      <c r="N213" s="561"/>
      <c r="O213" s="561"/>
      <c r="P213" s="561"/>
      <c r="Q213" s="561"/>
    </row>
    <row r="214" spans="7:17" x14ac:dyDescent="0.15">
      <c r="G214" s="561"/>
      <c r="H214" s="590" t="s">
        <v>271</v>
      </c>
      <c r="I214" s="635">
        <f>'－163－'!D22+'－163－'!D24</f>
        <v>387973</v>
      </c>
      <c r="J214" s="635">
        <f>'－163－'!G22+'－163－'!G24</f>
        <v>405285</v>
      </c>
      <c r="K214" s="635">
        <f>'－163－'!J22+'－163－'!J24</f>
        <v>425096</v>
      </c>
      <c r="L214" s="637">
        <f>'－163－'!M22+'－163－'!M24</f>
        <v>443017</v>
      </c>
      <c r="M214" s="561"/>
      <c r="N214" s="561"/>
      <c r="O214" s="561"/>
      <c r="P214" s="561"/>
      <c r="Q214" s="561"/>
    </row>
    <row r="215" spans="7:17" x14ac:dyDescent="0.15">
      <c r="G215" s="561"/>
      <c r="H215" s="561"/>
      <c r="I215" s="561"/>
      <c r="J215" s="561"/>
      <c r="K215" s="561"/>
      <c r="L215" s="638"/>
      <c r="M215" s="561"/>
      <c r="N215" s="561"/>
      <c r="O215" s="561"/>
      <c r="P215" s="561"/>
      <c r="Q215" s="561"/>
    </row>
    <row r="216" spans="7:17" x14ac:dyDescent="0.15">
      <c r="G216" s="561"/>
      <c r="H216" s="561"/>
      <c r="I216" s="561"/>
      <c r="J216" s="561"/>
      <c r="K216" s="561"/>
      <c r="L216" s="599" t="s">
        <v>334</v>
      </c>
      <c r="M216" s="561"/>
      <c r="N216" s="561"/>
      <c r="O216" s="561"/>
      <c r="P216" s="561"/>
      <c r="Q216" s="561"/>
    </row>
    <row r="217" spans="7:17" x14ac:dyDescent="0.15">
      <c r="G217" s="561"/>
      <c r="H217" s="561"/>
      <c r="I217" s="561"/>
      <c r="J217" s="561"/>
      <c r="K217" s="561"/>
      <c r="L217" s="599"/>
      <c r="M217" s="561"/>
      <c r="N217" s="561"/>
      <c r="O217" s="561"/>
      <c r="P217" s="561"/>
      <c r="Q217" s="561"/>
    </row>
    <row r="218" spans="7:17" x14ac:dyDescent="0.15">
      <c r="G218" s="561"/>
      <c r="H218" s="561"/>
      <c r="I218" s="561"/>
      <c r="J218" s="561"/>
      <c r="K218" s="561"/>
      <c r="L218" s="599"/>
      <c r="M218" s="561"/>
      <c r="N218" s="561"/>
      <c r="O218" s="561"/>
      <c r="P218" s="561"/>
      <c r="Q218" s="561"/>
    </row>
    <row r="219" spans="7:17" x14ac:dyDescent="0.15">
      <c r="G219" s="561"/>
      <c r="H219" s="634">
        <v>-88</v>
      </c>
      <c r="I219" s="561"/>
      <c r="J219" s="561"/>
      <c r="K219" s="561"/>
      <c r="L219" s="561"/>
      <c r="M219" s="561"/>
      <c r="N219" s="561"/>
      <c r="O219" s="561"/>
      <c r="P219" s="561"/>
      <c r="Q219" s="561"/>
    </row>
    <row r="220" spans="7:17" x14ac:dyDescent="0.15">
      <c r="G220" s="561"/>
      <c r="H220" s="563"/>
      <c r="I220" s="563" t="str">
        <f>'－163－'!M14</f>
        <v>令和3年度</v>
      </c>
      <c r="J220" s="561"/>
      <c r="K220" s="561"/>
      <c r="L220" s="561"/>
      <c r="M220" s="561"/>
      <c r="N220" s="561"/>
      <c r="O220" s="561"/>
      <c r="P220" s="561"/>
      <c r="Q220" s="561"/>
    </row>
    <row r="221" spans="7:17" x14ac:dyDescent="0.15">
      <c r="G221" s="561"/>
      <c r="H221" s="590" t="s">
        <v>82</v>
      </c>
      <c r="I221" s="636">
        <f>'－163－'!M18</f>
        <v>6515845</v>
      </c>
      <c r="J221" s="639">
        <f>I221/I226</f>
        <v>0.39363289090062337</v>
      </c>
      <c r="K221" s="632"/>
      <c r="L221" s="561"/>
      <c r="M221" s="561"/>
      <c r="N221" s="561"/>
      <c r="O221" s="561"/>
      <c r="P221" s="561"/>
      <c r="Q221" s="561"/>
    </row>
    <row r="222" spans="7:17" x14ac:dyDescent="0.15">
      <c r="G222" s="561"/>
      <c r="H222" s="590" t="s">
        <v>85</v>
      </c>
      <c r="I222" s="636">
        <f>'－163－'!M21</f>
        <v>7302308</v>
      </c>
      <c r="J222" s="639">
        <f>I222/I226</f>
        <v>0.44114441155164824</v>
      </c>
      <c r="K222" s="632"/>
      <c r="L222" s="561"/>
      <c r="M222" s="561"/>
      <c r="N222" s="561"/>
      <c r="O222" s="561"/>
      <c r="P222" s="561"/>
      <c r="Q222" s="561"/>
    </row>
    <row r="223" spans="7:17" x14ac:dyDescent="0.15">
      <c r="G223" s="561"/>
      <c r="H223" s="590" t="s">
        <v>88</v>
      </c>
      <c r="I223" s="636">
        <f>'－163－'!M22</f>
        <v>435661</v>
      </c>
      <c r="J223" s="639">
        <f>I223/I226</f>
        <v>2.6318996060013165E-2</v>
      </c>
      <c r="K223" s="632"/>
      <c r="L223" s="561"/>
      <c r="M223" s="640"/>
      <c r="N223" s="641"/>
      <c r="O223" s="561"/>
      <c r="P223" s="561"/>
      <c r="Q223" s="561"/>
    </row>
    <row r="224" spans="7:17" x14ac:dyDescent="0.15">
      <c r="G224" s="561"/>
      <c r="H224" s="642" t="s">
        <v>272</v>
      </c>
      <c r="I224" s="637">
        <f>'－163－'!M23</f>
        <v>2291931</v>
      </c>
      <c r="J224" s="639">
        <f>I224/I226</f>
        <v>0.13845931345431892</v>
      </c>
      <c r="K224" s="632"/>
      <c r="L224" s="561"/>
      <c r="M224" s="561"/>
      <c r="N224" s="561"/>
      <c r="O224" s="561"/>
      <c r="P224" s="561"/>
      <c r="Q224" s="561"/>
    </row>
    <row r="225" spans="2:17" x14ac:dyDescent="0.15">
      <c r="G225" s="561"/>
      <c r="H225" s="623" t="s">
        <v>90</v>
      </c>
      <c r="I225" s="637">
        <f>'－163－'!M24</f>
        <v>7356</v>
      </c>
      <c r="J225" s="643">
        <f>I225/I226</f>
        <v>4.4438803339628025E-4</v>
      </c>
      <c r="K225" s="632"/>
      <c r="L225" s="561"/>
      <c r="M225" s="561"/>
      <c r="N225" s="561"/>
      <c r="O225" s="561"/>
      <c r="P225" s="561"/>
      <c r="Q225" s="561"/>
    </row>
    <row r="226" spans="2:17" x14ac:dyDescent="0.15">
      <c r="G226" s="561"/>
      <c r="H226" s="563" t="s">
        <v>283</v>
      </c>
      <c r="I226" s="644">
        <f>SUM(I221:I225)</f>
        <v>16553101</v>
      </c>
      <c r="J226" s="643">
        <f>SUM(J221:J225)</f>
        <v>1</v>
      </c>
      <c r="K226" s="561"/>
      <c r="L226" s="561"/>
      <c r="M226" s="561"/>
      <c r="N226" s="561"/>
      <c r="O226" s="561"/>
      <c r="P226" s="561"/>
      <c r="Q226" s="561"/>
    </row>
    <row r="227" spans="2:17" x14ac:dyDescent="0.15">
      <c r="G227" s="561"/>
      <c r="H227" s="561"/>
      <c r="I227" s="561"/>
      <c r="J227" s="561"/>
      <c r="K227" s="561"/>
      <c r="L227" s="561"/>
      <c r="M227" s="561"/>
      <c r="N227" s="561"/>
      <c r="O227" s="561"/>
      <c r="P227" s="561"/>
      <c r="Q227" s="561"/>
    </row>
    <row r="228" spans="2:17" x14ac:dyDescent="0.15">
      <c r="G228" s="561"/>
      <c r="H228" s="561" t="s">
        <v>355</v>
      </c>
      <c r="I228" s="561"/>
      <c r="J228" s="561"/>
      <c r="K228" s="561"/>
      <c r="L228" s="561"/>
      <c r="M228" s="561"/>
      <c r="N228" s="561"/>
      <c r="O228" s="561"/>
      <c r="P228" s="561"/>
      <c r="Q228" s="561"/>
    </row>
    <row r="229" spans="2:17" x14ac:dyDescent="0.15">
      <c r="G229" s="561"/>
      <c r="H229" s="641"/>
      <c r="I229" s="645"/>
      <c r="J229" s="641"/>
      <c r="K229" s="645"/>
      <c r="L229" s="641"/>
      <c r="M229" s="561"/>
      <c r="N229" s="561"/>
      <c r="O229" s="561"/>
      <c r="P229" s="561"/>
      <c r="Q229" s="561"/>
    </row>
    <row r="230" spans="2:17" x14ac:dyDescent="0.15">
      <c r="G230" s="561"/>
      <c r="H230" s="561"/>
      <c r="I230" s="561"/>
      <c r="J230" s="561"/>
      <c r="K230" s="561"/>
      <c r="L230" s="561"/>
      <c r="M230" s="561"/>
      <c r="N230" s="561"/>
      <c r="O230" s="561"/>
      <c r="P230" s="561"/>
      <c r="Q230" s="561"/>
    </row>
    <row r="231" spans="2:17" x14ac:dyDescent="0.15">
      <c r="G231" s="561"/>
      <c r="H231" s="561"/>
      <c r="I231" s="561"/>
      <c r="J231" s="561"/>
      <c r="K231" s="561"/>
      <c r="L231" s="561"/>
      <c r="M231" s="561"/>
      <c r="N231" s="561"/>
      <c r="O231" s="561"/>
      <c r="P231" s="561"/>
      <c r="Q231" s="561"/>
    </row>
    <row r="232" spans="2:17" x14ac:dyDescent="0.15">
      <c r="G232" s="561"/>
      <c r="H232" s="561"/>
      <c r="I232" s="561"/>
      <c r="J232" s="561"/>
      <c r="K232" s="561"/>
      <c r="L232" s="561"/>
      <c r="M232" s="561"/>
      <c r="N232" s="561"/>
      <c r="O232" s="561"/>
      <c r="P232" s="561"/>
      <c r="Q232" s="561"/>
    </row>
    <row r="233" spans="2:17" x14ac:dyDescent="0.15">
      <c r="G233" s="561"/>
      <c r="H233" s="561"/>
      <c r="I233" s="561"/>
      <c r="J233" s="561"/>
      <c r="K233" s="561"/>
      <c r="L233" s="561"/>
      <c r="M233" s="561"/>
      <c r="N233" s="561"/>
      <c r="O233" s="561"/>
      <c r="P233" s="561"/>
      <c r="Q233" s="561"/>
    </row>
    <row r="234" spans="2:17" x14ac:dyDescent="0.15">
      <c r="G234" s="561"/>
      <c r="H234" s="561"/>
      <c r="I234" s="561"/>
      <c r="J234" s="561"/>
      <c r="K234" s="561"/>
      <c r="L234" s="561"/>
      <c r="M234" s="561"/>
      <c r="N234" s="561"/>
      <c r="O234" s="561"/>
      <c r="P234" s="561"/>
      <c r="Q234" s="561"/>
    </row>
    <row r="235" spans="2:17" x14ac:dyDescent="0.15">
      <c r="G235" s="561"/>
      <c r="H235" s="561"/>
      <c r="I235" s="561"/>
      <c r="J235" s="561"/>
      <c r="K235" s="561"/>
      <c r="L235" s="561"/>
      <c r="M235" s="561"/>
      <c r="N235" s="561"/>
      <c r="O235" s="561"/>
      <c r="P235" s="561"/>
      <c r="Q235" s="561"/>
    </row>
    <row r="236" spans="2:17" x14ac:dyDescent="0.15">
      <c r="G236" s="561"/>
      <c r="H236" s="561"/>
      <c r="I236" s="561"/>
      <c r="J236" s="561"/>
      <c r="K236" s="561"/>
      <c r="L236" s="561"/>
      <c r="M236" s="561"/>
      <c r="N236" s="561"/>
      <c r="O236" s="561"/>
      <c r="P236" s="561"/>
      <c r="Q236" s="561"/>
    </row>
    <row r="237" spans="2:17" x14ac:dyDescent="0.15">
      <c r="G237" s="561"/>
      <c r="H237" s="561"/>
      <c r="I237" s="561"/>
      <c r="J237" s="561"/>
      <c r="K237" s="561"/>
      <c r="L237" s="561"/>
      <c r="M237" s="561"/>
      <c r="N237" s="561"/>
      <c r="O237" s="561"/>
      <c r="P237" s="561"/>
      <c r="Q237" s="561"/>
    </row>
    <row r="238" spans="2:17" x14ac:dyDescent="0.15">
      <c r="G238" s="561"/>
      <c r="H238" s="561"/>
      <c r="I238" s="561"/>
      <c r="J238" s="561"/>
      <c r="K238" s="561"/>
      <c r="L238" s="561"/>
      <c r="M238" s="561"/>
      <c r="N238" s="561"/>
      <c r="O238" s="561"/>
      <c r="P238" s="561"/>
      <c r="Q238" s="561"/>
    </row>
    <row r="239" spans="2:17" x14ac:dyDescent="0.15">
      <c r="B239" s="22" t="s">
        <v>297</v>
      </c>
      <c r="E239" s="22" t="s">
        <v>298</v>
      </c>
      <c r="G239" s="561"/>
      <c r="H239" s="561"/>
      <c r="I239" s="561"/>
      <c r="J239" s="561"/>
      <c r="K239" s="561"/>
      <c r="L239" s="561"/>
      <c r="M239" s="561"/>
      <c r="N239" s="561"/>
      <c r="O239" s="561"/>
      <c r="P239" s="561"/>
      <c r="Q239" s="561"/>
    </row>
    <row r="240" spans="2:17" x14ac:dyDescent="0.15">
      <c r="B240" s="22" t="s">
        <v>299</v>
      </c>
      <c r="G240" s="561"/>
      <c r="H240" s="561"/>
      <c r="I240" s="561"/>
      <c r="J240" s="561"/>
      <c r="K240" s="561"/>
      <c r="L240" s="561"/>
      <c r="M240" s="561"/>
      <c r="N240" s="561"/>
      <c r="O240" s="561"/>
      <c r="P240" s="561"/>
      <c r="Q240" s="561"/>
    </row>
    <row r="241" spans="7:17" x14ac:dyDescent="0.15">
      <c r="G241" s="561"/>
      <c r="H241" s="561"/>
      <c r="I241" s="561"/>
      <c r="J241" s="561"/>
      <c r="K241" s="561"/>
      <c r="L241" s="561"/>
      <c r="M241" s="646"/>
      <c r="N241" s="561"/>
      <c r="O241" s="561"/>
      <c r="P241" s="561"/>
      <c r="Q241" s="561"/>
    </row>
    <row r="242" spans="7:17" x14ac:dyDescent="0.15">
      <c r="G242" s="561"/>
      <c r="H242" s="563"/>
      <c r="I242" s="563"/>
      <c r="J242" s="563"/>
      <c r="K242" s="561"/>
      <c r="L242" s="561"/>
      <c r="M242" s="646"/>
      <c r="N242" s="561"/>
      <c r="O242" s="561"/>
      <c r="P242" s="561"/>
      <c r="Q242" s="561"/>
    </row>
    <row r="243" spans="7:17" x14ac:dyDescent="0.15">
      <c r="G243" s="561"/>
      <c r="H243" s="629" t="s">
        <v>273</v>
      </c>
      <c r="I243" s="563"/>
      <c r="J243" s="563"/>
      <c r="K243" s="561"/>
      <c r="L243" s="561"/>
      <c r="M243" s="561"/>
      <c r="N243" s="561"/>
      <c r="O243" s="561"/>
      <c r="P243" s="561"/>
      <c r="Q243" s="561"/>
    </row>
    <row r="244" spans="7:17" x14ac:dyDescent="0.15">
      <c r="G244" s="561"/>
      <c r="H244" s="618"/>
      <c r="I244" s="618" t="s">
        <v>277</v>
      </c>
      <c r="J244" s="618" t="s">
        <v>278</v>
      </c>
      <c r="K244" s="646"/>
      <c r="L244" s="646"/>
      <c r="M244" s="561"/>
      <c r="N244" s="561"/>
      <c r="O244" s="561"/>
      <c r="P244" s="561"/>
      <c r="Q244" s="561"/>
    </row>
    <row r="245" spans="7:17" x14ac:dyDescent="0.15">
      <c r="G245" s="561"/>
      <c r="H245" s="618" t="str">
        <f>'－163－'!F2</f>
        <v>平成29年度</v>
      </c>
      <c r="I245" s="647">
        <f>'－163－'!F7</f>
        <v>123620</v>
      </c>
      <c r="J245" s="647">
        <f>'－163－'!F9</f>
        <v>463795.29648205772</v>
      </c>
      <c r="K245" s="646"/>
      <c r="L245" s="646"/>
      <c r="M245" s="561"/>
      <c r="N245" s="561"/>
      <c r="O245" s="561"/>
      <c r="P245" s="561"/>
      <c r="Q245" s="561"/>
    </row>
    <row r="246" spans="7:17" x14ac:dyDescent="0.15">
      <c r="G246" s="561"/>
      <c r="H246" s="618" t="str">
        <f>'－163－'!H2</f>
        <v>平成30年度</v>
      </c>
      <c r="I246" s="647">
        <f>'－163－'!H7</f>
        <v>139633</v>
      </c>
      <c r="J246" s="647">
        <f>'－163－'!H9</f>
        <v>451953.33993810223</v>
      </c>
      <c r="K246" s="561"/>
      <c r="L246" s="561"/>
      <c r="M246" s="561"/>
      <c r="N246" s="561"/>
      <c r="O246" s="561"/>
      <c r="P246" s="561"/>
      <c r="Q246" s="561"/>
    </row>
    <row r="247" spans="7:17" x14ac:dyDescent="0.15">
      <c r="G247" s="561"/>
      <c r="H247" s="618" t="str">
        <f>'－163－'!J2</f>
        <v>令和元年度</v>
      </c>
      <c r="I247" s="647">
        <f>'－163－'!J7</f>
        <v>140979.05599581992</v>
      </c>
      <c r="J247" s="647">
        <f>'－163－'!J9</f>
        <v>431839.6325002177</v>
      </c>
      <c r="K247" s="561"/>
      <c r="L247" s="561"/>
      <c r="M247" s="561"/>
      <c r="N247" s="561"/>
      <c r="O247" s="561"/>
      <c r="P247" s="561"/>
      <c r="Q247" s="561"/>
    </row>
    <row r="248" spans="7:17" x14ac:dyDescent="0.15">
      <c r="G248" s="561"/>
      <c r="H248" s="618" t="str">
        <f>'－163－'!L2</f>
        <v>令和2年度</v>
      </c>
      <c r="I248" s="647">
        <f>'－163－'!L7</f>
        <v>145581.15437264994</v>
      </c>
      <c r="J248" s="647">
        <f>'－163－'!L9</f>
        <v>535797.20503890072</v>
      </c>
      <c r="K248" s="561"/>
      <c r="L248" s="561"/>
      <c r="M248" s="561"/>
      <c r="N248" s="561"/>
      <c r="O248" s="561"/>
      <c r="P248" s="561"/>
      <c r="Q248" s="561"/>
    </row>
    <row r="249" spans="7:17" x14ac:dyDescent="0.15">
      <c r="G249" s="561"/>
      <c r="H249" s="618" t="str">
        <f>'－163－'!N2</f>
        <v>令和3年度</v>
      </c>
      <c r="I249" s="647">
        <f>'－163－'!N7</f>
        <v>144244.48363333102</v>
      </c>
      <c r="J249" s="647">
        <f>'－163－'!N9</f>
        <v>501496.19501007715</v>
      </c>
      <c r="K249" s="561"/>
      <c r="L249" s="561"/>
      <c r="M249" s="561"/>
      <c r="N249" s="561"/>
      <c r="O249" s="561"/>
      <c r="P249" s="561"/>
      <c r="Q249" s="561"/>
    </row>
    <row r="250" spans="7:17" x14ac:dyDescent="0.15">
      <c r="G250" s="561"/>
      <c r="H250" s="561"/>
      <c r="I250" s="561"/>
      <c r="J250" s="561"/>
      <c r="K250" s="561"/>
      <c r="L250" s="561"/>
      <c r="M250" s="561"/>
      <c r="N250" s="561"/>
      <c r="O250" s="561"/>
      <c r="P250" s="561"/>
      <c r="Q250" s="561"/>
    </row>
    <row r="251" spans="7:17" x14ac:dyDescent="0.15">
      <c r="G251" s="561"/>
      <c r="H251" s="561"/>
      <c r="I251" s="561"/>
      <c r="J251" s="561"/>
      <c r="K251" s="561"/>
      <c r="L251" s="561"/>
      <c r="M251" s="561"/>
      <c r="N251" s="561"/>
      <c r="O251" s="561"/>
      <c r="P251" s="561"/>
      <c r="Q251" s="561"/>
    </row>
    <row r="252" spans="7:17" x14ac:dyDescent="0.15">
      <c r="G252" s="561"/>
      <c r="H252" s="563"/>
      <c r="I252" s="563"/>
      <c r="J252" s="563"/>
      <c r="K252" s="563"/>
      <c r="L252" s="563"/>
      <c r="M252" s="563"/>
      <c r="N252" s="561"/>
      <c r="O252" s="561"/>
      <c r="P252" s="561"/>
      <c r="Q252" s="561"/>
    </row>
    <row r="253" spans="7:17" x14ac:dyDescent="0.15">
      <c r="G253" s="561"/>
      <c r="H253" s="629" t="s">
        <v>274</v>
      </c>
      <c r="I253" s="563"/>
      <c r="J253" s="563"/>
      <c r="K253" s="563"/>
      <c r="L253" s="563"/>
      <c r="M253" s="563"/>
      <c r="N253" s="561"/>
      <c r="O253" s="561"/>
      <c r="P253" s="561"/>
      <c r="Q253" s="561"/>
    </row>
    <row r="254" spans="7:17" x14ac:dyDescent="0.15">
      <c r="G254" s="561"/>
      <c r="H254" s="648"/>
      <c r="I254" s="649" t="s">
        <v>461</v>
      </c>
      <c r="J254" s="649">
        <v>30</v>
      </c>
      <c r="K254" s="649" t="s">
        <v>335</v>
      </c>
      <c r="L254" s="649">
        <v>2</v>
      </c>
      <c r="M254" s="649">
        <v>3</v>
      </c>
      <c r="N254" s="561"/>
      <c r="O254" s="561"/>
      <c r="P254" s="561"/>
      <c r="Q254" s="561"/>
    </row>
    <row r="255" spans="7:17" ht="13.5" x14ac:dyDescent="0.15">
      <c r="G255" s="561"/>
      <c r="H255" s="650" t="s">
        <v>359</v>
      </c>
      <c r="I255" s="651">
        <v>37207174</v>
      </c>
      <c r="J255" s="651">
        <v>37502219</v>
      </c>
      <c r="K255" s="651">
        <v>36498870</v>
      </c>
      <c r="L255" s="651">
        <v>37293006</v>
      </c>
      <c r="M255" s="651">
        <f>'－164－'!H37</f>
        <v>36896746</v>
      </c>
      <c r="N255" s="561"/>
      <c r="O255" s="561"/>
      <c r="P255" s="561"/>
      <c r="Q255" s="561"/>
    </row>
    <row r="256" spans="7:17" ht="13.5" x14ac:dyDescent="0.15">
      <c r="G256" s="561"/>
      <c r="H256" s="650" t="s">
        <v>275</v>
      </c>
      <c r="I256" s="651">
        <v>4793913</v>
      </c>
      <c r="J256" s="651">
        <v>4637558</v>
      </c>
      <c r="K256" s="651">
        <v>4562403</v>
      </c>
      <c r="L256" s="651">
        <v>4471889</v>
      </c>
      <c r="M256" s="651">
        <f>'－164－'!H52</f>
        <v>4501898</v>
      </c>
      <c r="N256" s="561"/>
      <c r="O256" s="561"/>
      <c r="P256" s="561"/>
      <c r="Q256" s="561"/>
    </row>
    <row r="257" spans="7:17" x14ac:dyDescent="0.15">
      <c r="G257" s="561"/>
      <c r="H257" s="561"/>
      <c r="I257" s="561"/>
      <c r="J257" s="561"/>
      <c r="K257" s="561"/>
      <c r="L257" s="561"/>
      <c r="M257" s="561"/>
      <c r="N257" s="561"/>
      <c r="O257" s="561"/>
      <c r="P257" s="561"/>
      <c r="Q257" s="561"/>
    </row>
    <row r="258" spans="7:17" x14ac:dyDescent="0.15">
      <c r="G258" s="561"/>
      <c r="H258" s="561"/>
      <c r="I258" s="561"/>
      <c r="J258" s="561"/>
      <c r="K258" s="561"/>
      <c r="L258" s="561"/>
      <c r="M258" s="561"/>
      <c r="N258" s="561"/>
      <c r="O258" s="561"/>
      <c r="P258" s="561"/>
      <c r="Q258" s="561"/>
    </row>
    <row r="259" spans="7:17" x14ac:dyDescent="0.15">
      <c r="G259" s="561"/>
      <c r="H259" s="561"/>
      <c r="I259" s="561"/>
      <c r="J259" s="561"/>
      <c r="K259" s="561"/>
      <c r="L259" s="561"/>
      <c r="M259" s="561"/>
      <c r="N259" s="561"/>
      <c r="O259" s="561"/>
      <c r="P259" s="561"/>
      <c r="Q259" s="561"/>
    </row>
    <row r="260" spans="7:17" x14ac:dyDescent="0.15">
      <c r="G260" s="561"/>
      <c r="H260" s="561"/>
      <c r="I260" s="561"/>
      <c r="J260" s="561"/>
      <c r="K260" s="561"/>
      <c r="L260" s="561"/>
      <c r="M260" s="561"/>
      <c r="N260" s="561"/>
      <c r="O260" s="561"/>
      <c r="P260" s="561"/>
      <c r="Q260" s="561"/>
    </row>
    <row r="261" spans="7:17" x14ac:dyDescent="0.15">
      <c r="G261" s="561"/>
      <c r="H261" s="561"/>
      <c r="I261" s="561"/>
      <c r="J261" s="561"/>
      <c r="K261" s="561"/>
      <c r="L261" s="561"/>
      <c r="M261" s="561"/>
      <c r="N261" s="561"/>
      <c r="O261" s="561"/>
      <c r="P261" s="561"/>
      <c r="Q261" s="561"/>
    </row>
    <row r="262" spans="7:17" x14ac:dyDescent="0.15">
      <c r="G262" s="561"/>
      <c r="H262" s="561"/>
      <c r="I262" s="561"/>
      <c r="J262" s="561"/>
      <c r="K262" s="561"/>
      <c r="L262" s="561"/>
      <c r="M262" s="561"/>
      <c r="N262" s="561"/>
      <c r="O262" s="561"/>
      <c r="P262" s="561"/>
      <c r="Q262" s="561"/>
    </row>
    <row r="263" spans="7:17" x14ac:dyDescent="0.15">
      <c r="G263" s="561"/>
      <c r="H263" s="561"/>
      <c r="I263" s="561"/>
      <c r="J263" s="561"/>
      <c r="K263" s="561"/>
      <c r="L263" s="561"/>
      <c r="M263" s="561"/>
      <c r="N263" s="561"/>
      <c r="O263" s="561"/>
      <c r="P263" s="561"/>
      <c r="Q263" s="561"/>
    </row>
    <row r="264" spans="7:17" x14ac:dyDescent="0.15">
      <c r="G264" s="561"/>
      <c r="H264" s="561"/>
      <c r="I264" s="561"/>
      <c r="J264" s="561"/>
      <c r="K264" s="561"/>
      <c r="L264" s="561"/>
      <c r="M264" s="561"/>
      <c r="N264" s="561"/>
      <c r="O264" s="561"/>
      <c r="P264" s="561"/>
      <c r="Q264" s="561"/>
    </row>
    <row r="265" spans="7:17" x14ac:dyDescent="0.15">
      <c r="G265" s="561"/>
      <c r="H265" s="561"/>
      <c r="I265" s="561"/>
      <c r="J265" s="561"/>
      <c r="K265" s="561"/>
      <c r="L265" s="561"/>
      <c r="M265" s="561"/>
      <c r="N265" s="561"/>
      <c r="O265" s="561"/>
      <c r="P265" s="561"/>
      <c r="Q265" s="561"/>
    </row>
    <row r="266" spans="7:17" x14ac:dyDescent="0.15">
      <c r="G266" s="561"/>
      <c r="H266" s="561"/>
      <c r="I266" s="561"/>
      <c r="J266" s="561"/>
      <c r="K266" s="561"/>
      <c r="L266" s="561"/>
      <c r="M266" s="561"/>
      <c r="N266" s="561"/>
      <c r="O266" s="561"/>
      <c r="P266" s="561"/>
      <c r="Q266" s="561"/>
    </row>
    <row r="267" spans="7:17" x14ac:dyDescent="0.15">
      <c r="G267" s="561"/>
      <c r="H267" s="561"/>
      <c r="I267" s="561"/>
      <c r="J267" s="561"/>
      <c r="K267" s="561"/>
      <c r="L267" s="561"/>
      <c r="M267" s="561"/>
      <c r="N267" s="561"/>
      <c r="O267" s="561"/>
      <c r="P267" s="561"/>
      <c r="Q267" s="561"/>
    </row>
  </sheetData>
  <sheetProtection sheet="1"/>
  <mergeCells count="1">
    <mergeCell ref="A1:F1"/>
  </mergeCells>
  <phoneticPr fontId="23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25" orientation="portrait" useFirstPageNumber="1" verticalDpi="300" r:id="rId1"/>
  <headerFooter scaleWithDoc="0" alignWithMargins="0">
    <oddFooter>&amp;C&amp;"ＭＳ 明朝,標準"－&amp;P－</oddFooter>
  </headerFooter>
  <rowBreaks count="3" manualBreakCount="3">
    <brk id="66" max="16383" man="1"/>
    <brk id="129" max="5" man="1"/>
    <brk id="198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H32"/>
  <sheetViews>
    <sheetView view="pageBreakPreview" zoomScale="90" zoomScaleNormal="90" zoomScaleSheetLayoutView="90" workbookViewId="0">
      <pane xSplit="3" ySplit="1" topLeftCell="D2" activePane="bottomRight" state="frozen"/>
      <selection sqref="A1:E1"/>
      <selection pane="topRight" sqref="A1:E1"/>
      <selection pane="bottomLeft" sqref="A1:E1"/>
      <selection pane="bottomRight" activeCell="F1" sqref="F1:H31"/>
    </sheetView>
  </sheetViews>
  <sheetFormatPr defaultColWidth="9" defaultRowHeight="23.1" customHeight="1" x14ac:dyDescent="0.15"/>
  <cols>
    <col min="1" max="1" width="2.5" style="107" customWidth="1"/>
    <col min="2" max="2" width="25.625" style="107" customWidth="1"/>
    <col min="3" max="3" width="2.5" style="107" customWidth="1"/>
    <col min="4" max="8" width="30.625" style="107" customWidth="1"/>
    <col min="9" max="16384" width="9" style="107"/>
  </cols>
  <sheetData>
    <row r="1" spans="1:8" ht="23.1" customHeight="1" x14ac:dyDescent="0.15">
      <c r="A1" s="657" t="s">
        <v>406</v>
      </c>
      <c r="B1" s="657"/>
      <c r="C1" s="657"/>
      <c r="D1" s="657"/>
      <c r="E1" s="657"/>
    </row>
    <row r="2" spans="1:8" ht="23.1" customHeight="1" x14ac:dyDescent="0.15">
      <c r="B2" s="108"/>
      <c r="C2" s="108"/>
      <c r="E2" s="108"/>
    </row>
    <row r="3" spans="1:8" ht="23.1" customHeight="1" x14ac:dyDescent="0.15">
      <c r="B3" s="108"/>
      <c r="C3" s="108"/>
      <c r="E3" s="108"/>
    </row>
    <row r="4" spans="1:8" ht="23.1" customHeight="1" thickBot="1" x14ac:dyDescent="0.2">
      <c r="A4" s="107" t="s">
        <v>390</v>
      </c>
      <c r="G4" s="109"/>
      <c r="H4" s="109" t="s">
        <v>0</v>
      </c>
    </row>
    <row r="5" spans="1:8" ht="40.5" customHeight="1" x14ac:dyDescent="0.15">
      <c r="A5" s="663" t="s">
        <v>1</v>
      </c>
      <c r="B5" s="664"/>
      <c r="C5" s="664"/>
      <c r="D5" s="110" t="s">
        <v>342</v>
      </c>
      <c r="E5" s="110" t="s">
        <v>418</v>
      </c>
      <c r="F5" s="110" t="s">
        <v>456</v>
      </c>
      <c r="G5" s="111" t="s">
        <v>457</v>
      </c>
      <c r="H5" s="112" t="s">
        <v>458</v>
      </c>
    </row>
    <row r="6" spans="1:8" ht="10.5" customHeight="1" x14ac:dyDescent="0.15">
      <c r="A6" s="113"/>
      <c r="B6" s="114"/>
      <c r="C6" s="115"/>
      <c r="D6" s="114"/>
      <c r="E6" s="114"/>
      <c r="F6" s="114"/>
      <c r="G6" s="114"/>
      <c r="H6" s="116"/>
    </row>
    <row r="7" spans="1:8" ht="23.1" customHeight="1" x14ac:dyDescent="0.15">
      <c r="A7" s="661" t="s">
        <v>2</v>
      </c>
      <c r="B7" s="662"/>
      <c r="C7" s="662"/>
      <c r="D7" s="117">
        <v>54803811</v>
      </c>
      <c r="E7" s="117">
        <v>54852055</v>
      </c>
      <c r="F7" s="117">
        <v>51934072</v>
      </c>
      <c r="G7" s="117">
        <v>64942338</v>
      </c>
      <c r="H7" s="118">
        <v>61451010</v>
      </c>
    </row>
    <row r="8" spans="1:8" ht="23.25" customHeight="1" x14ac:dyDescent="0.15">
      <c r="A8" s="661" t="s">
        <v>3</v>
      </c>
      <c r="B8" s="662"/>
      <c r="C8" s="662"/>
      <c r="D8" s="117">
        <v>53715934</v>
      </c>
      <c r="E8" s="117">
        <v>53324606</v>
      </c>
      <c r="F8" s="117">
        <v>50841634</v>
      </c>
      <c r="G8" s="117">
        <v>63449451</v>
      </c>
      <c r="H8" s="118">
        <v>58814487</v>
      </c>
    </row>
    <row r="9" spans="1:8" ht="23.1" customHeight="1" x14ac:dyDescent="0.15">
      <c r="A9" s="119"/>
      <c r="B9" s="120" t="s">
        <v>4</v>
      </c>
      <c r="C9" s="121"/>
      <c r="D9" s="117">
        <v>1087877</v>
      </c>
      <c r="E9" s="117">
        <v>1527449</v>
      </c>
      <c r="F9" s="117">
        <v>1092438</v>
      </c>
      <c r="G9" s="117">
        <v>1492887</v>
      </c>
      <c r="H9" s="118">
        <v>2636523</v>
      </c>
    </row>
    <row r="10" spans="1:8" ht="23.1" customHeight="1" x14ac:dyDescent="0.15">
      <c r="A10" s="661" t="s">
        <v>5</v>
      </c>
      <c r="B10" s="662"/>
      <c r="C10" s="662"/>
      <c r="D10" s="117">
        <v>824016</v>
      </c>
      <c r="E10" s="117">
        <v>866381</v>
      </c>
      <c r="F10" s="117">
        <v>772325</v>
      </c>
      <c r="G10" s="117">
        <v>1286961</v>
      </c>
      <c r="H10" s="118">
        <v>2210253</v>
      </c>
    </row>
    <row r="11" spans="1:8" ht="23.1" customHeight="1" x14ac:dyDescent="0.15">
      <c r="A11" s="119"/>
      <c r="B11" s="120" t="s">
        <v>6</v>
      </c>
      <c r="C11" s="121"/>
      <c r="D11" s="122">
        <v>3.7</v>
      </c>
      <c r="E11" s="122">
        <v>3.9</v>
      </c>
      <c r="F11" s="122">
        <v>3.3</v>
      </c>
      <c r="G11" s="122">
        <v>5.3</v>
      </c>
      <c r="H11" s="123">
        <v>8.8000000000000007</v>
      </c>
    </row>
    <row r="12" spans="1:8" ht="23.1" customHeight="1" x14ac:dyDescent="0.15">
      <c r="A12" s="119"/>
      <c r="B12" s="120" t="s">
        <v>7</v>
      </c>
      <c r="C12" s="121"/>
      <c r="D12" s="117">
        <v>240446</v>
      </c>
      <c r="E12" s="117">
        <v>42365</v>
      </c>
      <c r="F12" s="117">
        <v>-94056</v>
      </c>
      <c r="G12" s="117">
        <v>514636</v>
      </c>
      <c r="H12" s="118">
        <v>923292</v>
      </c>
    </row>
    <row r="13" spans="1:8" ht="23.1" customHeight="1" x14ac:dyDescent="0.15">
      <c r="A13" s="119"/>
      <c r="B13" s="120" t="s">
        <v>8</v>
      </c>
      <c r="C13" s="121"/>
      <c r="D13" s="117">
        <v>332446</v>
      </c>
      <c r="E13" s="117">
        <v>718365</v>
      </c>
      <c r="F13" s="117">
        <v>-1460056</v>
      </c>
      <c r="G13" s="117">
        <v>901636</v>
      </c>
      <c r="H13" s="118">
        <v>1553292</v>
      </c>
    </row>
    <row r="14" spans="1:8" ht="23.1" customHeight="1" x14ac:dyDescent="0.15">
      <c r="A14" s="119"/>
      <c r="B14" s="120" t="s">
        <v>9</v>
      </c>
      <c r="C14" s="121"/>
      <c r="D14" s="117">
        <v>16924492</v>
      </c>
      <c r="E14" s="117">
        <v>17106288</v>
      </c>
      <c r="F14" s="117">
        <v>18163761</v>
      </c>
      <c r="G14" s="117">
        <v>18792440</v>
      </c>
      <c r="H14" s="118">
        <v>19222301</v>
      </c>
    </row>
    <row r="15" spans="1:8" ht="23.1" customHeight="1" x14ac:dyDescent="0.15">
      <c r="A15" s="119"/>
      <c r="B15" s="120" t="s">
        <v>10</v>
      </c>
      <c r="C15" s="121"/>
      <c r="D15" s="117">
        <v>12193410</v>
      </c>
      <c r="E15" s="117">
        <v>12733152</v>
      </c>
      <c r="F15" s="117">
        <v>15271739</v>
      </c>
      <c r="G15" s="117">
        <v>15799117</v>
      </c>
      <c r="H15" s="118">
        <v>14634941</v>
      </c>
    </row>
    <row r="16" spans="1:8" ht="23.1" customHeight="1" x14ac:dyDescent="0.15">
      <c r="A16" s="119"/>
      <c r="B16" s="120" t="s">
        <v>11</v>
      </c>
      <c r="C16" s="121"/>
      <c r="D16" s="117">
        <v>22094345</v>
      </c>
      <c r="E16" s="117">
        <v>22376337</v>
      </c>
      <c r="F16" s="117">
        <v>23514688</v>
      </c>
      <c r="G16" s="117">
        <v>24262927</v>
      </c>
      <c r="H16" s="118">
        <v>25225300</v>
      </c>
    </row>
    <row r="17" spans="1:8" ht="23.1" customHeight="1" x14ac:dyDescent="0.15">
      <c r="A17" s="119"/>
      <c r="B17" s="120" t="s">
        <v>12</v>
      </c>
      <c r="C17" s="121"/>
      <c r="D17" s="124">
        <v>0.73</v>
      </c>
      <c r="E17" s="124">
        <v>0.73</v>
      </c>
      <c r="F17" s="124">
        <v>0.77</v>
      </c>
      <c r="G17" s="124">
        <v>0.81</v>
      </c>
      <c r="H17" s="125">
        <v>0.81</v>
      </c>
    </row>
    <row r="18" spans="1:8" ht="23.1" customHeight="1" x14ac:dyDescent="0.15">
      <c r="A18" s="119"/>
      <c r="B18" s="120" t="s">
        <v>13</v>
      </c>
      <c r="C18" s="121"/>
      <c r="D18" s="117">
        <v>25476070</v>
      </c>
      <c r="E18" s="117">
        <v>26610605</v>
      </c>
      <c r="F18" s="117">
        <v>26916074</v>
      </c>
      <c r="G18" s="117">
        <v>28392035</v>
      </c>
      <c r="H18" s="118">
        <v>31534019</v>
      </c>
    </row>
    <row r="19" spans="1:8" ht="23.1" customHeight="1" x14ac:dyDescent="0.15">
      <c r="A19" s="119"/>
      <c r="B19" s="120" t="s">
        <v>14</v>
      </c>
      <c r="C19" s="121"/>
      <c r="D19" s="122">
        <v>46.5</v>
      </c>
      <c r="E19" s="122">
        <v>48.5</v>
      </c>
      <c r="F19" s="122">
        <v>51.8</v>
      </c>
      <c r="G19" s="122">
        <v>43.7</v>
      </c>
      <c r="H19" s="123">
        <v>51.3</v>
      </c>
    </row>
    <row r="20" spans="1:8" ht="23.1" customHeight="1" x14ac:dyDescent="0.15">
      <c r="A20" s="661" t="s">
        <v>15</v>
      </c>
      <c r="B20" s="662"/>
      <c r="C20" s="662"/>
      <c r="D20" s="117">
        <v>21809251</v>
      </c>
      <c r="E20" s="117">
        <v>23131699</v>
      </c>
      <c r="F20" s="117">
        <v>24676504</v>
      </c>
      <c r="G20" s="117">
        <v>20414303</v>
      </c>
      <c r="H20" s="118">
        <v>24294875</v>
      </c>
    </row>
    <row r="21" spans="1:8" ht="23.1" customHeight="1" x14ac:dyDescent="0.15">
      <c r="A21" s="119"/>
      <c r="B21" s="120" t="s">
        <v>16</v>
      </c>
      <c r="C21" s="121"/>
      <c r="D21" s="122">
        <v>39.799999999999997</v>
      </c>
      <c r="E21" s="122">
        <v>42.2</v>
      </c>
      <c r="F21" s="122">
        <v>47.5</v>
      </c>
      <c r="G21" s="122">
        <v>31.4</v>
      </c>
      <c r="H21" s="123">
        <v>39.5</v>
      </c>
    </row>
    <row r="22" spans="1:8" ht="23.1" customHeight="1" x14ac:dyDescent="0.15">
      <c r="A22" s="119"/>
      <c r="B22" s="120" t="s">
        <v>17</v>
      </c>
      <c r="C22" s="121"/>
      <c r="D22" s="117">
        <v>3206976</v>
      </c>
      <c r="E22" s="117">
        <v>3111144</v>
      </c>
      <c r="F22" s="117">
        <v>3065857</v>
      </c>
      <c r="G22" s="117">
        <v>3126761</v>
      </c>
      <c r="H22" s="118">
        <v>3585323</v>
      </c>
    </row>
    <row r="23" spans="1:8" ht="23.1" customHeight="1" x14ac:dyDescent="0.15">
      <c r="A23" s="119"/>
      <c r="B23" s="120" t="s">
        <v>18</v>
      </c>
      <c r="C23" s="121"/>
      <c r="D23" s="122">
        <v>7.6</v>
      </c>
      <c r="E23" s="122">
        <v>6.7</v>
      </c>
      <c r="F23" s="122">
        <v>5.7</v>
      </c>
      <c r="G23" s="122">
        <v>5.2</v>
      </c>
      <c r="H23" s="123">
        <v>5.4</v>
      </c>
    </row>
    <row r="24" spans="1:8" ht="23.1" customHeight="1" x14ac:dyDescent="0.15">
      <c r="A24" s="119"/>
      <c r="B24" s="120" t="s">
        <v>19</v>
      </c>
      <c r="C24" s="121"/>
      <c r="D24" s="117">
        <v>21474924</v>
      </c>
      <c r="E24" s="117">
        <v>23270817</v>
      </c>
      <c r="F24" s="117">
        <v>22195497</v>
      </c>
      <c r="G24" s="117">
        <v>23293489</v>
      </c>
      <c r="H24" s="118">
        <v>25241440</v>
      </c>
    </row>
    <row r="25" spans="1:8" ht="23.1" customHeight="1" x14ac:dyDescent="0.15">
      <c r="A25" s="119"/>
      <c r="B25" s="120" t="s">
        <v>20</v>
      </c>
      <c r="C25" s="121"/>
      <c r="D25" s="117">
        <v>20507471</v>
      </c>
      <c r="E25" s="117">
        <v>20870568</v>
      </c>
      <c r="F25" s="117">
        <v>22410793</v>
      </c>
      <c r="G25" s="117">
        <v>23338062</v>
      </c>
      <c r="H25" s="118">
        <v>24119092</v>
      </c>
    </row>
    <row r="26" spans="1:8" ht="23.1" customHeight="1" x14ac:dyDescent="0.15">
      <c r="A26" s="119"/>
      <c r="B26" s="120" t="s">
        <v>21</v>
      </c>
      <c r="C26" s="121"/>
      <c r="D26" s="122">
        <v>88.4</v>
      </c>
      <c r="E26" s="122">
        <v>83.8</v>
      </c>
      <c r="F26" s="122">
        <v>97.3</v>
      </c>
      <c r="G26" s="122">
        <v>90.5</v>
      </c>
      <c r="H26" s="123">
        <v>88.1</v>
      </c>
    </row>
    <row r="27" spans="1:8" ht="23.1" customHeight="1" x14ac:dyDescent="0.15">
      <c r="A27" s="119"/>
      <c r="B27" s="120" t="s">
        <v>22</v>
      </c>
      <c r="C27" s="121"/>
      <c r="D27" s="117">
        <v>10492540</v>
      </c>
      <c r="E27" s="117">
        <v>10716927</v>
      </c>
      <c r="F27" s="117">
        <v>7809270</v>
      </c>
      <c r="G27" s="117">
        <v>9787786</v>
      </c>
      <c r="H27" s="118">
        <v>9514100</v>
      </c>
    </row>
    <row r="28" spans="1:8" ht="23.1" customHeight="1" x14ac:dyDescent="0.15">
      <c r="A28" s="119"/>
      <c r="B28" s="120" t="s">
        <v>23</v>
      </c>
      <c r="C28" s="121"/>
      <c r="D28" s="117">
        <v>37207174</v>
      </c>
      <c r="E28" s="117">
        <v>37502219</v>
      </c>
      <c r="F28" s="117">
        <v>36498871</v>
      </c>
      <c r="G28" s="117">
        <v>37293006</v>
      </c>
      <c r="H28" s="118">
        <v>36896746</v>
      </c>
    </row>
    <row r="29" spans="1:8" ht="23.1" customHeight="1" x14ac:dyDescent="0.15">
      <c r="A29" s="119"/>
      <c r="B29" s="120" t="s">
        <v>24</v>
      </c>
      <c r="C29" s="121"/>
      <c r="D29" s="117">
        <v>4162166</v>
      </c>
      <c r="E29" s="117">
        <v>2862844</v>
      </c>
      <c r="F29" s="117">
        <v>4998454</v>
      </c>
      <c r="G29" s="117">
        <v>4103164</v>
      </c>
      <c r="H29" s="118">
        <v>3992065</v>
      </c>
    </row>
    <row r="30" spans="1:8" ht="10.5" customHeight="1" thickBot="1" x14ac:dyDescent="0.2">
      <c r="A30" s="126"/>
      <c r="B30" s="127"/>
      <c r="C30" s="128"/>
      <c r="D30" s="129"/>
      <c r="E30" s="129"/>
      <c r="F30" s="129"/>
      <c r="G30" s="129"/>
      <c r="H30" s="130"/>
    </row>
    <row r="31" spans="1:8" ht="23.1" customHeight="1" x14ac:dyDescent="0.15">
      <c r="A31" s="652" t="s">
        <v>25</v>
      </c>
      <c r="B31" s="652"/>
      <c r="C31" s="652"/>
      <c r="D31" s="652"/>
      <c r="E31" s="652"/>
      <c r="H31" s="109" t="s">
        <v>26</v>
      </c>
    </row>
    <row r="32" spans="1:8" ht="23.1" customHeight="1" x14ac:dyDescent="0.15">
      <c r="A32" s="652"/>
      <c r="B32" s="652" t="s">
        <v>27</v>
      </c>
      <c r="C32" s="652"/>
      <c r="D32" s="652"/>
      <c r="E32" s="652"/>
    </row>
  </sheetData>
  <sheetProtection sheet="1"/>
  <mergeCells count="8">
    <mergeCell ref="A32:E32"/>
    <mergeCell ref="A10:C10"/>
    <mergeCell ref="A20:C20"/>
    <mergeCell ref="A1:E1"/>
    <mergeCell ref="A5:C5"/>
    <mergeCell ref="A7:C7"/>
    <mergeCell ref="A8:C8"/>
    <mergeCell ref="A31:E31"/>
  </mergeCells>
  <phoneticPr fontId="23"/>
  <conditionalFormatting sqref="A7:H29">
    <cfRule type="expression" dxfId="16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S35"/>
  <sheetViews>
    <sheetView view="pageBreakPreview" zoomScale="90" zoomScaleNormal="90" zoomScaleSheetLayoutView="90" workbookViewId="0">
      <selection activeCell="C1" sqref="B1:K35"/>
    </sheetView>
  </sheetViews>
  <sheetFormatPr defaultColWidth="9" defaultRowHeight="24.95" customHeight="1" x14ac:dyDescent="0.15"/>
  <cols>
    <col min="1" max="1" width="3.375" style="108" customWidth="1"/>
    <col min="2" max="2" width="2.75" style="108" customWidth="1"/>
    <col min="3" max="3" width="21.625" style="108" customWidth="1"/>
    <col min="4" max="5" width="12.75" style="131" customWidth="1"/>
    <col min="6" max="6" width="10.125" style="132" bestFit="1" customWidth="1"/>
    <col min="7" max="7" width="8.375" style="132" customWidth="1"/>
    <col min="8" max="9" width="12.75" style="131" customWidth="1"/>
    <col min="10" max="11" width="9.125" style="132" customWidth="1"/>
    <col min="12" max="13" width="14.125" style="131" customWidth="1"/>
    <col min="14" max="15" width="9.125" style="132" customWidth="1"/>
    <col min="16" max="17" width="14.125" style="131" customWidth="1"/>
    <col min="18" max="19" width="9.125" style="132" customWidth="1"/>
    <col min="20" max="20" width="9" style="108" customWidth="1"/>
    <col min="21" max="16384" width="9" style="108"/>
  </cols>
  <sheetData>
    <row r="1" spans="1:19" ht="18" customHeight="1" thickBot="1" x14ac:dyDescent="0.2">
      <c r="B1" s="522" t="s">
        <v>391</v>
      </c>
      <c r="S1" s="133" t="s">
        <v>0</v>
      </c>
    </row>
    <row r="2" spans="1:19" ht="17.25" customHeight="1" x14ac:dyDescent="0.15">
      <c r="B2" s="671" t="s">
        <v>28</v>
      </c>
      <c r="C2" s="672"/>
      <c r="D2" s="677" t="s">
        <v>339</v>
      </c>
      <c r="E2" s="678"/>
      <c r="F2" s="678"/>
      <c r="G2" s="679"/>
      <c r="H2" s="677" t="s">
        <v>340</v>
      </c>
      <c r="I2" s="678"/>
      <c r="J2" s="678"/>
      <c r="K2" s="679"/>
      <c r="L2" s="677" t="s">
        <v>411</v>
      </c>
      <c r="M2" s="678"/>
      <c r="N2" s="678"/>
      <c r="O2" s="679"/>
      <c r="P2" s="677" t="s">
        <v>412</v>
      </c>
      <c r="Q2" s="678"/>
      <c r="R2" s="678"/>
      <c r="S2" s="680"/>
    </row>
    <row r="3" spans="1:19" ht="13.5" customHeight="1" x14ac:dyDescent="0.15">
      <c r="B3" s="673"/>
      <c r="C3" s="674"/>
      <c r="D3" s="683" t="s">
        <v>29</v>
      </c>
      <c r="E3" s="683" t="s">
        <v>30</v>
      </c>
      <c r="F3" s="517" t="s">
        <v>31</v>
      </c>
      <c r="G3" s="689" t="s">
        <v>32</v>
      </c>
      <c r="H3" s="683" t="s">
        <v>29</v>
      </c>
      <c r="I3" s="683" t="s">
        <v>30</v>
      </c>
      <c r="J3" s="135" t="s">
        <v>31</v>
      </c>
      <c r="K3" s="687" t="s">
        <v>32</v>
      </c>
      <c r="L3" s="665" t="s">
        <v>29</v>
      </c>
      <c r="M3" s="665" t="s">
        <v>30</v>
      </c>
      <c r="N3" s="136" t="s">
        <v>31</v>
      </c>
      <c r="O3" s="681" t="s">
        <v>32</v>
      </c>
      <c r="P3" s="665" t="s">
        <v>29</v>
      </c>
      <c r="Q3" s="665" t="s">
        <v>30</v>
      </c>
      <c r="R3" s="136" t="s">
        <v>31</v>
      </c>
      <c r="S3" s="667" t="s">
        <v>32</v>
      </c>
    </row>
    <row r="4" spans="1:19" ht="13.5" customHeight="1" x14ac:dyDescent="0.15">
      <c r="A4" s="281"/>
      <c r="B4" s="675"/>
      <c r="C4" s="676"/>
      <c r="D4" s="684"/>
      <c r="E4" s="684"/>
      <c r="F4" s="518" t="s">
        <v>33</v>
      </c>
      <c r="G4" s="690"/>
      <c r="H4" s="684"/>
      <c r="I4" s="684"/>
      <c r="J4" s="137" t="s">
        <v>33</v>
      </c>
      <c r="K4" s="688"/>
      <c r="L4" s="666"/>
      <c r="M4" s="666"/>
      <c r="N4" s="138" t="s">
        <v>33</v>
      </c>
      <c r="O4" s="682"/>
      <c r="P4" s="666"/>
      <c r="Q4" s="666"/>
      <c r="R4" s="138" t="s">
        <v>33</v>
      </c>
      <c r="S4" s="668"/>
    </row>
    <row r="5" spans="1:19" s="143" customFormat="1" ht="26.25" customHeight="1" x14ac:dyDescent="0.15">
      <c r="A5" s="144"/>
      <c r="B5" s="669" t="s">
        <v>34</v>
      </c>
      <c r="C5" s="670"/>
      <c r="D5" s="261">
        <v>55969958</v>
      </c>
      <c r="E5" s="261">
        <v>52793340</v>
      </c>
      <c r="F5" s="501">
        <v>98.540999999999997</v>
      </c>
      <c r="G5" s="502">
        <v>100</v>
      </c>
      <c r="H5" s="497">
        <v>52948324</v>
      </c>
      <c r="I5" s="498">
        <v>50541115</v>
      </c>
      <c r="J5" s="502">
        <v>95.733999999999995</v>
      </c>
      <c r="K5" s="502">
        <v>100</v>
      </c>
      <c r="L5" s="309">
        <v>65635080</v>
      </c>
      <c r="M5" s="139">
        <v>63229139</v>
      </c>
      <c r="N5" s="140">
        <v>125.104</v>
      </c>
      <c r="O5" s="140">
        <v>100</v>
      </c>
      <c r="P5" s="309">
        <f>SUM(P6:P26)</f>
        <v>64081010</v>
      </c>
      <c r="Q5" s="139">
        <f>SUM(Q6:Q26)</f>
        <v>60066855</v>
      </c>
      <c r="R5" s="141">
        <f>ROUND(Q5/M5,5)*100</f>
        <v>94.998999999999995</v>
      </c>
      <c r="S5" s="142">
        <f>Q5/Q5*100</f>
        <v>100</v>
      </c>
    </row>
    <row r="6" spans="1:19" ht="26.25" customHeight="1" x14ac:dyDescent="0.15">
      <c r="A6" s="144"/>
      <c r="B6" s="145"/>
      <c r="C6" s="304" t="s">
        <v>35</v>
      </c>
      <c r="D6" s="166">
        <v>15612460</v>
      </c>
      <c r="E6" s="166">
        <v>15926355</v>
      </c>
      <c r="F6" s="501">
        <v>113.56200000000001</v>
      </c>
      <c r="G6" s="501">
        <v>30.167356336992508</v>
      </c>
      <c r="H6" s="311">
        <v>15701311</v>
      </c>
      <c r="I6" s="147">
        <v>16188625</v>
      </c>
      <c r="J6" s="501">
        <v>101.64699999999999</v>
      </c>
      <c r="K6" s="501">
        <v>32.030605181543784</v>
      </c>
      <c r="L6" s="310">
        <v>16355632</v>
      </c>
      <c r="M6" s="144">
        <v>16803268</v>
      </c>
      <c r="N6" s="141">
        <v>103.79700000000001</v>
      </c>
      <c r="O6" s="141">
        <v>26.575196603578611</v>
      </c>
      <c r="P6" s="310">
        <v>16223138</v>
      </c>
      <c r="Q6" s="144">
        <v>16604271</v>
      </c>
      <c r="R6" s="141">
        <f t="shared" ref="R6:R32" si="0">ROUND(Q6/M6,5)*100</f>
        <v>98.816000000000003</v>
      </c>
      <c r="S6" s="146">
        <f>Q6/$Q$5*100</f>
        <v>27.642983805294953</v>
      </c>
    </row>
    <row r="7" spans="1:19" ht="26.25" customHeight="1" x14ac:dyDescent="0.15">
      <c r="A7" s="144"/>
      <c r="B7" s="145"/>
      <c r="C7" s="523" t="s">
        <v>36</v>
      </c>
      <c r="D7" s="166">
        <v>176245</v>
      </c>
      <c r="E7" s="166">
        <v>178913</v>
      </c>
      <c r="F7" s="501">
        <v>101.06399999999999</v>
      </c>
      <c r="G7" s="501">
        <v>0.33889312553439505</v>
      </c>
      <c r="H7" s="311">
        <v>183416</v>
      </c>
      <c r="I7" s="147">
        <v>178881</v>
      </c>
      <c r="J7" s="501">
        <v>99.981999999999999</v>
      </c>
      <c r="K7" s="501">
        <v>0.35393164555233891</v>
      </c>
      <c r="L7" s="310">
        <v>188255</v>
      </c>
      <c r="M7" s="144">
        <v>175199</v>
      </c>
      <c r="N7" s="141">
        <v>97.941999999999993</v>
      </c>
      <c r="O7" s="141">
        <v>0.27708585435585326</v>
      </c>
      <c r="P7" s="310">
        <v>177444</v>
      </c>
      <c r="Q7" s="144">
        <v>182405</v>
      </c>
      <c r="R7" s="141">
        <f t="shared" si="0"/>
        <v>104.11300000000001</v>
      </c>
      <c r="S7" s="146">
        <f t="shared" ref="S7:S26" si="1">Q7/$Q$5*100</f>
        <v>0.30366996907029675</v>
      </c>
    </row>
    <row r="8" spans="1:19" ht="26.25" customHeight="1" x14ac:dyDescent="0.15">
      <c r="A8" s="144"/>
      <c r="B8" s="145"/>
      <c r="C8" s="523" t="s">
        <v>37</v>
      </c>
      <c r="D8" s="166">
        <v>11185</v>
      </c>
      <c r="E8" s="166">
        <v>10349</v>
      </c>
      <c r="F8" s="501">
        <v>80.871000000000009</v>
      </c>
      <c r="G8" s="501">
        <v>1.9602851420273845E-2</v>
      </c>
      <c r="H8" s="311">
        <v>6204</v>
      </c>
      <c r="I8" s="147">
        <v>6292</v>
      </c>
      <c r="J8" s="501">
        <v>60.797999999999995</v>
      </c>
      <c r="K8" s="501">
        <v>1.2449270262438809E-2</v>
      </c>
      <c r="L8" s="310">
        <v>5961</v>
      </c>
      <c r="M8" s="144">
        <v>6374</v>
      </c>
      <c r="N8" s="141">
        <v>101.30300000000001</v>
      </c>
      <c r="O8" s="141">
        <v>1.0080795185270513E-2</v>
      </c>
      <c r="P8" s="310">
        <v>5838</v>
      </c>
      <c r="Q8" s="144">
        <v>5343</v>
      </c>
      <c r="R8" s="141">
        <f t="shared" si="0"/>
        <v>83.825000000000003</v>
      </c>
      <c r="S8" s="146">
        <f t="shared" si="1"/>
        <v>8.8950886474745521E-3</v>
      </c>
    </row>
    <row r="9" spans="1:19" ht="26.25" customHeight="1" x14ac:dyDescent="0.15">
      <c r="A9" s="144"/>
      <c r="B9" s="145"/>
      <c r="C9" s="523" t="s">
        <v>38</v>
      </c>
      <c r="D9" s="166">
        <v>25443</v>
      </c>
      <c r="E9" s="166">
        <v>17145</v>
      </c>
      <c r="F9" s="501">
        <v>66.246000000000009</v>
      </c>
      <c r="G9" s="501">
        <v>3.2475687274190264E-2</v>
      </c>
      <c r="H9" s="311">
        <v>21089</v>
      </c>
      <c r="I9" s="147">
        <v>22220</v>
      </c>
      <c r="J9" s="501">
        <v>129.6</v>
      </c>
      <c r="K9" s="501">
        <v>4.3964206171549641E-2</v>
      </c>
      <c r="L9" s="310">
        <v>21532</v>
      </c>
      <c r="M9" s="144">
        <v>18996</v>
      </c>
      <c r="N9" s="141">
        <v>85.491</v>
      </c>
      <c r="O9" s="141">
        <v>3.0043110345057838E-2</v>
      </c>
      <c r="P9" s="310">
        <v>20524</v>
      </c>
      <c r="Q9" s="144">
        <v>31461</v>
      </c>
      <c r="R9" s="141">
        <f t="shared" si="0"/>
        <v>165.619</v>
      </c>
      <c r="S9" s="146">
        <f t="shared" si="1"/>
        <v>5.237663932962696E-2</v>
      </c>
    </row>
    <row r="10" spans="1:19" ht="26.25" customHeight="1" x14ac:dyDescent="0.15">
      <c r="A10" s="144"/>
      <c r="B10" s="145"/>
      <c r="C10" s="305" t="s">
        <v>39</v>
      </c>
      <c r="D10" s="166">
        <v>28549</v>
      </c>
      <c r="E10" s="166">
        <v>14780</v>
      </c>
      <c r="F10" s="501">
        <v>51.454999999999998</v>
      </c>
      <c r="G10" s="501">
        <v>2.7995955550453901E-2</v>
      </c>
      <c r="H10" s="311">
        <v>20824</v>
      </c>
      <c r="I10" s="147">
        <v>15573</v>
      </c>
      <c r="J10" s="501">
        <v>105.36499999999999</v>
      </c>
      <c r="K10" s="501">
        <v>3.0812537475676981E-2</v>
      </c>
      <c r="L10" s="310">
        <v>19045</v>
      </c>
      <c r="M10" s="144">
        <v>20999</v>
      </c>
      <c r="N10" s="141">
        <v>134.84199999999998</v>
      </c>
      <c r="O10" s="141">
        <v>3.3210953576324996E-2</v>
      </c>
      <c r="P10" s="310">
        <v>22224</v>
      </c>
      <c r="Q10" s="144">
        <v>38089</v>
      </c>
      <c r="R10" s="141">
        <f t="shared" si="0"/>
        <v>181.38499999999999</v>
      </c>
      <c r="S10" s="146">
        <f t="shared" si="1"/>
        <v>6.3411010947718172E-2</v>
      </c>
    </row>
    <row r="11" spans="1:19" ht="26.25" customHeight="1" x14ac:dyDescent="0.15">
      <c r="A11" s="144"/>
      <c r="B11" s="145"/>
      <c r="C11" s="305" t="s">
        <v>360</v>
      </c>
      <c r="D11" s="166">
        <v>0</v>
      </c>
      <c r="E11" s="166">
        <v>0</v>
      </c>
      <c r="F11" s="166">
        <v>0</v>
      </c>
      <c r="G11" s="166">
        <v>0</v>
      </c>
      <c r="H11" s="311">
        <v>0</v>
      </c>
      <c r="I11" s="147">
        <v>0</v>
      </c>
      <c r="J11" s="147">
        <v>0</v>
      </c>
      <c r="K11" s="147">
        <v>0</v>
      </c>
      <c r="L11" s="310">
        <v>149474</v>
      </c>
      <c r="M11" s="144">
        <v>147139</v>
      </c>
      <c r="N11" s="141" t="s">
        <v>361</v>
      </c>
      <c r="O11" s="440">
        <v>0.23270758123086258</v>
      </c>
      <c r="P11" s="144">
        <v>248300</v>
      </c>
      <c r="Q11" s="144">
        <v>255843</v>
      </c>
      <c r="R11" s="141">
        <f t="shared" si="0"/>
        <v>173.87799999999999</v>
      </c>
      <c r="S11" s="146">
        <f t="shared" si="1"/>
        <v>0.4259304070439513</v>
      </c>
    </row>
    <row r="12" spans="1:19" ht="26.25" customHeight="1" x14ac:dyDescent="0.15">
      <c r="A12" s="144"/>
      <c r="B12" s="145"/>
      <c r="C12" s="523" t="s">
        <v>40</v>
      </c>
      <c r="D12" s="166">
        <v>2114937</v>
      </c>
      <c r="E12" s="166">
        <v>2121100</v>
      </c>
      <c r="F12" s="501">
        <v>110.10299999999999</v>
      </c>
      <c r="G12" s="501">
        <v>4.0177416318043147</v>
      </c>
      <c r="H12" s="311">
        <v>2064667</v>
      </c>
      <c r="I12" s="147">
        <v>2038950</v>
      </c>
      <c r="J12" s="501">
        <v>96.126999999999995</v>
      </c>
      <c r="K12" s="501">
        <v>4.0342402418308341</v>
      </c>
      <c r="L12" s="310">
        <v>2344364</v>
      </c>
      <c r="M12" s="144">
        <v>2459214</v>
      </c>
      <c r="N12" s="141">
        <v>120.61200000000001</v>
      </c>
      <c r="O12" s="141">
        <v>3.8893681598289676</v>
      </c>
      <c r="P12" s="310">
        <v>2657611</v>
      </c>
      <c r="Q12" s="144">
        <v>2677939</v>
      </c>
      <c r="R12" s="141">
        <f t="shared" si="0"/>
        <v>108.89400000000001</v>
      </c>
      <c r="S12" s="146">
        <f t="shared" si="1"/>
        <v>4.458264045953463</v>
      </c>
    </row>
    <row r="13" spans="1:19" ht="26.25" customHeight="1" x14ac:dyDescent="0.15">
      <c r="A13" s="144"/>
      <c r="B13" s="145"/>
      <c r="C13" s="523" t="s">
        <v>352</v>
      </c>
      <c r="D13" s="166">
        <v>53273</v>
      </c>
      <c r="E13" s="166">
        <v>51925</v>
      </c>
      <c r="F13" s="501">
        <v>112.76299999999999</v>
      </c>
      <c r="G13" s="501">
        <v>9.8355209198736054E-2</v>
      </c>
      <c r="H13" s="311">
        <v>35174</v>
      </c>
      <c r="I13" s="147">
        <v>35154</v>
      </c>
      <c r="J13" s="501">
        <v>67.700999999999993</v>
      </c>
      <c r="K13" s="501">
        <v>6.9555252194178935E-2</v>
      </c>
      <c r="L13" s="310">
        <v>12175</v>
      </c>
      <c r="M13" s="144">
        <v>10640</v>
      </c>
      <c r="N13" s="141">
        <v>30.266999999999999</v>
      </c>
      <c r="O13" s="141">
        <v>1.6827684463645787E-2</v>
      </c>
      <c r="P13" s="310">
        <v>11025</v>
      </c>
      <c r="Q13" s="144">
        <v>10420</v>
      </c>
      <c r="R13" s="141">
        <f t="shared" si="0"/>
        <v>97.932000000000002</v>
      </c>
      <c r="S13" s="146">
        <f t="shared" si="1"/>
        <v>1.7347337395973203E-2</v>
      </c>
    </row>
    <row r="14" spans="1:19" ht="26.25" customHeight="1" x14ac:dyDescent="0.15">
      <c r="A14" s="144"/>
      <c r="B14" s="145"/>
      <c r="C14" s="306" t="s">
        <v>42</v>
      </c>
      <c r="D14" s="166">
        <v>471887</v>
      </c>
      <c r="E14" s="166">
        <v>472317</v>
      </c>
      <c r="F14" s="501">
        <v>100.09099999999999</v>
      </c>
      <c r="G14" s="501">
        <v>0.89465262095559783</v>
      </c>
      <c r="H14" s="311">
        <v>472317</v>
      </c>
      <c r="I14" s="147">
        <v>482317</v>
      </c>
      <c r="J14" s="501">
        <v>102.11699999999999</v>
      </c>
      <c r="K14" s="501">
        <v>0.95430621188313713</v>
      </c>
      <c r="L14" s="310">
        <v>482317</v>
      </c>
      <c r="M14" s="144">
        <v>486283</v>
      </c>
      <c r="N14" s="141">
        <v>100.82199999999999</v>
      </c>
      <c r="O14" s="141">
        <v>0.76908053421382194</v>
      </c>
      <c r="P14" s="310">
        <v>484397</v>
      </c>
      <c r="Q14" s="144">
        <v>484397</v>
      </c>
      <c r="R14" s="141">
        <f t="shared" si="0"/>
        <v>99.611999999999995</v>
      </c>
      <c r="S14" s="146">
        <f t="shared" si="1"/>
        <v>0.80642976896326601</v>
      </c>
    </row>
    <row r="15" spans="1:19" ht="26.25" customHeight="1" x14ac:dyDescent="0.15">
      <c r="A15" s="144"/>
      <c r="B15" s="145"/>
      <c r="C15" s="306" t="s">
        <v>43</v>
      </c>
      <c r="D15" s="166">
        <v>4971654</v>
      </c>
      <c r="E15" s="166">
        <v>4940049</v>
      </c>
      <c r="F15" s="501">
        <v>94.326999999999998</v>
      </c>
      <c r="G15" s="501">
        <v>9.3573337091383113</v>
      </c>
      <c r="H15" s="311">
        <v>3741011</v>
      </c>
      <c r="I15" s="147">
        <v>3667909</v>
      </c>
      <c r="J15" s="501">
        <v>74.248000000000005</v>
      </c>
      <c r="K15" s="501">
        <v>7.257277565008212</v>
      </c>
      <c r="L15" s="310">
        <v>3574532</v>
      </c>
      <c r="M15" s="144">
        <v>3583299</v>
      </c>
      <c r="N15" s="141">
        <v>97.692999999999998</v>
      </c>
      <c r="O15" s="141">
        <v>5.6671639953851018</v>
      </c>
      <c r="P15" s="310">
        <v>5212543</v>
      </c>
      <c r="Q15" s="144">
        <v>5387751</v>
      </c>
      <c r="R15" s="141">
        <f t="shared" si="0"/>
        <v>150.357</v>
      </c>
      <c r="S15" s="146">
        <f t="shared" si="1"/>
        <v>8.9695906336364715</v>
      </c>
    </row>
    <row r="16" spans="1:19" ht="26.25" customHeight="1" x14ac:dyDescent="0.15">
      <c r="A16" s="144"/>
      <c r="B16" s="145"/>
      <c r="C16" s="307" t="s">
        <v>44</v>
      </c>
      <c r="D16" s="166">
        <v>17000</v>
      </c>
      <c r="E16" s="166">
        <v>14057</v>
      </c>
      <c r="F16" s="501">
        <v>91.26100000000001</v>
      </c>
      <c r="G16" s="501">
        <v>2.662646462603048E-2</v>
      </c>
      <c r="H16" s="311">
        <v>16000</v>
      </c>
      <c r="I16" s="147">
        <v>13465</v>
      </c>
      <c r="J16" s="501">
        <v>95.789000000000001</v>
      </c>
      <c r="K16" s="501">
        <v>2.6641675792075423E-2</v>
      </c>
      <c r="L16" s="310">
        <v>15000</v>
      </c>
      <c r="M16" s="144">
        <v>14523</v>
      </c>
      <c r="N16" s="141">
        <v>107.857</v>
      </c>
      <c r="O16" s="141">
        <v>2.2968840363301483E-2</v>
      </c>
      <c r="P16" s="310">
        <v>15000</v>
      </c>
      <c r="Q16" s="144">
        <v>14025</v>
      </c>
      <c r="R16" s="141">
        <f t="shared" si="0"/>
        <v>96.570999999999998</v>
      </c>
      <c r="S16" s="146">
        <f t="shared" si="1"/>
        <v>2.3348983395251838E-2</v>
      </c>
    </row>
    <row r="17" spans="1:19" ht="26.25" customHeight="1" x14ac:dyDescent="0.15">
      <c r="A17" s="144"/>
      <c r="B17" s="145"/>
      <c r="C17" s="523" t="s">
        <v>45</v>
      </c>
      <c r="D17" s="166">
        <v>709831</v>
      </c>
      <c r="E17" s="166">
        <v>660066</v>
      </c>
      <c r="F17" s="501">
        <v>103.94000000000001</v>
      </c>
      <c r="G17" s="501">
        <v>1.2502827061140667</v>
      </c>
      <c r="H17" s="311">
        <v>398153</v>
      </c>
      <c r="I17" s="147">
        <v>426114</v>
      </c>
      <c r="J17" s="501">
        <v>64.555999999999997</v>
      </c>
      <c r="K17" s="501">
        <v>0.84310367905417205</v>
      </c>
      <c r="L17" s="310">
        <v>291513</v>
      </c>
      <c r="M17" s="144">
        <v>290300</v>
      </c>
      <c r="N17" s="141">
        <v>68.12700000000001</v>
      </c>
      <c r="O17" s="141">
        <v>0.45912375937935829</v>
      </c>
      <c r="P17" s="310">
        <v>259854</v>
      </c>
      <c r="Q17" s="144">
        <v>232909</v>
      </c>
      <c r="R17" s="141">
        <f t="shared" si="0"/>
        <v>80.23</v>
      </c>
      <c r="S17" s="146">
        <f t="shared" si="1"/>
        <v>0.38774961665630742</v>
      </c>
    </row>
    <row r="18" spans="1:19" ht="26.25" customHeight="1" x14ac:dyDescent="0.15">
      <c r="A18" s="144"/>
      <c r="B18" s="145"/>
      <c r="C18" s="523" t="s">
        <v>46</v>
      </c>
      <c r="D18" s="166">
        <v>670504</v>
      </c>
      <c r="E18" s="166">
        <v>680836</v>
      </c>
      <c r="F18" s="501">
        <v>105.785</v>
      </c>
      <c r="G18" s="501">
        <v>1.2896247897935611</v>
      </c>
      <c r="H18" s="311">
        <v>606739</v>
      </c>
      <c r="I18" s="147">
        <v>632347</v>
      </c>
      <c r="J18" s="501">
        <v>92.878</v>
      </c>
      <c r="K18" s="501">
        <v>1.2511536399622367</v>
      </c>
      <c r="L18" s="310">
        <v>597816</v>
      </c>
      <c r="M18" s="144">
        <v>589882</v>
      </c>
      <c r="N18" s="141">
        <v>93.284999999999997</v>
      </c>
      <c r="O18" s="141">
        <v>0.93292745928423915</v>
      </c>
      <c r="P18" s="310">
        <v>578056</v>
      </c>
      <c r="Q18" s="144">
        <v>587074</v>
      </c>
      <c r="R18" s="141">
        <f t="shared" si="0"/>
        <v>99.524000000000001</v>
      </c>
      <c r="S18" s="146">
        <f t="shared" si="1"/>
        <v>0.97736763477961341</v>
      </c>
    </row>
    <row r="19" spans="1:19" ht="26.25" customHeight="1" x14ac:dyDescent="0.15">
      <c r="A19" s="144"/>
      <c r="B19" s="145"/>
      <c r="C19" s="523" t="s">
        <v>47</v>
      </c>
      <c r="D19" s="166">
        <v>11205805</v>
      </c>
      <c r="E19" s="166">
        <v>10657408</v>
      </c>
      <c r="F19" s="501">
        <v>98.992999999999995</v>
      </c>
      <c r="G19" s="501">
        <v>20.187031167188891</v>
      </c>
      <c r="H19" s="311">
        <v>12865517</v>
      </c>
      <c r="I19" s="147">
        <v>12143930</v>
      </c>
      <c r="J19" s="501">
        <v>113.94800000000001</v>
      </c>
      <c r="K19" s="501">
        <v>24.027823683747382</v>
      </c>
      <c r="L19" s="310">
        <v>27487586</v>
      </c>
      <c r="M19" s="144">
        <v>26722870</v>
      </c>
      <c r="N19" s="141">
        <v>220.05099999999999</v>
      </c>
      <c r="O19" s="141">
        <v>42.263536120585158</v>
      </c>
      <c r="P19" s="310">
        <v>20555263</v>
      </c>
      <c r="Q19" s="144">
        <v>18246431</v>
      </c>
      <c r="R19" s="141">
        <f t="shared" si="0"/>
        <v>68.28</v>
      </c>
      <c r="S19" s="146">
        <f t="shared" si="1"/>
        <v>30.376870904927518</v>
      </c>
    </row>
    <row r="20" spans="1:19" ht="26.25" customHeight="1" x14ac:dyDescent="0.15">
      <c r="A20" s="144"/>
      <c r="B20" s="145"/>
      <c r="C20" s="523" t="s">
        <v>48</v>
      </c>
      <c r="D20" s="166">
        <v>9511671</v>
      </c>
      <c r="E20" s="166">
        <v>8312358</v>
      </c>
      <c r="F20" s="501">
        <v>83.268000000000001</v>
      </c>
      <c r="G20" s="501">
        <v>15.745088300910684</v>
      </c>
      <c r="H20" s="311">
        <v>6365763</v>
      </c>
      <c r="I20" s="147">
        <v>5853834</v>
      </c>
      <c r="J20" s="501">
        <v>70.423000000000002</v>
      </c>
      <c r="K20" s="501">
        <v>11.582320651216342</v>
      </c>
      <c r="L20" s="310">
        <v>6249113</v>
      </c>
      <c r="M20" s="144">
        <v>5707403</v>
      </c>
      <c r="N20" s="141">
        <v>97.498999999999995</v>
      </c>
      <c r="O20" s="141">
        <v>9.0265391720738126</v>
      </c>
      <c r="P20" s="310">
        <v>6217265</v>
      </c>
      <c r="Q20" s="144">
        <v>5533422</v>
      </c>
      <c r="R20" s="141">
        <f t="shared" si="0"/>
        <v>96.951999999999998</v>
      </c>
      <c r="S20" s="146">
        <f t="shared" si="1"/>
        <v>9.2121054115451866</v>
      </c>
    </row>
    <row r="21" spans="1:19" ht="26.25" customHeight="1" x14ac:dyDescent="0.15">
      <c r="A21" s="144"/>
      <c r="B21" s="145"/>
      <c r="C21" s="523" t="s">
        <v>49</v>
      </c>
      <c r="D21" s="166">
        <v>302790</v>
      </c>
      <c r="E21" s="166">
        <v>300892</v>
      </c>
      <c r="F21" s="501">
        <v>61.985999999999997</v>
      </c>
      <c r="G21" s="501">
        <v>0.56994310267166282</v>
      </c>
      <c r="H21" s="311">
        <v>296343</v>
      </c>
      <c r="I21" s="147">
        <v>288619</v>
      </c>
      <c r="J21" s="501">
        <v>95.921000000000006</v>
      </c>
      <c r="K21" s="501">
        <v>0.57105784073026478</v>
      </c>
      <c r="L21" s="310">
        <v>296566</v>
      </c>
      <c r="M21" s="144">
        <v>299344</v>
      </c>
      <c r="N21" s="141">
        <v>103.71600000000001</v>
      </c>
      <c r="O21" s="141">
        <v>0.47342729117345717</v>
      </c>
      <c r="P21" s="310">
        <v>466050</v>
      </c>
      <c r="Q21" s="144">
        <v>496920</v>
      </c>
      <c r="R21" s="141">
        <f t="shared" si="0"/>
        <v>166.00299999999999</v>
      </c>
      <c r="S21" s="146">
        <f t="shared" si="1"/>
        <v>0.82727820525978923</v>
      </c>
    </row>
    <row r="22" spans="1:19" ht="26.25" customHeight="1" x14ac:dyDescent="0.15">
      <c r="A22" s="144"/>
      <c r="B22" s="145"/>
      <c r="C22" s="523" t="s">
        <v>392</v>
      </c>
      <c r="D22" s="166">
        <v>156002</v>
      </c>
      <c r="E22" s="166">
        <v>161922</v>
      </c>
      <c r="F22" s="501">
        <v>114.893</v>
      </c>
      <c r="G22" s="501">
        <v>0.30670914172128527</v>
      </c>
      <c r="H22" s="311">
        <v>204202</v>
      </c>
      <c r="I22" s="147">
        <v>218035</v>
      </c>
      <c r="J22" s="501">
        <v>134.654</v>
      </c>
      <c r="K22" s="501">
        <v>0.43140124629225135</v>
      </c>
      <c r="L22" s="310">
        <v>355862</v>
      </c>
      <c r="M22" s="144">
        <v>299391</v>
      </c>
      <c r="N22" s="141">
        <v>137.31299999999999</v>
      </c>
      <c r="O22" s="141">
        <v>0.47350162399016693</v>
      </c>
      <c r="P22" s="310">
        <v>766881</v>
      </c>
      <c r="Q22" s="144">
        <v>730118</v>
      </c>
      <c r="R22" s="141">
        <f t="shared" si="0"/>
        <v>243.86800000000002</v>
      </c>
      <c r="S22" s="146">
        <f t="shared" si="1"/>
        <v>1.2155089524830291</v>
      </c>
    </row>
    <row r="23" spans="1:19" ht="26.25" customHeight="1" x14ac:dyDescent="0.15">
      <c r="A23" s="144"/>
      <c r="B23" s="145"/>
      <c r="C23" s="523" t="s">
        <v>50</v>
      </c>
      <c r="D23" s="166">
        <v>5073436</v>
      </c>
      <c r="E23" s="166">
        <v>4022797</v>
      </c>
      <c r="F23" s="501">
        <v>85.765999999999991</v>
      </c>
      <c r="G23" s="501">
        <v>7.6198948579498857</v>
      </c>
      <c r="H23" s="311">
        <v>6134303</v>
      </c>
      <c r="I23" s="147">
        <v>4957532</v>
      </c>
      <c r="J23" s="501">
        <v>123.23599999999999</v>
      </c>
      <c r="K23" s="501">
        <v>9.8089090436568327</v>
      </c>
      <c r="L23" s="310">
        <v>1841179</v>
      </c>
      <c r="M23" s="144">
        <v>648162</v>
      </c>
      <c r="N23" s="141">
        <v>13.074</v>
      </c>
      <c r="O23" s="141">
        <v>1.0251001520042839</v>
      </c>
      <c r="P23" s="310">
        <v>5272167</v>
      </c>
      <c r="Q23" s="144">
        <v>3771762</v>
      </c>
      <c r="R23" s="141">
        <f t="shared" si="0"/>
        <v>581.91699999999992</v>
      </c>
      <c r="S23" s="146">
        <f t="shared" si="1"/>
        <v>6.2792733197035195</v>
      </c>
    </row>
    <row r="24" spans="1:19" ht="26.25" customHeight="1" x14ac:dyDescent="0.15">
      <c r="A24" s="144"/>
      <c r="B24" s="145"/>
      <c r="C24" s="523" t="s">
        <v>51</v>
      </c>
      <c r="D24" s="166">
        <v>959015</v>
      </c>
      <c r="E24" s="166">
        <v>959016</v>
      </c>
      <c r="F24" s="501">
        <v>104.67200000000001</v>
      </c>
      <c r="G24" s="501">
        <v>1.8165473144908053</v>
      </c>
      <c r="H24" s="311">
        <v>1243993</v>
      </c>
      <c r="I24" s="147">
        <v>1243994</v>
      </c>
      <c r="J24" s="501">
        <v>129.71600000000001</v>
      </c>
      <c r="K24" s="501">
        <v>2.4613505262003024</v>
      </c>
      <c r="L24" s="310">
        <v>952970</v>
      </c>
      <c r="M24" s="144">
        <v>952971</v>
      </c>
      <c r="N24" s="141">
        <v>76.605999999999995</v>
      </c>
      <c r="O24" s="141">
        <v>1.50717061005686</v>
      </c>
      <c r="P24" s="310">
        <v>1386353</v>
      </c>
      <c r="Q24" s="144">
        <v>1386354</v>
      </c>
      <c r="R24" s="141">
        <f t="shared" si="0"/>
        <v>145.47699999999998</v>
      </c>
      <c r="S24" s="146">
        <f t="shared" si="1"/>
        <v>2.3080182906196773</v>
      </c>
    </row>
    <row r="25" spans="1:19" ht="26.25" customHeight="1" x14ac:dyDescent="0.15">
      <c r="A25" s="144"/>
      <c r="B25" s="145"/>
      <c r="C25" s="523" t="s">
        <v>52</v>
      </c>
      <c r="D25" s="166">
        <v>475758</v>
      </c>
      <c r="E25" s="166">
        <v>363197</v>
      </c>
      <c r="F25" s="501">
        <v>128.60799999999998</v>
      </c>
      <c r="G25" s="501">
        <v>0.68795988281855247</v>
      </c>
      <c r="H25" s="311">
        <v>479318</v>
      </c>
      <c r="I25" s="147">
        <v>489447</v>
      </c>
      <c r="J25" s="501">
        <v>134.761</v>
      </c>
      <c r="K25" s="501">
        <v>0.96841353816590703</v>
      </c>
      <c r="L25" s="310">
        <v>440385</v>
      </c>
      <c r="M25" s="144">
        <v>518062</v>
      </c>
      <c r="N25" s="141">
        <v>105.84599999999999</v>
      </c>
      <c r="O25" s="141">
        <v>0.81934058915463015</v>
      </c>
      <c r="P25" s="310">
        <v>427666</v>
      </c>
      <c r="Q25" s="144">
        <v>580508</v>
      </c>
      <c r="R25" s="141">
        <f t="shared" si="0"/>
        <v>112.054</v>
      </c>
      <c r="S25" s="146">
        <f t="shared" si="1"/>
        <v>0.96643648148383998</v>
      </c>
    </row>
    <row r="26" spans="1:19" ht="26.25" customHeight="1" x14ac:dyDescent="0.15">
      <c r="A26" s="144"/>
      <c r="B26" s="145"/>
      <c r="C26" s="523" t="s">
        <v>53</v>
      </c>
      <c r="D26" s="166">
        <v>3422513</v>
      </c>
      <c r="E26" s="166">
        <v>2927858</v>
      </c>
      <c r="F26" s="501">
        <v>95.465000000000003</v>
      </c>
      <c r="G26" s="501">
        <v>5.545885143845795</v>
      </c>
      <c r="H26" s="311">
        <v>2091980</v>
      </c>
      <c r="I26" s="147">
        <v>1637877</v>
      </c>
      <c r="J26" s="501">
        <v>55.940999999999995</v>
      </c>
      <c r="K26" s="501">
        <v>3.2406823632600905</v>
      </c>
      <c r="L26" s="310">
        <v>3953803</v>
      </c>
      <c r="M26" s="144">
        <v>3474820</v>
      </c>
      <c r="N26" s="141">
        <v>212.154</v>
      </c>
      <c r="O26" s="141">
        <v>5.4955991097712085</v>
      </c>
      <c r="P26" s="310">
        <v>3073411</v>
      </c>
      <c r="Q26" s="144">
        <v>2809413</v>
      </c>
      <c r="R26" s="141">
        <f t="shared" si="0"/>
        <v>80.850999999999999</v>
      </c>
      <c r="S26" s="146">
        <f t="shared" si="1"/>
        <v>4.6771434928630766</v>
      </c>
    </row>
    <row r="27" spans="1:19" ht="26.25" customHeight="1" x14ac:dyDescent="0.15">
      <c r="A27" s="144"/>
      <c r="B27" s="685" t="s">
        <v>54</v>
      </c>
      <c r="C27" s="686"/>
      <c r="D27" s="166">
        <v>27457172</v>
      </c>
      <c r="E27" s="166">
        <v>26322375</v>
      </c>
      <c r="F27" s="501">
        <v>95.497</v>
      </c>
      <c r="G27" s="501">
        <v>100</v>
      </c>
      <c r="H27" s="311">
        <v>27448615</v>
      </c>
      <c r="I27" s="147">
        <v>25339819</v>
      </c>
      <c r="J27" s="501">
        <v>96.266999999999996</v>
      </c>
      <c r="K27" s="501">
        <v>100</v>
      </c>
      <c r="L27" s="310">
        <v>26016946</v>
      </c>
      <c r="M27" s="144">
        <v>23568208</v>
      </c>
      <c r="N27" s="141">
        <v>93.009</v>
      </c>
      <c r="O27" s="141">
        <v>100</v>
      </c>
      <c r="P27" s="310">
        <f>SUM(P28:P32)</f>
        <v>24206501</v>
      </c>
      <c r="Q27" s="144">
        <f>SUM(Q28:Q32)</f>
        <v>23648941</v>
      </c>
      <c r="R27" s="141">
        <f>ROUND(Q27/M27,5)*100</f>
        <v>100.343</v>
      </c>
      <c r="S27" s="146">
        <f>Q27/Q27*100</f>
        <v>100</v>
      </c>
    </row>
    <row r="28" spans="1:19" ht="26.25" customHeight="1" x14ac:dyDescent="0.15">
      <c r="A28" s="144"/>
      <c r="B28" s="145"/>
      <c r="C28" s="304" t="s">
        <v>55</v>
      </c>
      <c r="D28" s="166">
        <v>13050808</v>
      </c>
      <c r="E28" s="166">
        <v>12716105</v>
      </c>
      <c r="F28" s="501">
        <v>81.096999999999994</v>
      </c>
      <c r="G28" s="501">
        <v>48.30910964531126</v>
      </c>
      <c r="H28" s="311">
        <v>12877095</v>
      </c>
      <c r="I28" s="147">
        <v>12384359</v>
      </c>
      <c r="J28" s="501">
        <v>97.391000000000005</v>
      </c>
      <c r="K28" s="501">
        <v>48.87311547095107</v>
      </c>
      <c r="L28" s="310">
        <v>13286363</v>
      </c>
      <c r="M28" s="144">
        <v>12177651</v>
      </c>
      <c r="N28" s="141">
        <v>98.331000000000003</v>
      </c>
      <c r="O28" s="141">
        <v>51.669821481548361</v>
      </c>
      <c r="P28" s="310">
        <v>12427820</v>
      </c>
      <c r="Q28" s="144">
        <v>12236044</v>
      </c>
      <c r="R28" s="141">
        <f>ROUND(Q28/M28,5)*100</f>
        <v>100.47999999999999</v>
      </c>
      <c r="S28" s="146">
        <f>Q28/$Q$27*100</f>
        <v>51.740346428197356</v>
      </c>
    </row>
    <row r="29" spans="1:19" ht="26.25" customHeight="1" x14ac:dyDescent="0.15">
      <c r="A29" s="144"/>
      <c r="B29" s="145"/>
      <c r="C29" s="305" t="s">
        <v>56</v>
      </c>
      <c r="D29" s="166">
        <v>3651649</v>
      </c>
      <c r="E29" s="166">
        <v>3385345</v>
      </c>
      <c r="F29" s="501">
        <v>162.75200000000001</v>
      </c>
      <c r="G29" s="501">
        <v>12.861092511598974</v>
      </c>
      <c r="H29" s="311">
        <v>3417987</v>
      </c>
      <c r="I29" s="147">
        <v>2356539</v>
      </c>
      <c r="J29" s="501">
        <v>69.61</v>
      </c>
      <c r="K29" s="501">
        <v>9.2997467740397042</v>
      </c>
      <c r="L29" s="310">
        <v>3472801</v>
      </c>
      <c r="M29" s="144">
        <v>2483382</v>
      </c>
      <c r="N29" s="141">
        <v>105.38300000000001</v>
      </c>
      <c r="O29" s="141">
        <v>10.536999673458416</v>
      </c>
      <c r="P29" s="310">
        <v>2705520</v>
      </c>
      <c r="Q29" s="144">
        <v>2496343</v>
      </c>
      <c r="R29" s="141">
        <f t="shared" si="0"/>
        <v>100.52200000000001</v>
      </c>
      <c r="S29" s="146">
        <f>Q29/$Q$27*100</f>
        <v>10.555834191476059</v>
      </c>
    </row>
    <row r="30" spans="1:19" ht="26.25" customHeight="1" x14ac:dyDescent="0.15">
      <c r="A30" s="144"/>
      <c r="B30" s="145"/>
      <c r="C30" s="523" t="s">
        <v>57</v>
      </c>
      <c r="D30" s="166">
        <v>2158403</v>
      </c>
      <c r="E30" s="166">
        <v>1887736</v>
      </c>
      <c r="F30" s="501">
        <v>106.43199999999999</v>
      </c>
      <c r="G30" s="501">
        <v>7.1716021065728306</v>
      </c>
      <c r="H30" s="311">
        <v>2066616</v>
      </c>
      <c r="I30" s="147">
        <v>1950178</v>
      </c>
      <c r="J30" s="501">
        <v>103.30799999999999</v>
      </c>
      <c r="K30" s="501">
        <v>7.6961007495752032</v>
      </c>
      <c r="L30" s="311">
        <v>0</v>
      </c>
      <c r="M30" s="147">
        <v>0</v>
      </c>
      <c r="N30" s="147">
        <v>0</v>
      </c>
      <c r="O30" s="441">
        <f t="shared" ref="O30" si="2">ROUND(M30/$Q$22,5)*100</f>
        <v>0</v>
      </c>
      <c r="P30" s="442">
        <v>0</v>
      </c>
      <c r="Q30" s="147">
        <v>0</v>
      </c>
      <c r="R30" s="147">
        <v>0</v>
      </c>
      <c r="S30" s="149">
        <f t="shared" ref="S30" si="3">ROUND(Q30/$Q$22,5)*100</f>
        <v>0</v>
      </c>
    </row>
    <row r="31" spans="1:19" ht="26.25" customHeight="1" x14ac:dyDescent="0.15">
      <c r="A31" s="144"/>
      <c r="B31" s="145"/>
      <c r="C31" s="523" t="s">
        <v>58</v>
      </c>
      <c r="D31" s="166">
        <v>7499518</v>
      </c>
      <c r="E31" s="166">
        <v>7231005</v>
      </c>
      <c r="F31" s="501">
        <v>103.58199999999999</v>
      </c>
      <c r="G31" s="501">
        <v>27.47094439616486</v>
      </c>
      <c r="H31" s="311">
        <v>7993849</v>
      </c>
      <c r="I31" s="147">
        <v>7540679</v>
      </c>
      <c r="J31" s="501">
        <v>104.28299999999999</v>
      </c>
      <c r="K31" s="501">
        <v>29.758219662105716</v>
      </c>
      <c r="L31" s="310">
        <v>8114782</v>
      </c>
      <c r="M31" s="144">
        <v>7749896</v>
      </c>
      <c r="N31" s="141">
        <v>102.77499999999999</v>
      </c>
      <c r="O31" s="141">
        <v>32.882839458986446</v>
      </c>
      <c r="P31" s="310">
        <v>7876165</v>
      </c>
      <c r="Q31" s="144">
        <v>7768660</v>
      </c>
      <c r="R31" s="141">
        <f t="shared" si="0"/>
        <v>100.242</v>
      </c>
      <c r="S31" s="146">
        <f t="shared" ref="S31:S32" si="4">Q31/$Q$27*100</f>
        <v>32.849927614094852</v>
      </c>
    </row>
    <row r="32" spans="1:19" ht="26.25" customHeight="1" thickBot="1" x14ac:dyDescent="0.2">
      <c r="A32" s="144"/>
      <c r="B32" s="150"/>
      <c r="C32" s="308" t="s">
        <v>59</v>
      </c>
      <c r="D32" s="270">
        <v>1096794</v>
      </c>
      <c r="E32" s="270">
        <v>1102184</v>
      </c>
      <c r="F32" s="503">
        <v>105.087</v>
      </c>
      <c r="G32" s="503">
        <v>4.1872513403520761</v>
      </c>
      <c r="H32" s="499">
        <v>1093068</v>
      </c>
      <c r="I32" s="500">
        <v>1108064</v>
      </c>
      <c r="J32" s="503">
        <v>100.533</v>
      </c>
      <c r="K32" s="503">
        <v>4.3728173433283013</v>
      </c>
      <c r="L32" s="312">
        <v>1143000</v>
      </c>
      <c r="M32" s="151">
        <v>1157279</v>
      </c>
      <c r="N32" s="152">
        <v>104.44199999999999</v>
      </c>
      <c r="O32" s="152">
        <v>4.9103393860067772</v>
      </c>
      <c r="P32" s="312">
        <v>1196996</v>
      </c>
      <c r="Q32" s="151">
        <v>1147894</v>
      </c>
      <c r="R32" s="152">
        <f t="shared" si="0"/>
        <v>99.189000000000007</v>
      </c>
      <c r="S32" s="153">
        <f t="shared" si="4"/>
        <v>4.8538917662317314</v>
      </c>
    </row>
    <row r="33" spans="2:19" ht="15" customHeight="1" x14ac:dyDescent="0.15">
      <c r="B33" s="522" t="s">
        <v>285</v>
      </c>
      <c r="C33" s="522"/>
      <c r="D33" s="154"/>
      <c r="E33" s="154"/>
      <c r="F33" s="155"/>
      <c r="G33" s="155"/>
      <c r="H33" s="154"/>
      <c r="I33" s="154"/>
      <c r="J33" s="155"/>
      <c r="K33" s="155"/>
      <c r="L33" s="154"/>
      <c r="M33" s="154"/>
      <c r="N33" s="155"/>
      <c r="O33" s="155"/>
      <c r="P33" s="154"/>
      <c r="Q33" s="154"/>
      <c r="S33" s="133" t="s">
        <v>26</v>
      </c>
    </row>
    <row r="34" spans="2:19" ht="12" x14ac:dyDescent="0.15">
      <c r="C34" s="108" t="s">
        <v>393</v>
      </c>
      <c r="J34" s="133"/>
    </row>
    <row r="35" spans="2:19" ht="12" x14ac:dyDescent="0.15">
      <c r="C35" s="108" t="s">
        <v>394</v>
      </c>
      <c r="J35" s="133"/>
    </row>
  </sheetData>
  <sheetProtection sheet="1"/>
  <mergeCells count="19">
    <mergeCell ref="B27:C27"/>
    <mergeCell ref="P3:P4"/>
    <mergeCell ref="K3:K4"/>
    <mergeCell ref="L3:L4"/>
    <mergeCell ref="M3:M4"/>
    <mergeCell ref="D3:D4"/>
    <mergeCell ref="E3:E4"/>
    <mergeCell ref="G3:G4"/>
    <mergeCell ref="H3:H4"/>
    <mergeCell ref="Q3:Q4"/>
    <mergeCell ref="S3:S4"/>
    <mergeCell ref="B5:C5"/>
    <mergeCell ref="B2:C4"/>
    <mergeCell ref="D2:G2"/>
    <mergeCell ref="H2:K2"/>
    <mergeCell ref="L2:O2"/>
    <mergeCell ref="P2:S2"/>
    <mergeCell ref="O3:O4"/>
    <mergeCell ref="I3:I4"/>
  </mergeCells>
  <phoneticPr fontId="23"/>
  <conditionalFormatting sqref="C5:S32">
    <cfRule type="expression" dxfId="1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1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1:S35"/>
  <sheetViews>
    <sheetView view="pageBreakPreview" topLeftCell="B1" zoomScale="90" zoomScaleNormal="90" zoomScaleSheetLayoutView="90" workbookViewId="0">
      <selection activeCell="L1" sqref="L1:S35"/>
    </sheetView>
  </sheetViews>
  <sheetFormatPr defaultColWidth="9" defaultRowHeight="24.95" customHeight="1" x14ac:dyDescent="0.15"/>
  <cols>
    <col min="1" max="1" width="3.375" style="108" customWidth="1"/>
    <col min="2" max="2" width="2.75" style="108" customWidth="1"/>
    <col min="3" max="3" width="21.625" style="108" customWidth="1"/>
    <col min="4" max="5" width="12.75" style="131" customWidth="1"/>
    <col min="6" max="6" width="10.125" style="132" bestFit="1" customWidth="1"/>
    <col min="7" max="7" width="8.375" style="132" customWidth="1"/>
    <col min="8" max="9" width="12.75" style="131" customWidth="1"/>
    <col min="10" max="11" width="9.125" style="132" customWidth="1"/>
    <col min="12" max="13" width="14.125" style="131" customWidth="1"/>
    <col min="14" max="15" width="9.125" style="132" customWidth="1"/>
    <col min="16" max="17" width="14.125" style="131" customWidth="1"/>
    <col min="18" max="19" width="9.125" style="132" customWidth="1"/>
    <col min="20" max="16384" width="9" style="108"/>
  </cols>
  <sheetData>
    <row r="1" spans="1:19" ht="18" customHeight="1" thickBot="1" x14ac:dyDescent="0.2">
      <c r="B1" s="134" t="s">
        <v>391</v>
      </c>
      <c r="S1" s="133" t="s">
        <v>0</v>
      </c>
    </row>
    <row r="2" spans="1:19" ht="17.25" customHeight="1" x14ac:dyDescent="0.15">
      <c r="B2" s="691" t="s">
        <v>28</v>
      </c>
      <c r="C2" s="692"/>
      <c r="D2" s="677" t="s">
        <v>339</v>
      </c>
      <c r="E2" s="678"/>
      <c r="F2" s="678"/>
      <c r="G2" s="679"/>
      <c r="H2" s="677" t="s">
        <v>340</v>
      </c>
      <c r="I2" s="678"/>
      <c r="J2" s="678"/>
      <c r="K2" s="679"/>
      <c r="L2" s="677" t="s">
        <v>411</v>
      </c>
      <c r="M2" s="678"/>
      <c r="N2" s="678"/>
      <c r="O2" s="679"/>
      <c r="P2" s="677" t="s">
        <v>412</v>
      </c>
      <c r="Q2" s="678"/>
      <c r="R2" s="678"/>
      <c r="S2" s="680"/>
    </row>
    <row r="3" spans="1:19" ht="13.5" customHeight="1" x14ac:dyDescent="0.15">
      <c r="B3" s="693"/>
      <c r="C3" s="694"/>
      <c r="D3" s="665" t="s">
        <v>29</v>
      </c>
      <c r="E3" s="665" t="s">
        <v>30</v>
      </c>
      <c r="F3" s="291" t="s">
        <v>31</v>
      </c>
      <c r="G3" s="681" t="s">
        <v>32</v>
      </c>
      <c r="H3" s="665" t="s">
        <v>29</v>
      </c>
      <c r="I3" s="665" t="s">
        <v>30</v>
      </c>
      <c r="J3" s="135" t="s">
        <v>31</v>
      </c>
      <c r="K3" s="695" t="s">
        <v>32</v>
      </c>
      <c r="L3" s="683" t="s">
        <v>29</v>
      </c>
      <c r="M3" s="683" t="s">
        <v>30</v>
      </c>
      <c r="N3" s="136" t="s">
        <v>31</v>
      </c>
      <c r="O3" s="689" t="s">
        <v>32</v>
      </c>
      <c r="P3" s="683" t="s">
        <v>29</v>
      </c>
      <c r="Q3" s="683" t="s">
        <v>30</v>
      </c>
      <c r="R3" s="136" t="s">
        <v>31</v>
      </c>
      <c r="S3" s="696" t="s">
        <v>32</v>
      </c>
    </row>
    <row r="4" spans="1:19" ht="13.5" customHeight="1" x14ac:dyDescent="0.15">
      <c r="A4" s="281"/>
      <c r="B4" s="693"/>
      <c r="C4" s="694"/>
      <c r="D4" s="666"/>
      <c r="E4" s="666"/>
      <c r="F4" s="292" t="s">
        <v>33</v>
      </c>
      <c r="G4" s="682"/>
      <c r="H4" s="666"/>
      <c r="I4" s="666"/>
      <c r="J4" s="137" t="s">
        <v>33</v>
      </c>
      <c r="K4" s="688"/>
      <c r="L4" s="684"/>
      <c r="M4" s="684"/>
      <c r="N4" s="138" t="s">
        <v>33</v>
      </c>
      <c r="O4" s="690"/>
      <c r="P4" s="684"/>
      <c r="Q4" s="684"/>
      <c r="R4" s="138" t="s">
        <v>33</v>
      </c>
      <c r="S4" s="668"/>
    </row>
    <row r="5" spans="1:19" s="143" customFormat="1" ht="26.25" customHeight="1" x14ac:dyDescent="0.15">
      <c r="A5" s="144"/>
      <c r="B5" s="669" t="s">
        <v>34</v>
      </c>
      <c r="C5" s="670"/>
      <c r="D5" s="139">
        <v>55969958</v>
      </c>
      <c r="E5" s="139">
        <v>52793340</v>
      </c>
      <c r="F5" s="495">
        <v>98.540999999999997</v>
      </c>
      <c r="G5" s="140">
        <v>100</v>
      </c>
      <c r="H5" s="309">
        <v>52948324</v>
      </c>
      <c r="I5" s="139">
        <v>50541115</v>
      </c>
      <c r="J5" s="140">
        <v>95.733999999999995</v>
      </c>
      <c r="K5" s="140">
        <v>100</v>
      </c>
      <c r="L5" s="497">
        <v>65635080</v>
      </c>
      <c r="M5" s="498">
        <v>63229139</v>
      </c>
      <c r="N5" s="502">
        <v>125.104</v>
      </c>
      <c r="O5" s="502">
        <v>100</v>
      </c>
      <c r="P5" s="504">
        <v>64081010</v>
      </c>
      <c r="Q5" s="261">
        <v>60066855</v>
      </c>
      <c r="R5" s="501">
        <v>94.998999999999995</v>
      </c>
      <c r="S5" s="507">
        <v>100</v>
      </c>
    </row>
    <row r="6" spans="1:19" ht="26.25" customHeight="1" x14ac:dyDescent="0.15">
      <c r="A6" s="144"/>
      <c r="B6" s="145"/>
      <c r="C6" s="304" t="s">
        <v>35</v>
      </c>
      <c r="D6" s="144">
        <v>15612460</v>
      </c>
      <c r="E6" s="144">
        <v>15926355</v>
      </c>
      <c r="F6" s="495">
        <v>113.56200000000001</v>
      </c>
      <c r="G6" s="141">
        <v>30.167356336992508</v>
      </c>
      <c r="H6" s="310">
        <v>15701311</v>
      </c>
      <c r="I6" s="144">
        <v>16188625</v>
      </c>
      <c r="J6" s="141">
        <v>101.64699999999999</v>
      </c>
      <c r="K6" s="141">
        <v>32.030605181543784</v>
      </c>
      <c r="L6" s="311">
        <v>16355632</v>
      </c>
      <c r="M6" s="147">
        <v>16803268</v>
      </c>
      <c r="N6" s="501">
        <v>103.79700000000001</v>
      </c>
      <c r="O6" s="501">
        <v>26.575196603578611</v>
      </c>
      <c r="P6" s="417">
        <v>16223138</v>
      </c>
      <c r="Q6" s="166">
        <v>16604271</v>
      </c>
      <c r="R6" s="501">
        <v>98.816000000000003</v>
      </c>
      <c r="S6" s="508">
        <v>27.642983805294953</v>
      </c>
    </row>
    <row r="7" spans="1:19" ht="26.25" customHeight="1" x14ac:dyDescent="0.15">
      <c r="A7" s="144"/>
      <c r="B7" s="145"/>
      <c r="C7" s="294" t="s">
        <v>36</v>
      </c>
      <c r="D7" s="144">
        <v>176245</v>
      </c>
      <c r="E7" s="144">
        <v>178913</v>
      </c>
      <c r="F7" s="495">
        <v>101.06399999999999</v>
      </c>
      <c r="G7" s="141">
        <v>0.33889312553439505</v>
      </c>
      <c r="H7" s="310">
        <v>183416</v>
      </c>
      <c r="I7" s="144">
        <v>178881</v>
      </c>
      <c r="J7" s="141">
        <v>99.981999999999999</v>
      </c>
      <c r="K7" s="141">
        <v>0.35393164555233891</v>
      </c>
      <c r="L7" s="311">
        <v>188255</v>
      </c>
      <c r="M7" s="147">
        <v>175199</v>
      </c>
      <c r="N7" s="501">
        <v>97.941999999999993</v>
      </c>
      <c r="O7" s="501">
        <v>0.27708585435585326</v>
      </c>
      <c r="P7" s="417">
        <v>177444</v>
      </c>
      <c r="Q7" s="166">
        <v>182405</v>
      </c>
      <c r="R7" s="501">
        <v>104.11300000000001</v>
      </c>
      <c r="S7" s="508">
        <v>0.30366996907029675</v>
      </c>
    </row>
    <row r="8" spans="1:19" ht="26.25" customHeight="1" x14ac:dyDescent="0.15">
      <c r="A8" s="144"/>
      <c r="B8" s="145"/>
      <c r="C8" s="294" t="s">
        <v>37</v>
      </c>
      <c r="D8" s="144">
        <v>11185</v>
      </c>
      <c r="E8" s="144">
        <v>10349</v>
      </c>
      <c r="F8" s="495">
        <v>80.871000000000009</v>
      </c>
      <c r="G8" s="141">
        <v>1.9602851420273845E-2</v>
      </c>
      <c r="H8" s="310">
        <v>6204</v>
      </c>
      <c r="I8" s="144">
        <v>6292</v>
      </c>
      <c r="J8" s="141">
        <v>60.797999999999995</v>
      </c>
      <c r="K8" s="141">
        <v>1.2449270262438809E-2</v>
      </c>
      <c r="L8" s="311">
        <v>5961</v>
      </c>
      <c r="M8" s="147">
        <v>6374</v>
      </c>
      <c r="N8" s="501">
        <v>101.30300000000001</v>
      </c>
      <c r="O8" s="501">
        <v>1.0080795185270513E-2</v>
      </c>
      <c r="P8" s="417">
        <v>5838</v>
      </c>
      <c r="Q8" s="166">
        <v>5343</v>
      </c>
      <c r="R8" s="501">
        <v>83.825000000000003</v>
      </c>
      <c r="S8" s="508">
        <v>8.8950886474745521E-3</v>
      </c>
    </row>
    <row r="9" spans="1:19" ht="26.25" customHeight="1" x14ac:dyDescent="0.15">
      <c r="A9" s="144"/>
      <c r="B9" s="145"/>
      <c r="C9" s="294" t="s">
        <v>38</v>
      </c>
      <c r="D9" s="144">
        <v>25443</v>
      </c>
      <c r="E9" s="144">
        <v>17145</v>
      </c>
      <c r="F9" s="495">
        <v>66.246000000000009</v>
      </c>
      <c r="G9" s="141">
        <v>3.2475687274190264E-2</v>
      </c>
      <c r="H9" s="310">
        <v>21089</v>
      </c>
      <c r="I9" s="144">
        <v>22220</v>
      </c>
      <c r="J9" s="141">
        <v>129.6</v>
      </c>
      <c r="K9" s="141">
        <v>4.3964206171549641E-2</v>
      </c>
      <c r="L9" s="311">
        <v>21532</v>
      </c>
      <c r="M9" s="147">
        <v>18996</v>
      </c>
      <c r="N9" s="501">
        <v>85.491</v>
      </c>
      <c r="O9" s="501">
        <v>3.0043110345057838E-2</v>
      </c>
      <c r="P9" s="417">
        <v>20524</v>
      </c>
      <c r="Q9" s="166">
        <v>31461</v>
      </c>
      <c r="R9" s="501">
        <v>165.619</v>
      </c>
      <c r="S9" s="508">
        <v>5.237663932962696E-2</v>
      </c>
    </row>
    <row r="10" spans="1:19" ht="26.25" customHeight="1" x14ac:dyDescent="0.15">
      <c r="A10" s="144"/>
      <c r="B10" s="145"/>
      <c r="C10" s="305" t="s">
        <v>39</v>
      </c>
      <c r="D10" s="144">
        <v>28549</v>
      </c>
      <c r="E10" s="144">
        <v>14780</v>
      </c>
      <c r="F10" s="495">
        <v>51.454999999999998</v>
      </c>
      <c r="G10" s="141">
        <v>2.7995955550453901E-2</v>
      </c>
      <c r="H10" s="310">
        <v>20824</v>
      </c>
      <c r="I10" s="144">
        <v>15573</v>
      </c>
      <c r="J10" s="141">
        <v>105.36499999999999</v>
      </c>
      <c r="K10" s="141">
        <v>3.0812537475676981E-2</v>
      </c>
      <c r="L10" s="311">
        <v>19045</v>
      </c>
      <c r="M10" s="147">
        <v>20999</v>
      </c>
      <c r="N10" s="501">
        <v>134.84199999999998</v>
      </c>
      <c r="O10" s="501">
        <v>3.3210953576324996E-2</v>
      </c>
      <c r="P10" s="417">
        <v>22224</v>
      </c>
      <c r="Q10" s="166">
        <v>38089</v>
      </c>
      <c r="R10" s="501">
        <v>181.38499999999999</v>
      </c>
      <c r="S10" s="508">
        <v>6.3411010947718172E-2</v>
      </c>
    </row>
    <row r="11" spans="1:19" ht="26.25" customHeight="1" x14ac:dyDescent="0.15">
      <c r="A11" s="144"/>
      <c r="B11" s="145"/>
      <c r="C11" s="305" t="s">
        <v>360</v>
      </c>
      <c r="D11" s="147">
        <v>0</v>
      </c>
      <c r="E11" s="147">
        <v>0</v>
      </c>
      <c r="F11" s="148">
        <v>0</v>
      </c>
      <c r="G11" s="147">
        <v>0</v>
      </c>
      <c r="H11" s="311">
        <v>0</v>
      </c>
      <c r="I11" s="147">
        <v>0</v>
      </c>
      <c r="J11" s="147">
        <v>0</v>
      </c>
      <c r="K11" s="147">
        <v>0</v>
      </c>
      <c r="L11" s="311">
        <v>149474</v>
      </c>
      <c r="M11" s="147">
        <v>147139</v>
      </c>
      <c r="N11" s="147" t="s">
        <v>361</v>
      </c>
      <c r="O11" s="506">
        <v>0.23270758123086258</v>
      </c>
      <c r="P11" s="166">
        <v>248300</v>
      </c>
      <c r="Q11" s="166">
        <v>255843</v>
      </c>
      <c r="R11" s="501">
        <v>173.87799999999999</v>
      </c>
      <c r="S11" s="508">
        <v>0.4259304070439513</v>
      </c>
    </row>
    <row r="12" spans="1:19" ht="26.25" customHeight="1" x14ac:dyDescent="0.15">
      <c r="A12" s="144"/>
      <c r="B12" s="145"/>
      <c r="C12" s="294" t="s">
        <v>40</v>
      </c>
      <c r="D12" s="144">
        <v>2114937</v>
      </c>
      <c r="E12" s="144">
        <v>2121100</v>
      </c>
      <c r="F12" s="495">
        <v>110.10299999999999</v>
      </c>
      <c r="G12" s="141">
        <v>4.0177416318043147</v>
      </c>
      <c r="H12" s="310">
        <v>2064667</v>
      </c>
      <c r="I12" s="144">
        <v>2038950</v>
      </c>
      <c r="J12" s="141">
        <v>96.126999999999995</v>
      </c>
      <c r="K12" s="141">
        <v>4.0342402418308341</v>
      </c>
      <c r="L12" s="311">
        <v>2344364</v>
      </c>
      <c r="M12" s="147">
        <v>2459214</v>
      </c>
      <c r="N12" s="501">
        <v>120.61200000000001</v>
      </c>
      <c r="O12" s="501">
        <v>3.8893681598289676</v>
      </c>
      <c r="P12" s="417">
        <v>2657611</v>
      </c>
      <c r="Q12" s="166">
        <v>2677939</v>
      </c>
      <c r="R12" s="501">
        <v>108.89400000000001</v>
      </c>
      <c r="S12" s="508">
        <v>4.458264045953463</v>
      </c>
    </row>
    <row r="13" spans="1:19" ht="26.25" customHeight="1" x14ac:dyDescent="0.15">
      <c r="A13" s="144"/>
      <c r="B13" s="145"/>
      <c r="C13" s="294" t="s">
        <v>352</v>
      </c>
      <c r="D13" s="144">
        <v>53273</v>
      </c>
      <c r="E13" s="144">
        <v>51925</v>
      </c>
      <c r="F13" s="495">
        <v>112.76299999999999</v>
      </c>
      <c r="G13" s="141">
        <v>9.8355209198736054E-2</v>
      </c>
      <c r="H13" s="310">
        <v>35174</v>
      </c>
      <c r="I13" s="144">
        <v>35154</v>
      </c>
      <c r="J13" s="141">
        <v>67.700999999999993</v>
      </c>
      <c r="K13" s="141">
        <v>6.9555252194178935E-2</v>
      </c>
      <c r="L13" s="311">
        <v>12175</v>
      </c>
      <c r="M13" s="147">
        <v>10640</v>
      </c>
      <c r="N13" s="501">
        <v>30.266999999999999</v>
      </c>
      <c r="O13" s="501">
        <v>1.6827684463645787E-2</v>
      </c>
      <c r="P13" s="417">
        <v>11025</v>
      </c>
      <c r="Q13" s="166">
        <v>10420</v>
      </c>
      <c r="R13" s="501">
        <v>97.932000000000002</v>
      </c>
      <c r="S13" s="508">
        <v>1.7347337395973203E-2</v>
      </c>
    </row>
    <row r="14" spans="1:19" ht="26.25" customHeight="1" x14ac:dyDescent="0.15">
      <c r="A14" s="144"/>
      <c r="B14" s="145"/>
      <c r="C14" s="306" t="s">
        <v>42</v>
      </c>
      <c r="D14" s="144">
        <v>471887</v>
      </c>
      <c r="E14" s="144">
        <v>472317</v>
      </c>
      <c r="F14" s="495">
        <v>100.09099999999999</v>
      </c>
      <c r="G14" s="141">
        <v>0.89465262095559783</v>
      </c>
      <c r="H14" s="310">
        <v>472317</v>
      </c>
      <c r="I14" s="144">
        <v>482317</v>
      </c>
      <c r="J14" s="141">
        <v>102.11699999999999</v>
      </c>
      <c r="K14" s="141">
        <v>0.95430621188313713</v>
      </c>
      <c r="L14" s="311">
        <v>482317</v>
      </c>
      <c r="M14" s="147">
        <v>486283</v>
      </c>
      <c r="N14" s="501">
        <v>100.82199999999999</v>
      </c>
      <c r="O14" s="501">
        <v>0.76908053421382194</v>
      </c>
      <c r="P14" s="417">
        <v>484397</v>
      </c>
      <c r="Q14" s="166">
        <v>484397</v>
      </c>
      <c r="R14" s="501">
        <v>99.611999999999995</v>
      </c>
      <c r="S14" s="508">
        <v>0.80642976896326601</v>
      </c>
    </row>
    <row r="15" spans="1:19" ht="26.25" customHeight="1" x14ac:dyDescent="0.15">
      <c r="A15" s="144"/>
      <c r="B15" s="145"/>
      <c r="C15" s="306" t="s">
        <v>43</v>
      </c>
      <c r="D15" s="144">
        <v>4971654</v>
      </c>
      <c r="E15" s="144">
        <v>4940049</v>
      </c>
      <c r="F15" s="495">
        <v>94.326999999999998</v>
      </c>
      <c r="G15" s="141">
        <v>9.3573337091383113</v>
      </c>
      <c r="H15" s="310">
        <v>3741011</v>
      </c>
      <c r="I15" s="144">
        <v>3667909</v>
      </c>
      <c r="J15" s="141">
        <v>74.248000000000005</v>
      </c>
      <c r="K15" s="141">
        <v>7.257277565008212</v>
      </c>
      <c r="L15" s="311">
        <v>3574532</v>
      </c>
      <c r="M15" s="147">
        <v>3583299</v>
      </c>
      <c r="N15" s="501">
        <v>97.692999999999998</v>
      </c>
      <c r="O15" s="501">
        <v>5.6671639953851018</v>
      </c>
      <c r="P15" s="417">
        <v>5212543</v>
      </c>
      <c r="Q15" s="166">
        <v>5387751</v>
      </c>
      <c r="R15" s="501">
        <v>150.357</v>
      </c>
      <c r="S15" s="508">
        <v>8.9695906336364715</v>
      </c>
    </row>
    <row r="16" spans="1:19" ht="26.25" customHeight="1" x14ac:dyDescent="0.15">
      <c r="A16" s="144"/>
      <c r="B16" s="145"/>
      <c r="C16" s="307" t="s">
        <v>44</v>
      </c>
      <c r="D16" s="144">
        <v>17000</v>
      </c>
      <c r="E16" s="144">
        <v>14057</v>
      </c>
      <c r="F16" s="495">
        <v>91.26100000000001</v>
      </c>
      <c r="G16" s="141">
        <v>2.662646462603048E-2</v>
      </c>
      <c r="H16" s="310">
        <v>16000</v>
      </c>
      <c r="I16" s="144">
        <v>13465</v>
      </c>
      <c r="J16" s="141">
        <v>95.789000000000001</v>
      </c>
      <c r="K16" s="141">
        <v>2.6641675792075423E-2</v>
      </c>
      <c r="L16" s="311">
        <v>15000</v>
      </c>
      <c r="M16" s="147">
        <v>14523</v>
      </c>
      <c r="N16" s="501">
        <v>107.857</v>
      </c>
      <c r="O16" s="501">
        <v>2.2968840363301483E-2</v>
      </c>
      <c r="P16" s="417">
        <v>15000</v>
      </c>
      <c r="Q16" s="166">
        <v>14025</v>
      </c>
      <c r="R16" s="501">
        <v>96.570999999999998</v>
      </c>
      <c r="S16" s="508">
        <v>2.3348983395251838E-2</v>
      </c>
    </row>
    <row r="17" spans="1:19" ht="26.25" customHeight="1" x14ac:dyDescent="0.15">
      <c r="A17" s="144"/>
      <c r="B17" s="145"/>
      <c r="C17" s="294" t="s">
        <v>45</v>
      </c>
      <c r="D17" s="144">
        <v>709831</v>
      </c>
      <c r="E17" s="144">
        <v>660066</v>
      </c>
      <c r="F17" s="495">
        <v>103.94000000000001</v>
      </c>
      <c r="G17" s="141">
        <v>1.2502827061140667</v>
      </c>
      <c r="H17" s="310">
        <v>398153</v>
      </c>
      <c r="I17" s="144">
        <v>426114</v>
      </c>
      <c r="J17" s="141">
        <v>64.555999999999997</v>
      </c>
      <c r="K17" s="141">
        <v>0.84310367905417205</v>
      </c>
      <c r="L17" s="311">
        <v>291513</v>
      </c>
      <c r="M17" s="147">
        <v>290300</v>
      </c>
      <c r="N17" s="501">
        <v>68.12700000000001</v>
      </c>
      <c r="O17" s="501">
        <v>0.45912375937935829</v>
      </c>
      <c r="P17" s="417">
        <v>259854</v>
      </c>
      <c r="Q17" s="166">
        <v>232909</v>
      </c>
      <c r="R17" s="501">
        <v>80.23</v>
      </c>
      <c r="S17" s="508">
        <v>0.38774961665630742</v>
      </c>
    </row>
    <row r="18" spans="1:19" ht="26.25" customHeight="1" x14ac:dyDescent="0.15">
      <c r="A18" s="144"/>
      <c r="B18" s="145"/>
      <c r="C18" s="294" t="s">
        <v>46</v>
      </c>
      <c r="D18" s="144">
        <v>670504</v>
      </c>
      <c r="E18" s="144">
        <v>680836</v>
      </c>
      <c r="F18" s="495">
        <v>105.785</v>
      </c>
      <c r="G18" s="141">
        <v>1.2896247897935611</v>
      </c>
      <c r="H18" s="310">
        <v>606739</v>
      </c>
      <c r="I18" s="144">
        <v>632347</v>
      </c>
      <c r="J18" s="141">
        <v>92.878</v>
      </c>
      <c r="K18" s="141">
        <v>1.2511536399622367</v>
      </c>
      <c r="L18" s="311">
        <v>597816</v>
      </c>
      <c r="M18" s="147">
        <v>589882</v>
      </c>
      <c r="N18" s="501">
        <v>93.284999999999997</v>
      </c>
      <c r="O18" s="501">
        <v>0.93292745928423915</v>
      </c>
      <c r="P18" s="417">
        <v>578056</v>
      </c>
      <c r="Q18" s="166">
        <v>587074</v>
      </c>
      <c r="R18" s="501">
        <v>99.524000000000001</v>
      </c>
      <c r="S18" s="508">
        <v>0.97736763477961341</v>
      </c>
    </row>
    <row r="19" spans="1:19" ht="26.25" customHeight="1" x14ac:dyDescent="0.15">
      <c r="A19" s="144"/>
      <c r="B19" s="145"/>
      <c r="C19" s="294" t="s">
        <v>47</v>
      </c>
      <c r="D19" s="144">
        <v>11205805</v>
      </c>
      <c r="E19" s="144">
        <v>10657408</v>
      </c>
      <c r="F19" s="495">
        <v>98.992999999999995</v>
      </c>
      <c r="G19" s="141">
        <v>20.187031167188891</v>
      </c>
      <c r="H19" s="310">
        <v>12865517</v>
      </c>
      <c r="I19" s="144">
        <v>12143930</v>
      </c>
      <c r="J19" s="141">
        <v>113.94800000000001</v>
      </c>
      <c r="K19" s="141">
        <v>24.027823683747382</v>
      </c>
      <c r="L19" s="311">
        <v>27487586</v>
      </c>
      <c r="M19" s="147">
        <v>26722870</v>
      </c>
      <c r="N19" s="501">
        <v>220.05099999999999</v>
      </c>
      <c r="O19" s="501">
        <v>42.263536120585158</v>
      </c>
      <c r="P19" s="417">
        <v>20555263</v>
      </c>
      <c r="Q19" s="166">
        <v>18246431</v>
      </c>
      <c r="R19" s="501">
        <v>68.28</v>
      </c>
      <c r="S19" s="508">
        <v>30.376870904927518</v>
      </c>
    </row>
    <row r="20" spans="1:19" ht="26.25" customHeight="1" x14ac:dyDescent="0.15">
      <c r="A20" s="144"/>
      <c r="B20" s="145"/>
      <c r="C20" s="294" t="s">
        <v>48</v>
      </c>
      <c r="D20" s="144">
        <v>9511671</v>
      </c>
      <c r="E20" s="144">
        <v>8312358</v>
      </c>
      <c r="F20" s="495">
        <v>83.268000000000001</v>
      </c>
      <c r="G20" s="141">
        <v>15.745088300910684</v>
      </c>
      <c r="H20" s="310">
        <v>6365763</v>
      </c>
      <c r="I20" s="144">
        <v>5853834</v>
      </c>
      <c r="J20" s="141">
        <v>70.423000000000002</v>
      </c>
      <c r="K20" s="141">
        <v>11.582320651216342</v>
      </c>
      <c r="L20" s="311">
        <v>6249113</v>
      </c>
      <c r="M20" s="147">
        <v>5707403</v>
      </c>
      <c r="N20" s="501">
        <v>97.498999999999995</v>
      </c>
      <c r="O20" s="501">
        <v>9.0265391720738126</v>
      </c>
      <c r="P20" s="417">
        <v>6217265</v>
      </c>
      <c r="Q20" s="166">
        <v>5533422</v>
      </c>
      <c r="R20" s="501">
        <v>96.951999999999998</v>
      </c>
      <c r="S20" s="508">
        <v>9.2121054115451866</v>
      </c>
    </row>
    <row r="21" spans="1:19" ht="26.25" customHeight="1" x14ac:dyDescent="0.15">
      <c r="A21" s="144"/>
      <c r="B21" s="145"/>
      <c r="C21" s="294" t="s">
        <v>49</v>
      </c>
      <c r="D21" s="144">
        <v>302790</v>
      </c>
      <c r="E21" s="144">
        <v>300892</v>
      </c>
      <c r="F21" s="495">
        <v>61.985999999999997</v>
      </c>
      <c r="G21" s="141">
        <v>0.56994310267166282</v>
      </c>
      <c r="H21" s="310">
        <v>296343</v>
      </c>
      <c r="I21" s="144">
        <v>288619</v>
      </c>
      <c r="J21" s="141">
        <v>95.921000000000006</v>
      </c>
      <c r="K21" s="141">
        <v>0.57105784073026478</v>
      </c>
      <c r="L21" s="311">
        <v>296566</v>
      </c>
      <c r="M21" s="147">
        <v>299344</v>
      </c>
      <c r="N21" s="501">
        <v>103.71600000000001</v>
      </c>
      <c r="O21" s="501">
        <v>0.47342729117345717</v>
      </c>
      <c r="P21" s="417">
        <v>466050</v>
      </c>
      <c r="Q21" s="166">
        <v>496920</v>
      </c>
      <c r="R21" s="501">
        <v>166.00299999999999</v>
      </c>
      <c r="S21" s="508">
        <v>0.82727820525978923</v>
      </c>
    </row>
    <row r="22" spans="1:19" ht="26.25" customHeight="1" x14ac:dyDescent="0.15">
      <c r="A22" s="144"/>
      <c r="B22" s="145"/>
      <c r="C22" s="294" t="s">
        <v>392</v>
      </c>
      <c r="D22" s="144">
        <v>156002</v>
      </c>
      <c r="E22" s="144">
        <v>161922</v>
      </c>
      <c r="F22" s="495">
        <v>114.893</v>
      </c>
      <c r="G22" s="141">
        <v>0.30670914172128527</v>
      </c>
      <c r="H22" s="310">
        <v>204202</v>
      </c>
      <c r="I22" s="144">
        <v>218035</v>
      </c>
      <c r="J22" s="141">
        <v>134.654</v>
      </c>
      <c r="K22" s="141">
        <v>0.43140124629225135</v>
      </c>
      <c r="L22" s="311">
        <v>355862</v>
      </c>
      <c r="M22" s="147">
        <v>299391</v>
      </c>
      <c r="N22" s="501">
        <v>137.31299999999999</v>
      </c>
      <c r="O22" s="501">
        <v>0.47350162399016693</v>
      </c>
      <c r="P22" s="417">
        <v>766881</v>
      </c>
      <c r="Q22" s="166">
        <v>730118</v>
      </c>
      <c r="R22" s="501">
        <v>243.86800000000002</v>
      </c>
      <c r="S22" s="508">
        <v>1.2155089524830291</v>
      </c>
    </row>
    <row r="23" spans="1:19" ht="26.25" customHeight="1" x14ac:dyDescent="0.15">
      <c r="A23" s="144"/>
      <c r="B23" s="145"/>
      <c r="C23" s="294" t="s">
        <v>50</v>
      </c>
      <c r="D23" s="144">
        <v>5073436</v>
      </c>
      <c r="E23" s="144">
        <v>4022797</v>
      </c>
      <c r="F23" s="495">
        <v>85.765999999999991</v>
      </c>
      <c r="G23" s="141">
        <v>7.6198948579498857</v>
      </c>
      <c r="H23" s="310">
        <v>6134303</v>
      </c>
      <c r="I23" s="144">
        <v>4957532</v>
      </c>
      <c r="J23" s="141">
        <v>123.23599999999999</v>
      </c>
      <c r="K23" s="141">
        <v>9.8089090436568327</v>
      </c>
      <c r="L23" s="311">
        <v>1841179</v>
      </c>
      <c r="M23" s="147">
        <v>648162</v>
      </c>
      <c r="N23" s="501">
        <v>13.074</v>
      </c>
      <c r="O23" s="501">
        <v>1.0251001520042839</v>
      </c>
      <c r="P23" s="417">
        <v>5272167</v>
      </c>
      <c r="Q23" s="166">
        <v>3771762</v>
      </c>
      <c r="R23" s="501">
        <v>581.91699999999992</v>
      </c>
      <c r="S23" s="508">
        <v>6.2792733197035195</v>
      </c>
    </row>
    <row r="24" spans="1:19" ht="26.25" customHeight="1" x14ac:dyDescent="0.15">
      <c r="A24" s="144"/>
      <c r="B24" s="145"/>
      <c r="C24" s="294" t="s">
        <v>51</v>
      </c>
      <c r="D24" s="144">
        <v>959015</v>
      </c>
      <c r="E24" s="144">
        <v>959016</v>
      </c>
      <c r="F24" s="495">
        <v>104.67200000000001</v>
      </c>
      <c r="G24" s="141">
        <v>1.8165473144908053</v>
      </c>
      <c r="H24" s="310">
        <v>1243993</v>
      </c>
      <c r="I24" s="144">
        <v>1243994</v>
      </c>
      <c r="J24" s="141">
        <v>129.71600000000001</v>
      </c>
      <c r="K24" s="141">
        <v>2.4613505262003024</v>
      </c>
      <c r="L24" s="311">
        <v>952970</v>
      </c>
      <c r="M24" s="147">
        <v>952971</v>
      </c>
      <c r="N24" s="501">
        <v>76.605999999999995</v>
      </c>
      <c r="O24" s="501">
        <v>1.50717061005686</v>
      </c>
      <c r="P24" s="417">
        <v>1386353</v>
      </c>
      <c r="Q24" s="166">
        <v>1386354</v>
      </c>
      <c r="R24" s="501">
        <v>145.47699999999998</v>
      </c>
      <c r="S24" s="508">
        <v>2.3080182906196773</v>
      </c>
    </row>
    <row r="25" spans="1:19" ht="26.25" customHeight="1" x14ac:dyDescent="0.15">
      <c r="A25" s="144"/>
      <c r="B25" s="145"/>
      <c r="C25" s="294" t="s">
        <v>52</v>
      </c>
      <c r="D25" s="144">
        <v>475758</v>
      </c>
      <c r="E25" s="144">
        <v>363197</v>
      </c>
      <c r="F25" s="495">
        <v>128.60799999999998</v>
      </c>
      <c r="G25" s="141">
        <v>0.68795988281855247</v>
      </c>
      <c r="H25" s="310">
        <v>479318</v>
      </c>
      <c r="I25" s="144">
        <v>489447</v>
      </c>
      <c r="J25" s="141">
        <v>134.761</v>
      </c>
      <c r="K25" s="141">
        <v>0.96841353816590703</v>
      </c>
      <c r="L25" s="311">
        <v>440385</v>
      </c>
      <c r="M25" s="147">
        <v>518062</v>
      </c>
      <c r="N25" s="501">
        <v>105.84599999999999</v>
      </c>
      <c r="O25" s="501">
        <v>0.81934058915463015</v>
      </c>
      <c r="P25" s="417">
        <v>427666</v>
      </c>
      <c r="Q25" s="166">
        <v>580508</v>
      </c>
      <c r="R25" s="501">
        <v>112.054</v>
      </c>
      <c r="S25" s="508">
        <v>0.96643648148383998</v>
      </c>
    </row>
    <row r="26" spans="1:19" ht="26.25" customHeight="1" x14ac:dyDescent="0.15">
      <c r="A26" s="144"/>
      <c r="B26" s="145"/>
      <c r="C26" s="294" t="s">
        <v>53</v>
      </c>
      <c r="D26" s="144">
        <v>3422513</v>
      </c>
      <c r="E26" s="144">
        <v>2927858</v>
      </c>
      <c r="F26" s="495">
        <v>95.465000000000003</v>
      </c>
      <c r="G26" s="141">
        <v>5.545885143845795</v>
      </c>
      <c r="H26" s="310">
        <v>2091980</v>
      </c>
      <c r="I26" s="144">
        <v>1637877</v>
      </c>
      <c r="J26" s="141">
        <v>55.940999999999995</v>
      </c>
      <c r="K26" s="141">
        <v>3.2406823632600905</v>
      </c>
      <c r="L26" s="311">
        <v>3953803</v>
      </c>
      <c r="M26" s="147">
        <v>3474820</v>
      </c>
      <c r="N26" s="501">
        <v>212.154</v>
      </c>
      <c r="O26" s="501">
        <v>5.4955991097712085</v>
      </c>
      <c r="P26" s="417">
        <v>3073411</v>
      </c>
      <c r="Q26" s="166">
        <v>2809413</v>
      </c>
      <c r="R26" s="501">
        <v>80.850999999999999</v>
      </c>
      <c r="S26" s="508">
        <v>4.6771434928630766</v>
      </c>
    </row>
    <row r="27" spans="1:19" ht="26.25" customHeight="1" x14ac:dyDescent="0.15">
      <c r="A27" s="144"/>
      <c r="B27" s="685" t="s">
        <v>54</v>
      </c>
      <c r="C27" s="686"/>
      <c r="D27" s="144">
        <v>27457172</v>
      </c>
      <c r="E27" s="144">
        <v>26322375</v>
      </c>
      <c r="F27" s="495">
        <v>95.497</v>
      </c>
      <c r="G27" s="141">
        <v>100</v>
      </c>
      <c r="H27" s="310">
        <v>27448615</v>
      </c>
      <c r="I27" s="144">
        <v>25339819</v>
      </c>
      <c r="J27" s="141">
        <v>96.266999999999996</v>
      </c>
      <c r="K27" s="141">
        <v>100</v>
      </c>
      <c r="L27" s="311">
        <v>26016946</v>
      </c>
      <c r="M27" s="147">
        <v>23568208</v>
      </c>
      <c r="N27" s="501">
        <v>93.009</v>
      </c>
      <c r="O27" s="501">
        <v>100</v>
      </c>
      <c r="P27" s="417">
        <v>24206501</v>
      </c>
      <c r="Q27" s="166">
        <v>23648941</v>
      </c>
      <c r="R27" s="501">
        <v>100.343</v>
      </c>
      <c r="S27" s="508">
        <v>100</v>
      </c>
    </row>
    <row r="28" spans="1:19" ht="26.25" customHeight="1" x14ac:dyDescent="0.15">
      <c r="A28" s="144"/>
      <c r="B28" s="145"/>
      <c r="C28" s="304" t="s">
        <v>55</v>
      </c>
      <c r="D28" s="144">
        <v>13050808</v>
      </c>
      <c r="E28" s="144">
        <v>12716105</v>
      </c>
      <c r="F28" s="495">
        <v>81.096999999999994</v>
      </c>
      <c r="G28" s="141">
        <v>48.30910964531126</v>
      </c>
      <c r="H28" s="310">
        <v>12877095</v>
      </c>
      <c r="I28" s="144">
        <v>12384359</v>
      </c>
      <c r="J28" s="141">
        <v>97.391000000000005</v>
      </c>
      <c r="K28" s="141">
        <v>48.87311547095107</v>
      </c>
      <c r="L28" s="311">
        <v>13286363</v>
      </c>
      <c r="M28" s="147">
        <v>12177651</v>
      </c>
      <c r="N28" s="501">
        <v>98.331000000000003</v>
      </c>
      <c r="O28" s="501">
        <v>51.669821481548361</v>
      </c>
      <c r="P28" s="417">
        <v>12427820</v>
      </c>
      <c r="Q28" s="166">
        <v>12236044</v>
      </c>
      <c r="R28" s="501">
        <v>100.47999999999999</v>
      </c>
      <c r="S28" s="508">
        <v>51.740346428197356</v>
      </c>
    </row>
    <row r="29" spans="1:19" ht="26.25" customHeight="1" x14ac:dyDescent="0.15">
      <c r="A29" s="144"/>
      <c r="B29" s="145"/>
      <c r="C29" s="305" t="s">
        <v>56</v>
      </c>
      <c r="D29" s="144">
        <v>3651649</v>
      </c>
      <c r="E29" s="144">
        <v>3385345</v>
      </c>
      <c r="F29" s="495">
        <v>162.75200000000001</v>
      </c>
      <c r="G29" s="141">
        <v>12.861092511598974</v>
      </c>
      <c r="H29" s="310">
        <v>3417987</v>
      </c>
      <c r="I29" s="144">
        <v>2356539</v>
      </c>
      <c r="J29" s="141">
        <v>69.61</v>
      </c>
      <c r="K29" s="141">
        <v>9.2997467740397042</v>
      </c>
      <c r="L29" s="311">
        <v>3472801</v>
      </c>
      <c r="M29" s="147">
        <v>2483382</v>
      </c>
      <c r="N29" s="501">
        <v>105.38300000000001</v>
      </c>
      <c r="O29" s="501">
        <v>10.536999673458416</v>
      </c>
      <c r="P29" s="417">
        <v>2705520</v>
      </c>
      <c r="Q29" s="166">
        <v>2496343</v>
      </c>
      <c r="R29" s="501">
        <v>100.52200000000001</v>
      </c>
      <c r="S29" s="508">
        <v>10.555834191476059</v>
      </c>
    </row>
    <row r="30" spans="1:19" ht="26.25" customHeight="1" x14ac:dyDescent="0.15">
      <c r="A30" s="144"/>
      <c r="B30" s="145"/>
      <c r="C30" s="294" t="s">
        <v>57</v>
      </c>
      <c r="D30" s="144">
        <v>2158403</v>
      </c>
      <c r="E30" s="144">
        <v>1887736</v>
      </c>
      <c r="F30" s="495">
        <v>106.43199999999999</v>
      </c>
      <c r="G30" s="141">
        <v>7.1716021065728306</v>
      </c>
      <c r="H30" s="310">
        <v>2066616</v>
      </c>
      <c r="I30" s="144">
        <v>1950178</v>
      </c>
      <c r="J30" s="141">
        <v>103.30799999999999</v>
      </c>
      <c r="K30" s="141">
        <v>7.6961007495752032</v>
      </c>
      <c r="L30" s="311">
        <v>0</v>
      </c>
      <c r="M30" s="147">
        <v>0</v>
      </c>
      <c r="N30" s="147">
        <v>0</v>
      </c>
      <c r="O30" s="441">
        <v>0</v>
      </c>
      <c r="P30" s="505">
        <v>0</v>
      </c>
      <c r="Q30" s="166">
        <v>0</v>
      </c>
      <c r="R30" s="147">
        <v>0</v>
      </c>
      <c r="S30" s="149">
        <v>0</v>
      </c>
    </row>
    <row r="31" spans="1:19" ht="26.25" customHeight="1" x14ac:dyDescent="0.15">
      <c r="A31" s="144"/>
      <c r="B31" s="145"/>
      <c r="C31" s="294" t="s">
        <v>58</v>
      </c>
      <c r="D31" s="144">
        <v>7499518</v>
      </c>
      <c r="E31" s="144">
        <v>7231005</v>
      </c>
      <c r="F31" s="495">
        <v>103.58199999999999</v>
      </c>
      <c r="G31" s="141">
        <v>27.47094439616486</v>
      </c>
      <c r="H31" s="310">
        <v>7993849</v>
      </c>
      <c r="I31" s="144">
        <v>7540679</v>
      </c>
      <c r="J31" s="141">
        <v>104.28299999999999</v>
      </c>
      <c r="K31" s="141">
        <v>29.758219662105716</v>
      </c>
      <c r="L31" s="311">
        <v>8114782</v>
      </c>
      <c r="M31" s="147">
        <v>7749896</v>
      </c>
      <c r="N31" s="501">
        <v>102.77499999999999</v>
      </c>
      <c r="O31" s="501">
        <v>32.882839458986446</v>
      </c>
      <c r="P31" s="417">
        <v>7876165</v>
      </c>
      <c r="Q31" s="166">
        <v>7768660</v>
      </c>
      <c r="R31" s="501">
        <v>100.242</v>
      </c>
      <c r="S31" s="508">
        <v>32.849927614094852</v>
      </c>
    </row>
    <row r="32" spans="1:19" ht="26.25" customHeight="1" thickBot="1" x14ac:dyDescent="0.2">
      <c r="A32" s="144"/>
      <c r="B32" s="150"/>
      <c r="C32" s="308" t="s">
        <v>59</v>
      </c>
      <c r="D32" s="151">
        <v>1096794</v>
      </c>
      <c r="E32" s="151">
        <v>1102184</v>
      </c>
      <c r="F32" s="496">
        <v>105.087</v>
      </c>
      <c r="G32" s="152">
        <v>4.1872513403520761</v>
      </c>
      <c r="H32" s="312">
        <v>1093068</v>
      </c>
      <c r="I32" s="151">
        <v>1108064</v>
      </c>
      <c r="J32" s="152">
        <v>100.533</v>
      </c>
      <c r="K32" s="152">
        <v>4.3728173433283013</v>
      </c>
      <c r="L32" s="499">
        <v>1143000</v>
      </c>
      <c r="M32" s="500">
        <v>1157279</v>
      </c>
      <c r="N32" s="503">
        <v>104.44199999999999</v>
      </c>
      <c r="O32" s="503">
        <v>4.9103393860067772</v>
      </c>
      <c r="P32" s="419">
        <v>1196996</v>
      </c>
      <c r="Q32" s="270">
        <v>1147894</v>
      </c>
      <c r="R32" s="503">
        <v>99.189000000000007</v>
      </c>
      <c r="S32" s="509">
        <v>4.8538917662317314</v>
      </c>
    </row>
    <row r="33" spans="2:19" ht="15" customHeight="1" x14ac:dyDescent="0.15">
      <c r="B33" s="134" t="s">
        <v>285</v>
      </c>
      <c r="C33" s="134"/>
      <c r="D33" s="154"/>
      <c r="E33" s="154"/>
      <c r="F33" s="155"/>
      <c r="G33" s="155"/>
      <c r="H33" s="154"/>
      <c r="I33" s="154"/>
      <c r="J33" s="155"/>
      <c r="K33" s="155"/>
      <c r="L33" s="154"/>
      <c r="M33" s="154"/>
      <c r="N33" s="155"/>
      <c r="O33" s="155"/>
      <c r="P33" s="154"/>
      <c r="Q33" s="154"/>
      <c r="S33" s="133" t="s">
        <v>26</v>
      </c>
    </row>
    <row r="34" spans="2:19" ht="12" x14ac:dyDescent="0.15">
      <c r="C34" s="108" t="s">
        <v>393</v>
      </c>
      <c r="J34" s="133"/>
    </row>
    <row r="35" spans="2:19" ht="12" x14ac:dyDescent="0.15">
      <c r="C35" s="108" t="s">
        <v>394</v>
      </c>
      <c r="J35" s="133"/>
    </row>
  </sheetData>
  <sheetProtection sheet="1"/>
  <mergeCells count="19">
    <mergeCell ref="L2:O2"/>
    <mergeCell ref="P2:S2"/>
    <mergeCell ref="D3:D4"/>
    <mergeCell ref="E3:E4"/>
    <mergeCell ref="G3:G4"/>
    <mergeCell ref="H3:H4"/>
    <mergeCell ref="I3:I4"/>
    <mergeCell ref="K3:K4"/>
    <mergeCell ref="L3:L4"/>
    <mergeCell ref="M3:M4"/>
    <mergeCell ref="O3:O4"/>
    <mergeCell ref="P3:P4"/>
    <mergeCell ref="Q3:Q4"/>
    <mergeCell ref="S3:S4"/>
    <mergeCell ref="B2:C4"/>
    <mergeCell ref="D2:G2"/>
    <mergeCell ref="H2:K2"/>
    <mergeCell ref="B5:C5"/>
    <mergeCell ref="B27:C27"/>
  </mergeCells>
  <phoneticPr fontId="23"/>
  <conditionalFormatting sqref="C5:S32">
    <cfRule type="expression" dxfId="1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1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</sheetPr>
  <dimension ref="A1:T29"/>
  <sheetViews>
    <sheetView view="pageBreakPreview" topLeftCell="B1" zoomScale="85" zoomScaleNormal="85" zoomScaleSheetLayoutView="85" workbookViewId="0">
      <selection activeCell="B1" sqref="B1:S29"/>
    </sheetView>
  </sheetViews>
  <sheetFormatPr defaultColWidth="9" defaultRowHeight="26.1" customHeight="1" x14ac:dyDescent="0.15"/>
  <cols>
    <col min="1" max="1" width="2.875" style="156" customWidth="1"/>
    <col min="2" max="2" width="1.75" style="156" customWidth="1"/>
    <col min="3" max="3" width="17.5" style="156" customWidth="1"/>
    <col min="4" max="4" width="12.5" style="176" customWidth="1"/>
    <col min="5" max="5" width="11.75" style="176" customWidth="1"/>
    <col min="6" max="6" width="7.75" style="157" customWidth="1"/>
    <col min="7" max="7" width="7.875" style="157" customWidth="1"/>
    <col min="8" max="8" width="12" style="176" customWidth="1"/>
    <col min="9" max="9" width="11.875" style="176" customWidth="1"/>
    <col min="10" max="10" width="8.625" style="157" customWidth="1"/>
    <col min="11" max="11" width="7.625" style="157" customWidth="1"/>
    <col min="12" max="13" width="12.625" style="176" customWidth="1"/>
    <col min="14" max="14" width="9.625" style="157" bestFit="1" customWidth="1"/>
    <col min="15" max="15" width="7.625" style="157" customWidth="1"/>
    <col min="16" max="17" width="12.625" style="176" customWidth="1"/>
    <col min="18" max="18" width="9.125" style="157" customWidth="1"/>
    <col min="19" max="19" width="7.625" style="157" customWidth="1"/>
    <col min="20" max="20" width="9" style="156" customWidth="1"/>
    <col min="21" max="16384" width="9" style="156"/>
  </cols>
  <sheetData>
    <row r="1" spans="1:20" ht="15" customHeight="1" thickBot="1" x14ac:dyDescent="0.2">
      <c r="B1" s="697" t="s">
        <v>395</v>
      </c>
      <c r="C1" s="697"/>
      <c r="D1" s="697"/>
      <c r="E1" s="131"/>
      <c r="F1" s="132"/>
      <c r="G1" s="132"/>
      <c r="H1" s="131"/>
      <c r="I1" s="131"/>
      <c r="K1" s="132"/>
      <c r="L1" s="131"/>
      <c r="M1" s="131"/>
      <c r="N1" s="132"/>
      <c r="O1" s="132"/>
      <c r="P1" s="131"/>
      <c r="Q1" s="131"/>
      <c r="R1" s="132"/>
      <c r="S1" s="133" t="s">
        <v>0</v>
      </c>
      <c r="T1" s="108"/>
    </row>
    <row r="2" spans="1:20" ht="40.5" customHeight="1" x14ac:dyDescent="0.15">
      <c r="B2" s="671" t="s">
        <v>60</v>
      </c>
      <c r="C2" s="672"/>
      <c r="D2" s="677" t="s">
        <v>413</v>
      </c>
      <c r="E2" s="678"/>
      <c r="F2" s="678"/>
      <c r="G2" s="679"/>
      <c r="H2" s="677" t="s">
        <v>341</v>
      </c>
      <c r="I2" s="678"/>
      <c r="J2" s="678"/>
      <c r="K2" s="679"/>
      <c r="L2" s="677" t="s">
        <v>414</v>
      </c>
      <c r="M2" s="678"/>
      <c r="N2" s="678"/>
      <c r="O2" s="679"/>
      <c r="P2" s="677" t="s">
        <v>415</v>
      </c>
      <c r="Q2" s="678"/>
      <c r="R2" s="678"/>
      <c r="S2" s="680"/>
      <c r="T2" s="108"/>
    </row>
    <row r="3" spans="1:20" s="108" customFormat="1" ht="30" customHeight="1" x14ac:dyDescent="0.15">
      <c r="B3" s="673"/>
      <c r="C3" s="674"/>
      <c r="D3" s="683" t="s">
        <v>29</v>
      </c>
      <c r="E3" s="683" t="s">
        <v>30</v>
      </c>
      <c r="F3" s="136" t="s">
        <v>31</v>
      </c>
      <c r="G3" s="698" t="s">
        <v>32</v>
      </c>
      <c r="H3" s="703" t="s">
        <v>29</v>
      </c>
      <c r="I3" s="683" t="s">
        <v>30</v>
      </c>
      <c r="J3" s="135" t="s">
        <v>31</v>
      </c>
      <c r="K3" s="687" t="s">
        <v>32</v>
      </c>
      <c r="L3" s="683" t="s">
        <v>29</v>
      </c>
      <c r="M3" s="683" t="s">
        <v>30</v>
      </c>
      <c r="N3" s="136" t="s">
        <v>31</v>
      </c>
      <c r="O3" s="689" t="s">
        <v>32</v>
      </c>
      <c r="P3" s="683" t="s">
        <v>29</v>
      </c>
      <c r="Q3" s="683" t="s">
        <v>30</v>
      </c>
      <c r="R3" s="136" t="s">
        <v>31</v>
      </c>
      <c r="S3" s="696" t="s">
        <v>32</v>
      </c>
    </row>
    <row r="4" spans="1:20" ht="30" customHeight="1" x14ac:dyDescent="0.15">
      <c r="B4" s="675"/>
      <c r="C4" s="676"/>
      <c r="D4" s="684"/>
      <c r="E4" s="684"/>
      <c r="F4" s="138" t="s">
        <v>33</v>
      </c>
      <c r="G4" s="699"/>
      <c r="H4" s="704"/>
      <c r="I4" s="684"/>
      <c r="J4" s="137" t="s">
        <v>33</v>
      </c>
      <c r="K4" s="688"/>
      <c r="L4" s="684"/>
      <c r="M4" s="684"/>
      <c r="N4" s="138" t="s">
        <v>33</v>
      </c>
      <c r="O4" s="690"/>
      <c r="P4" s="684"/>
      <c r="Q4" s="684"/>
      <c r="R4" s="138" t="s">
        <v>33</v>
      </c>
      <c r="S4" s="668"/>
      <c r="T4" s="108"/>
    </row>
    <row r="5" spans="1:20" ht="9" customHeight="1" x14ac:dyDescent="0.15">
      <c r="B5" s="158"/>
      <c r="C5" s="159"/>
      <c r="D5" s="160"/>
      <c r="E5" s="160"/>
      <c r="F5" s="161"/>
      <c r="G5" s="161"/>
      <c r="H5" s="313"/>
      <c r="I5" s="160"/>
      <c r="J5" s="161"/>
      <c r="K5" s="161"/>
      <c r="L5" s="316"/>
      <c r="M5" s="160"/>
      <c r="N5" s="161"/>
      <c r="O5" s="161"/>
      <c r="P5" s="316"/>
      <c r="Q5" s="160"/>
      <c r="R5" s="161"/>
      <c r="S5" s="162"/>
      <c r="T5" s="108"/>
    </row>
    <row r="6" spans="1:20" ht="26.1" customHeight="1" x14ac:dyDescent="0.15">
      <c r="A6" s="163"/>
      <c r="B6" s="701" t="s">
        <v>34</v>
      </c>
      <c r="C6" s="702"/>
      <c r="D6" s="524">
        <v>55969959</v>
      </c>
      <c r="E6" s="524">
        <v>51549346</v>
      </c>
      <c r="F6" s="133">
        <v>97.972000000000008</v>
      </c>
      <c r="G6" s="133">
        <v>100</v>
      </c>
      <c r="H6" s="314">
        <v>52948323</v>
      </c>
      <c r="I6" s="524">
        <v>49588146</v>
      </c>
      <c r="J6" s="133">
        <v>96.194999999999993</v>
      </c>
      <c r="K6" s="133">
        <v>100</v>
      </c>
      <c r="L6" s="314">
        <v>65635080</v>
      </c>
      <c r="M6" s="524">
        <v>61842785</v>
      </c>
      <c r="N6" s="133">
        <v>124.71300000000001</v>
      </c>
      <c r="O6" s="133">
        <v>100</v>
      </c>
      <c r="P6" s="314">
        <v>64081010</v>
      </c>
      <c r="Q6" s="524">
        <v>57728300</v>
      </c>
      <c r="R6" s="133">
        <v>93.347000000000008</v>
      </c>
      <c r="S6" s="164">
        <v>100</v>
      </c>
      <c r="T6" s="108"/>
    </row>
    <row r="7" spans="1:20" ht="26.1" customHeight="1" x14ac:dyDescent="0.15">
      <c r="A7" s="163"/>
      <c r="B7" s="325"/>
      <c r="C7" s="317" t="s">
        <v>61</v>
      </c>
      <c r="D7" s="524">
        <v>344907</v>
      </c>
      <c r="E7" s="524">
        <v>338814</v>
      </c>
      <c r="F7" s="133">
        <v>100.61800000000001</v>
      </c>
      <c r="G7" s="133">
        <v>0.65700000000000003</v>
      </c>
      <c r="H7" s="314">
        <v>373831</v>
      </c>
      <c r="I7" s="524">
        <v>365666</v>
      </c>
      <c r="J7" s="133">
        <v>107.92500000000001</v>
      </c>
      <c r="K7" s="133">
        <v>0.73699999999999999</v>
      </c>
      <c r="L7" s="314">
        <v>321341</v>
      </c>
      <c r="M7" s="524">
        <v>314131</v>
      </c>
      <c r="N7" s="133">
        <v>85.906999999999996</v>
      </c>
      <c r="O7" s="133">
        <v>0.50800000000000001</v>
      </c>
      <c r="P7" s="314">
        <v>345237</v>
      </c>
      <c r="Q7" s="524">
        <v>332655</v>
      </c>
      <c r="R7" s="133">
        <v>105.89699999999999</v>
      </c>
      <c r="S7" s="164">
        <v>0.57600000000000007</v>
      </c>
      <c r="T7" s="108"/>
    </row>
    <row r="8" spans="1:20" ht="26.1" customHeight="1" x14ac:dyDescent="0.15">
      <c r="A8" s="163"/>
      <c r="B8" s="325"/>
      <c r="C8" s="318" t="s">
        <v>62</v>
      </c>
      <c r="D8" s="524">
        <v>11007504</v>
      </c>
      <c r="E8" s="524">
        <v>10739507</v>
      </c>
      <c r="F8" s="133">
        <v>98.716999999999999</v>
      </c>
      <c r="G8" s="133">
        <v>20.832999999999998</v>
      </c>
      <c r="H8" s="314">
        <v>8500889</v>
      </c>
      <c r="I8" s="524">
        <v>8305791</v>
      </c>
      <c r="J8" s="133">
        <v>77.338999999999999</v>
      </c>
      <c r="K8" s="133">
        <v>16.75</v>
      </c>
      <c r="L8" s="314">
        <v>7510989</v>
      </c>
      <c r="M8" s="524">
        <v>6879933</v>
      </c>
      <c r="N8" s="133">
        <v>82.832999999999998</v>
      </c>
      <c r="O8" s="133">
        <v>11.125</v>
      </c>
      <c r="P8" s="314">
        <v>11625255</v>
      </c>
      <c r="Q8" s="524">
        <v>11370118</v>
      </c>
      <c r="R8" s="133">
        <v>165.26499999999999</v>
      </c>
      <c r="S8" s="164">
        <v>19.695999999999998</v>
      </c>
      <c r="T8" s="108"/>
    </row>
    <row r="9" spans="1:20" ht="26.1" customHeight="1" x14ac:dyDescent="0.15">
      <c r="A9" s="163"/>
      <c r="B9" s="325"/>
      <c r="C9" s="318" t="s">
        <v>63</v>
      </c>
      <c r="D9" s="524">
        <v>23987912</v>
      </c>
      <c r="E9" s="524">
        <v>22974370</v>
      </c>
      <c r="F9" s="133">
        <v>100.17700000000001</v>
      </c>
      <c r="G9" s="133">
        <v>44.568000000000005</v>
      </c>
      <c r="H9" s="314">
        <v>25636984</v>
      </c>
      <c r="I9" s="524">
        <v>24656374</v>
      </c>
      <c r="J9" s="133">
        <v>107.321</v>
      </c>
      <c r="K9" s="133">
        <v>49.722000000000001</v>
      </c>
      <c r="L9" s="314">
        <v>27058926</v>
      </c>
      <c r="M9" s="524">
        <v>26027473</v>
      </c>
      <c r="N9" s="133">
        <v>105.56099999999999</v>
      </c>
      <c r="O9" s="133">
        <v>42.087000000000003</v>
      </c>
      <c r="P9" s="314">
        <v>32669308</v>
      </c>
      <c r="Q9" s="524">
        <v>28869953</v>
      </c>
      <c r="R9" s="133">
        <v>110.92100000000001</v>
      </c>
      <c r="S9" s="164">
        <v>50.01</v>
      </c>
      <c r="T9" s="108"/>
    </row>
    <row r="10" spans="1:20" ht="26.1" customHeight="1" x14ac:dyDescent="0.15">
      <c r="A10" s="163"/>
      <c r="B10" s="325"/>
      <c r="C10" s="318" t="s">
        <v>64</v>
      </c>
      <c r="D10" s="524">
        <v>2346958</v>
      </c>
      <c r="E10" s="524">
        <v>2249118</v>
      </c>
      <c r="F10" s="133">
        <v>93.754000000000005</v>
      </c>
      <c r="G10" s="133">
        <v>4.3630000000000004</v>
      </c>
      <c r="H10" s="314">
        <v>2461464</v>
      </c>
      <c r="I10" s="524">
        <v>2357511</v>
      </c>
      <c r="J10" s="133">
        <v>104.81899999999999</v>
      </c>
      <c r="K10" s="133">
        <v>4.7539999999999996</v>
      </c>
      <c r="L10" s="314">
        <v>2911077</v>
      </c>
      <c r="M10" s="524">
        <v>2761687</v>
      </c>
      <c r="N10" s="133">
        <v>117.14400000000001</v>
      </c>
      <c r="O10" s="133">
        <v>4.4660000000000002</v>
      </c>
      <c r="P10" s="314">
        <v>3875239</v>
      </c>
      <c r="Q10" s="524">
        <v>3579257</v>
      </c>
      <c r="R10" s="133">
        <v>129.60400000000001</v>
      </c>
      <c r="S10" s="164">
        <v>6.2</v>
      </c>
      <c r="T10" s="108"/>
    </row>
    <row r="11" spans="1:20" ht="26.1" customHeight="1" x14ac:dyDescent="0.15">
      <c r="A11" s="163"/>
      <c r="B11" s="325"/>
      <c r="C11" s="318" t="s">
        <v>65</v>
      </c>
      <c r="D11" s="524">
        <v>52823</v>
      </c>
      <c r="E11" s="524">
        <v>51210</v>
      </c>
      <c r="F11" s="133">
        <v>80.47</v>
      </c>
      <c r="G11" s="133">
        <v>9.9000000000000005E-2</v>
      </c>
      <c r="H11" s="314">
        <v>29281</v>
      </c>
      <c r="I11" s="524">
        <v>28476</v>
      </c>
      <c r="J11" s="133">
        <v>55.606000000000002</v>
      </c>
      <c r="K11" s="133">
        <v>5.6999999999999995E-2</v>
      </c>
      <c r="L11" s="314">
        <v>42504</v>
      </c>
      <c r="M11" s="524">
        <v>39897</v>
      </c>
      <c r="N11" s="133">
        <v>140.107</v>
      </c>
      <c r="O11" s="133">
        <v>6.5000000000000002E-2</v>
      </c>
      <c r="P11" s="314">
        <v>32651</v>
      </c>
      <c r="Q11" s="524">
        <v>29624</v>
      </c>
      <c r="R11" s="133">
        <v>74.251000000000005</v>
      </c>
      <c r="S11" s="164">
        <v>5.1000000000000004E-2</v>
      </c>
      <c r="T11" s="108"/>
    </row>
    <row r="12" spans="1:20" ht="26.1" customHeight="1" x14ac:dyDescent="0.15">
      <c r="A12" s="163"/>
      <c r="B12" s="325"/>
      <c r="C12" s="318" t="s">
        <v>66</v>
      </c>
      <c r="D12" s="524">
        <v>127294</v>
      </c>
      <c r="E12" s="524">
        <v>94784</v>
      </c>
      <c r="F12" s="133">
        <v>72.72</v>
      </c>
      <c r="G12" s="133">
        <v>0.184</v>
      </c>
      <c r="H12" s="314">
        <v>130065</v>
      </c>
      <c r="I12" s="524">
        <v>122627</v>
      </c>
      <c r="J12" s="133">
        <v>129.375</v>
      </c>
      <c r="K12" s="133">
        <v>0.247</v>
      </c>
      <c r="L12" s="314">
        <v>363017</v>
      </c>
      <c r="M12" s="524">
        <v>291566</v>
      </c>
      <c r="N12" s="133">
        <v>237.76700000000002</v>
      </c>
      <c r="O12" s="133">
        <v>0.47099999999999997</v>
      </c>
      <c r="P12" s="314">
        <v>371783</v>
      </c>
      <c r="Q12" s="524">
        <v>295219</v>
      </c>
      <c r="R12" s="133">
        <v>101.25299999999999</v>
      </c>
      <c r="S12" s="164">
        <v>0.51100000000000001</v>
      </c>
      <c r="T12" s="108"/>
    </row>
    <row r="13" spans="1:20" ht="26.1" customHeight="1" x14ac:dyDescent="0.15">
      <c r="A13" s="163"/>
      <c r="B13" s="325"/>
      <c r="C13" s="318" t="s">
        <v>67</v>
      </c>
      <c r="D13" s="524">
        <v>347791</v>
      </c>
      <c r="E13" s="524">
        <v>342290</v>
      </c>
      <c r="F13" s="133">
        <v>154.34399999999999</v>
      </c>
      <c r="G13" s="133">
        <v>0.66400000000000003</v>
      </c>
      <c r="H13" s="314">
        <v>455495</v>
      </c>
      <c r="I13" s="524">
        <v>196997</v>
      </c>
      <c r="J13" s="133">
        <v>57.552999999999997</v>
      </c>
      <c r="K13" s="133">
        <v>0.39699999999999996</v>
      </c>
      <c r="L13" s="314">
        <v>12593639</v>
      </c>
      <c r="M13" s="524">
        <v>12294604</v>
      </c>
      <c r="N13" s="133">
        <v>6241.0110000000004</v>
      </c>
      <c r="O13" s="133">
        <v>19.88</v>
      </c>
      <c r="P13" s="314">
        <v>1340620</v>
      </c>
      <c r="Q13" s="524">
        <v>1006651</v>
      </c>
      <c r="R13" s="133">
        <v>8.1879999999999988</v>
      </c>
      <c r="S13" s="164">
        <v>1.744</v>
      </c>
      <c r="T13" s="108"/>
    </row>
    <row r="14" spans="1:20" ht="26.1" customHeight="1" x14ac:dyDescent="0.15">
      <c r="A14" s="163"/>
      <c r="B14" s="325"/>
      <c r="C14" s="318" t="s">
        <v>68</v>
      </c>
      <c r="D14" s="524">
        <v>8498138</v>
      </c>
      <c r="E14" s="524">
        <v>6140171</v>
      </c>
      <c r="F14" s="133">
        <v>81.028000000000006</v>
      </c>
      <c r="G14" s="133">
        <v>11.911</v>
      </c>
      <c r="H14" s="314">
        <v>6103115</v>
      </c>
      <c r="I14" s="524">
        <v>4969944</v>
      </c>
      <c r="J14" s="133">
        <v>80.941000000000003</v>
      </c>
      <c r="K14" s="133">
        <v>10.022</v>
      </c>
      <c r="L14" s="314">
        <v>4212730</v>
      </c>
      <c r="M14" s="524">
        <v>3342962</v>
      </c>
      <c r="N14" s="133">
        <v>67.263999999999996</v>
      </c>
      <c r="O14" s="133">
        <v>5.4059999999999997</v>
      </c>
      <c r="P14" s="314">
        <v>3814507</v>
      </c>
      <c r="Q14" s="524">
        <v>3060111</v>
      </c>
      <c r="R14" s="133">
        <v>91.539000000000001</v>
      </c>
      <c r="S14" s="164">
        <v>5.3010000000000002</v>
      </c>
      <c r="T14" s="108"/>
    </row>
    <row r="15" spans="1:20" ht="26.1" customHeight="1" x14ac:dyDescent="0.15">
      <c r="A15" s="163"/>
      <c r="B15" s="325"/>
      <c r="C15" s="318" t="s">
        <v>69</v>
      </c>
      <c r="D15" s="524">
        <v>887481</v>
      </c>
      <c r="E15" s="524">
        <v>870694</v>
      </c>
      <c r="F15" s="133">
        <v>101.417</v>
      </c>
      <c r="G15" s="133">
        <v>1.6889999999999998</v>
      </c>
      <c r="H15" s="314">
        <v>1016831</v>
      </c>
      <c r="I15" s="524">
        <v>982679</v>
      </c>
      <c r="J15" s="133">
        <v>112.86199999999999</v>
      </c>
      <c r="K15" s="133">
        <v>1.982</v>
      </c>
      <c r="L15" s="314">
        <v>1253429</v>
      </c>
      <c r="M15" s="524">
        <v>1165599</v>
      </c>
      <c r="N15" s="133">
        <v>118.614</v>
      </c>
      <c r="O15" s="133">
        <v>1.8849999999999998</v>
      </c>
      <c r="P15" s="314">
        <v>1209113</v>
      </c>
      <c r="Q15" s="524">
        <v>1155898</v>
      </c>
      <c r="R15" s="133">
        <v>99.168000000000006</v>
      </c>
      <c r="S15" s="164">
        <v>2.0019999999999998</v>
      </c>
      <c r="T15" s="108"/>
    </row>
    <row r="16" spans="1:20" ht="26.1" customHeight="1" x14ac:dyDescent="0.15">
      <c r="A16" s="163"/>
      <c r="B16" s="325"/>
      <c r="C16" s="318" t="s">
        <v>70</v>
      </c>
      <c r="D16" s="524">
        <v>5499592</v>
      </c>
      <c r="E16" s="524">
        <v>4900901</v>
      </c>
      <c r="F16" s="133">
        <v>115.09899999999999</v>
      </c>
      <c r="G16" s="133">
        <v>9.5069999999999997</v>
      </c>
      <c r="H16" s="314">
        <v>4868244</v>
      </c>
      <c r="I16" s="524">
        <v>4267596</v>
      </c>
      <c r="J16" s="133">
        <v>87.078000000000003</v>
      </c>
      <c r="K16" s="133">
        <v>8.6059999999999999</v>
      </c>
      <c r="L16" s="314">
        <v>5639913</v>
      </c>
      <c r="M16" s="524">
        <v>5298593</v>
      </c>
      <c r="N16" s="133">
        <v>124.15899999999999</v>
      </c>
      <c r="O16" s="133">
        <v>8.5680000000000014</v>
      </c>
      <c r="P16" s="314">
        <v>4748633</v>
      </c>
      <c r="Q16" s="524">
        <v>4199644</v>
      </c>
      <c r="R16" s="133">
        <v>79.259999999999991</v>
      </c>
      <c r="S16" s="164">
        <v>7.2749999999999995</v>
      </c>
      <c r="T16" s="108"/>
    </row>
    <row r="17" spans="1:20" ht="26.1" customHeight="1" x14ac:dyDescent="0.15">
      <c r="A17" s="166"/>
      <c r="B17" s="325"/>
      <c r="C17" s="318" t="s">
        <v>71</v>
      </c>
      <c r="D17" s="524">
        <v>3</v>
      </c>
      <c r="E17" s="166">
        <v>0</v>
      </c>
      <c r="F17" s="166">
        <v>0</v>
      </c>
      <c r="G17" s="166">
        <v>0</v>
      </c>
      <c r="H17" s="314">
        <v>3</v>
      </c>
      <c r="I17" s="166">
        <v>0</v>
      </c>
      <c r="J17" s="166">
        <v>0</v>
      </c>
      <c r="K17" s="166">
        <v>0</v>
      </c>
      <c r="L17" s="314">
        <v>3</v>
      </c>
      <c r="M17" s="166">
        <v>0</v>
      </c>
      <c r="N17" s="166">
        <v>0</v>
      </c>
      <c r="O17" s="166">
        <v>0</v>
      </c>
      <c r="P17" s="314">
        <v>7967</v>
      </c>
      <c r="Q17" s="166">
        <v>0</v>
      </c>
      <c r="R17" s="166">
        <v>0</v>
      </c>
      <c r="S17" s="167">
        <v>0</v>
      </c>
      <c r="T17" s="108"/>
    </row>
    <row r="18" spans="1:20" ht="26.1" customHeight="1" x14ac:dyDescent="0.15">
      <c r="A18" s="163"/>
      <c r="B18" s="325"/>
      <c r="C18" s="318" t="s">
        <v>17</v>
      </c>
      <c r="D18" s="524">
        <v>2848855</v>
      </c>
      <c r="E18" s="524">
        <v>2847487</v>
      </c>
      <c r="F18" s="133">
        <v>96.28</v>
      </c>
      <c r="G18" s="133">
        <v>5.524</v>
      </c>
      <c r="H18" s="314">
        <v>2798876</v>
      </c>
      <c r="I18" s="524">
        <v>2794215</v>
      </c>
      <c r="J18" s="133">
        <v>98.129000000000005</v>
      </c>
      <c r="K18" s="133">
        <v>5.6349999999999998</v>
      </c>
      <c r="L18" s="314">
        <v>2851359</v>
      </c>
      <c r="M18" s="524">
        <v>2849058</v>
      </c>
      <c r="N18" s="133">
        <v>101.96300000000001</v>
      </c>
      <c r="O18" s="133">
        <v>4.6070000000000002</v>
      </c>
      <c r="P18" s="314">
        <v>3323077</v>
      </c>
      <c r="Q18" s="524">
        <v>3307259</v>
      </c>
      <c r="R18" s="133">
        <v>116.083</v>
      </c>
      <c r="S18" s="164">
        <v>5.7290000000000001</v>
      </c>
      <c r="T18" s="108"/>
    </row>
    <row r="19" spans="1:20" ht="26.1" customHeight="1" x14ac:dyDescent="0.15">
      <c r="A19" s="166"/>
      <c r="B19" s="325"/>
      <c r="C19" s="318" t="s">
        <v>396</v>
      </c>
      <c r="D19" s="524">
        <v>1</v>
      </c>
      <c r="E19" s="166">
        <v>0</v>
      </c>
      <c r="F19" s="166">
        <v>0</v>
      </c>
      <c r="G19" s="166">
        <v>0</v>
      </c>
      <c r="H19" s="314">
        <v>540271</v>
      </c>
      <c r="I19" s="166">
        <v>540270</v>
      </c>
      <c r="J19" s="166">
        <v>0</v>
      </c>
      <c r="K19" s="166">
        <v>0</v>
      </c>
      <c r="L19" s="314">
        <v>577283</v>
      </c>
      <c r="M19" s="166">
        <v>577282</v>
      </c>
      <c r="N19" s="166">
        <v>0</v>
      </c>
      <c r="O19" s="443">
        <v>0.93299999999999994</v>
      </c>
      <c r="P19" s="314">
        <v>521912</v>
      </c>
      <c r="Q19" s="166">
        <v>521911</v>
      </c>
      <c r="R19" s="133">
        <v>90.408000000000001</v>
      </c>
      <c r="S19" s="149">
        <v>0.90399999999999991</v>
      </c>
      <c r="T19" s="108"/>
    </row>
    <row r="20" spans="1:20" ht="26.1" customHeight="1" x14ac:dyDescent="0.15">
      <c r="A20" s="166"/>
      <c r="B20" s="325"/>
      <c r="C20" s="318" t="s">
        <v>72</v>
      </c>
      <c r="D20" s="524">
        <v>20700</v>
      </c>
      <c r="E20" s="166">
        <v>0</v>
      </c>
      <c r="F20" s="166">
        <v>0</v>
      </c>
      <c r="G20" s="166">
        <v>0</v>
      </c>
      <c r="H20" s="314">
        <v>32974</v>
      </c>
      <c r="I20" s="166">
        <v>0</v>
      </c>
      <c r="J20" s="166">
        <v>0</v>
      </c>
      <c r="K20" s="166">
        <v>0</v>
      </c>
      <c r="L20" s="314">
        <v>298870</v>
      </c>
      <c r="M20" s="166">
        <v>0</v>
      </c>
      <c r="N20" s="166">
        <v>0</v>
      </c>
      <c r="O20" s="166">
        <v>0</v>
      </c>
      <c r="P20" s="314">
        <v>195708</v>
      </c>
      <c r="Q20" s="166">
        <v>0</v>
      </c>
      <c r="R20" s="166">
        <v>0</v>
      </c>
      <c r="S20" s="149">
        <v>0</v>
      </c>
      <c r="T20" s="108"/>
    </row>
    <row r="21" spans="1:20" ht="26.1" customHeight="1" x14ac:dyDescent="0.15">
      <c r="A21" s="163"/>
      <c r="B21" s="685" t="s">
        <v>54</v>
      </c>
      <c r="C21" s="705"/>
      <c r="D21" s="524">
        <v>27457172</v>
      </c>
      <c r="E21" s="524">
        <v>25500417</v>
      </c>
      <c r="F21" s="133">
        <v>95.03</v>
      </c>
      <c r="G21" s="133">
        <v>100</v>
      </c>
      <c r="H21" s="314">
        <v>27448615</v>
      </c>
      <c r="I21" s="524">
        <v>24444219</v>
      </c>
      <c r="J21" s="133">
        <v>95.858000000000004</v>
      </c>
      <c r="K21" s="133">
        <v>100</v>
      </c>
      <c r="L21" s="314">
        <v>26016946</v>
      </c>
      <c r="M21" s="524">
        <v>23188999</v>
      </c>
      <c r="N21" s="133">
        <v>94.864999999999995</v>
      </c>
      <c r="O21" s="133">
        <v>100</v>
      </c>
      <c r="P21" s="314">
        <v>24206501</v>
      </c>
      <c r="Q21" s="524">
        <v>23002337</v>
      </c>
      <c r="R21" s="133">
        <v>99.194999999999993</v>
      </c>
      <c r="S21" s="164">
        <v>100</v>
      </c>
      <c r="T21" s="108"/>
    </row>
    <row r="22" spans="1:20" ht="26.1" customHeight="1" x14ac:dyDescent="0.15">
      <c r="A22" s="163"/>
      <c r="B22" s="168"/>
      <c r="C22" s="319" t="s">
        <v>73</v>
      </c>
      <c r="D22" s="524">
        <v>13050808</v>
      </c>
      <c r="E22" s="524">
        <v>12694780</v>
      </c>
      <c r="F22" s="133">
        <v>82.418999999999997</v>
      </c>
      <c r="G22" s="133">
        <v>49.783000000000001</v>
      </c>
      <c r="H22" s="314">
        <v>12877095</v>
      </c>
      <c r="I22" s="524">
        <v>12222039</v>
      </c>
      <c r="J22" s="133">
        <v>96.275999999999996</v>
      </c>
      <c r="K22" s="133">
        <v>50</v>
      </c>
      <c r="L22" s="314">
        <v>13286363</v>
      </c>
      <c r="M22" s="524">
        <v>12153466</v>
      </c>
      <c r="N22" s="133">
        <v>99.438999999999993</v>
      </c>
      <c r="O22" s="133">
        <v>52.410000000000004</v>
      </c>
      <c r="P22" s="314">
        <v>12427820</v>
      </c>
      <c r="Q22" s="524">
        <v>12236044</v>
      </c>
      <c r="R22" s="133">
        <v>100.679</v>
      </c>
      <c r="S22" s="164">
        <v>53.195</v>
      </c>
      <c r="T22" s="108"/>
    </row>
    <row r="23" spans="1:20" ht="26.1" customHeight="1" x14ac:dyDescent="0.15">
      <c r="A23" s="163"/>
      <c r="B23" s="168"/>
      <c r="C23" s="320" t="s">
        <v>306</v>
      </c>
      <c r="D23" s="524">
        <v>3651649</v>
      </c>
      <c r="E23" s="524">
        <v>3036692</v>
      </c>
      <c r="F23" s="133">
        <v>155.79000000000002</v>
      </c>
      <c r="G23" s="133">
        <v>11.908000000000001</v>
      </c>
      <c r="H23" s="314">
        <v>3417987</v>
      </c>
      <c r="I23" s="524">
        <v>2187622</v>
      </c>
      <c r="J23" s="133">
        <v>72.040000000000006</v>
      </c>
      <c r="K23" s="133">
        <v>8.9489999999999998</v>
      </c>
      <c r="L23" s="314">
        <v>3472801</v>
      </c>
      <c r="M23" s="524">
        <v>2395189</v>
      </c>
      <c r="N23" s="133">
        <v>109.48800000000001</v>
      </c>
      <c r="O23" s="133">
        <v>10.329000000000001</v>
      </c>
      <c r="P23" s="314">
        <v>2705520</v>
      </c>
      <c r="Q23" s="524">
        <v>2020839</v>
      </c>
      <c r="R23" s="133">
        <v>84.370999999999995</v>
      </c>
      <c r="S23" s="164">
        <v>8.7850000000000001</v>
      </c>
      <c r="T23" s="108"/>
    </row>
    <row r="24" spans="1:20" ht="26.1" customHeight="1" x14ac:dyDescent="0.15">
      <c r="A24" s="163"/>
      <c r="B24" s="168"/>
      <c r="C24" s="320" t="s">
        <v>473</v>
      </c>
      <c r="D24" s="524">
        <v>2158403</v>
      </c>
      <c r="E24" s="524">
        <v>1751180</v>
      </c>
      <c r="F24" s="133">
        <v>104.53300000000002</v>
      </c>
      <c r="G24" s="133">
        <v>6.8669999999999991</v>
      </c>
      <c r="H24" s="314">
        <v>2066616</v>
      </c>
      <c r="I24" s="524">
        <v>1779242</v>
      </c>
      <c r="J24" s="133">
        <v>101.60199999999999</v>
      </c>
      <c r="K24" s="133">
        <v>7.278999999999999</v>
      </c>
      <c r="L24" s="311">
        <v>0</v>
      </c>
      <c r="M24" s="147">
        <v>0</v>
      </c>
      <c r="N24" s="147">
        <v>0</v>
      </c>
      <c r="O24" s="441">
        <v>0</v>
      </c>
      <c r="P24" s="442">
        <v>0</v>
      </c>
      <c r="Q24" s="147">
        <v>0</v>
      </c>
      <c r="R24" s="147">
        <v>0</v>
      </c>
      <c r="S24" s="149">
        <v>0</v>
      </c>
      <c r="T24" s="108"/>
    </row>
    <row r="25" spans="1:20" ht="26.1" customHeight="1" x14ac:dyDescent="0.15">
      <c r="A25" s="163"/>
      <c r="B25" s="168"/>
      <c r="C25" s="321" t="s">
        <v>58</v>
      </c>
      <c r="D25" s="524">
        <v>7499518</v>
      </c>
      <c r="E25" s="524">
        <v>6938843</v>
      </c>
      <c r="F25" s="133">
        <v>102.01</v>
      </c>
      <c r="G25" s="133">
        <v>27.211000000000002</v>
      </c>
      <c r="H25" s="314">
        <v>7993849</v>
      </c>
      <c r="I25" s="524">
        <v>7171606</v>
      </c>
      <c r="J25" s="133">
        <v>103.35399999999998</v>
      </c>
      <c r="K25" s="133">
        <v>29.338999999999999</v>
      </c>
      <c r="L25" s="314">
        <v>8114782</v>
      </c>
      <c r="M25" s="524">
        <v>7513724</v>
      </c>
      <c r="N25" s="133">
        <v>104.77000000000001</v>
      </c>
      <c r="O25" s="133">
        <v>32.402000000000001</v>
      </c>
      <c r="P25" s="314">
        <v>7876165</v>
      </c>
      <c r="Q25" s="524">
        <v>7604320</v>
      </c>
      <c r="R25" s="133">
        <v>101.20599999999999</v>
      </c>
      <c r="S25" s="164">
        <v>33.058999999999997</v>
      </c>
      <c r="T25" s="108"/>
    </row>
    <row r="26" spans="1:20" ht="26.1" customHeight="1" x14ac:dyDescent="0.15">
      <c r="A26" s="163"/>
      <c r="B26" s="169"/>
      <c r="C26" s="320" t="s">
        <v>474</v>
      </c>
      <c r="D26" s="524">
        <v>1096794</v>
      </c>
      <c r="E26" s="524">
        <v>1078922</v>
      </c>
      <c r="F26" s="133">
        <v>107.376</v>
      </c>
      <c r="G26" s="133">
        <v>4.2309999999999999</v>
      </c>
      <c r="H26" s="314">
        <v>1093068</v>
      </c>
      <c r="I26" s="524">
        <v>1083710</v>
      </c>
      <c r="J26" s="133">
        <v>100.444</v>
      </c>
      <c r="K26" s="133">
        <v>4.4329999999999998</v>
      </c>
      <c r="L26" s="314">
        <v>1143000</v>
      </c>
      <c r="M26" s="524">
        <v>1126620</v>
      </c>
      <c r="N26" s="133">
        <v>103.96000000000001</v>
      </c>
      <c r="O26" s="133">
        <v>4.8579999999999997</v>
      </c>
      <c r="P26" s="314">
        <v>1196996</v>
      </c>
      <c r="Q26" s="524">
        <v>1141134</v>
      </c>
      <c r="R26" s="133">
        <v>101.288</v>
      </c>
      <c r="S26" s="164">
        <v>4.9610000000000003</v>
      </c>
      <c r="T26" s="108"/>
    </row>
    <row r="27" spans="1:20" ht="9" customHeight="1" thickBot="1" x14ac:dyDescent="0.2">
      <c r="A27" s="238"/>
      <c r="B27" s="171"/>
      <c r="C27" s="323"/>
      <c r="D27" s="170"/>
      <c r="E27" s="170"/>
      <c r="F27" s="172"/>
      <c r="G27" s="172"/>
      <c r="H27" s="315"/>
      <c r="I27" s="173"/>
      <c r="J27" s="174"/>
      <c r="K27" s="174"/>
      <c r="L27" s="315"/>
      <c r="M27" s="173"/>
      <c r="N27" s="174"/>
      <c r="O27" s="174"/>
      <c r="P27" s="315"/>
      <c r="Q27" s="173"/>
      <c r="R27" s="174"/>
      <c r="S27" s="175"/>
      <c r="T27" s="108"/>
    </row>
    <row r="28" spans="1:20" ht="15" customHeight="1" x14ac:dyDescent="0.15">
      <c r="B28" s="706" t="s">
        <v>285</v>
      </c>
      <c r="C28" s="706"/>
      <c r="D28" s="706"/>
      <c r="E28" s="706"/>
      <c r="F28" s="706"/>
      <c r="G28" s="706"/>
      <c r="H28" s="706"/>
      <c r="I28" s="706"/>
      <c r="J28" s="706"/>
      <c r="K28" s="706"/>
      <c r="L28" s="706"/>
      <c r="M28" s="706"/>
      <c r="N28" s="706"/>
      <c r="O28" s="706"/>
      <c r="P28" s="706"/>
      <c r="Q28" s="706"/>
      <c r="S28" s="133" t="s">
        <v>26</v>
      </c>
      <c r="T28" s="108"/>
    </row>
    <row r="29" spans="1:20" ht="18.75" customHeight="1" x14ac:dyDescent="0.15">
      <c r="B29" s="700" t="s">
        <v>397</v>
      </c>
      <c r="C29" s="700"/>
      <c r="D29" s="700"/>
      <c r="E29" s="700"/>
      <c r="F29" s="700"/>
      <c r="G29" s="700"/>
      <c r="H29" s="700"/>
      <c r="I29" s="700"/>
      <c r="J29" s="700"/>
    </row>
  </sheetData>
  <sheetProtection sheet="1"/>
  <mergeCells count="22">
    <mergeCell ref="B29:J29"/>
    <mergeCell ref="S3:S4"/>
    <mergeCell ref="H2:K2"/>
    <mergeCell ref="P2:S2"/>
    <mergeCell ref="B6:C6"/>
    <mergeCell ref="L2:O2"/>
    <mergeCell ref="H3:H4"/>
    <mergeCell ref="B21:C21"/>
    <mergeCell ref="B28:Q28"/>
    <mergeCell ref="M3:M4"/>
    <mergeCell ref="O3:O4"/>
    <mergeCell ref="P3:P4"/>
    <mergeCell ref="Q3:Q4"/>
    <mergeCell ref="I3:I4"/>
    <mergeCell ref="K3:K4"/>
    <mergeCell ref="L3:L4"/>
    <mergeCell ref="B1:D1"/>
    <mergeCell ref="B2:C4"/>
    <mergeCell ref="D2:G2"/>
    <mergeCell ref="D3:D4"/>
    <mergeCell ref="G3:G4"/>
    <mergeCell ref="E3:E4"/>
  </mergeCells>
  <phoneticPr fontId="23"/>
  <conditionalFormatting sqref="C6:S26">
    <cfRule type="expression" dxfId="1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8516-B593-4266-A18D-E6B1D544D343}">
  <sheetPr codeName="Sheet6">
    <tabColor rgb="FF00B0F0"/>
  </sheetPr>
  <dimension ref="A1:T29"/>
  <sheetViews>
    <sheetView view="pageBreakPreview" topLeftCell="B1" zoomScale="85" zoomScaleNormal="70" zoomScaleSheetLayoutView="85" workbookViewId="0">
      <selection activeCell="L1" sqref="B1:S29"/>
    </sheetView>
  </sheetViews>
  <sheetFormatPr defaultColWidth="9" defaultRowHeight="26.1" customHeight="1" x14ac:dyDescent="0.15"/>
  <cols>
    <col min="1" max="1" width="2.875" style="156" customWidth="1"/>
    <col min="2" max="2" width="1.75" style="156" customWidth="1"/>
    <col min="3" max="3" width="17.5" style="156" customWidth="1"/>
    <col min="4" max="4" width="12.5" style="176" customWidth="1"/>
    <col min="5" max="5" width="11.75" style="176" customWidth="1"/>
    <col min="6" max="6" width="7.75" style="157" customWidth="1"/>
    <col min="7" max="7" width="7.875" style="157" customWidth="1"/>
    <col min="8" max="8" width="12" style="176" customWidth="1"/>
    <col min="9" max="9" width="11.875" style="176" customWidth="1"/>
    <col min="10" max="10" width="8.625" style="157" customWidth="1"/>
    <col min="11" max="11" width="7.625" style="157" customWidth="1"/>
    <col min="12" max="13" width="12.625" style="176" customWidth="1"/>
    <col min="14" max="14" width="9.625" style="157" bestFit="1" customWidth="1"/>
    <col min="15" max="15" width="7.625" style="157" customWidth="1"/>
    <col min="16" max="17" width="12.625" style="176" customWidth="1"/>
    <col min="18" max="18" width="9.125" style="157" customWidth="1"/>
    <col min="19" max="19" width="7.625" style="157" customWidth="1"/>
    <col min="20" max="20" width="9" style="156" customWidth="1"/>
    <col min="21" max="16384" width="9" style="156"/>
  </cols>
  <sheetData>
    <row r="1" spans="1:20" ht="15" customHeight="1" thickBot="1" x14ac:dyDescent="0.2">
      <c r="B1" s="697" t="s">
        <v>395</v>
      </c>
      <c r="C1" s="697"/>
      <c r="D1" s="697"/>
      <c r="E1" s="131"/>
      <c r="F1" s="132"/>
      <c r="G1" s="132"/>
      <c r="H1" s="131"/>
      <c r="I1" s="131"/>
      <c r="K1" s="132"/>
      <c r="L1" s="131"/>
      <c r="M1" s="131"/>
      <c r="N1" s="132"/>
      <c r="O1" s="132"/>
      <c r="P1" s="131"/>
      <c r="Q1" s="131"/>
      <c r="R1" s="132"/>
      <c r="S1" s="133" t="s">
        <v>0</v>
      </c>
      <c r="T1" s="108"/>
    </row>
    <row r="2" spans="1:20" ht="40.5" customHeight="1" x14ac:dyDescent="0.15">
      <c r="B2" s="671" t="s">
        <v>60</v>
      </c>
      <c r="C2" s="672"/>
      <c r="D2" s="677" t="s">
        <v>413</v>
      </c>
      <c r="E2" s="678"/>
      <c r="F2" s="678"/>
      <c r="G2" s="679"/>
      <c r="H2" s="677" t="s">
        <v>341</v>
      </c>
      <c r="I2" s="678"/>
      <c r="J2" s="678"/>
      <c r="K2" s="679"/>
      <c r="L2" s="677" t="s">
        <v>414</v>
      </c>
      <c r="M2" s="678"/>
      <c r="N2" s="678"/>
      <c r="O2" s="679"/>
      <c r="P2" s="677" t="s">
        <v>415</v>
      </c>
      <c r="Q2" s="678"/>
      <c r="R2" s="678"/>
      <c r="S2" s="680"/>
      <c r="T2" s="108"/>
    </row>
    <row r="3" spans="1:20" s="108" customFormat="1" ht="30" customHeight="1" x14ac:dyDescent="0.15">
      <c r="B3" s="673"/>
      <c r="C3" s="708"/>
      <c r="D3" s="683" t="s">
        <v>29</v>
      </c>
      <c r="E3" s="683" t="s">
        <v>30</v>
      </c>
      <c r="F3" s="136" t="s">
        <v>31</v>
      </c>
      <c r="G3" s="698" t="s">
        <v>32</v>
      </c>
      <c r="H3" s="703" t="s">
        <v>29</v>
      </c>
      <c r="I3" s="683" t="s">
        <v>30</v>
      </c>
      <c r="J3" s="135" t="s">
        <v>31</v>
      </c>
      <c r="K3" s="687" t="s">
        <v>32</v>
      </c>
      <c r="L3" s="683" t="s">
        <v>29</v>
      </c>
      <c r="M3" s="683" t="s">
        <v>30</v>
      </c>
      <c r="N3" s="136" t="s">
        <v>31</v>
      </c>
      <c r="O3" s="689" t="s">
        <v>32</v>
      </c>
      <c r="P3" s="683" t="s">
        <v>29</v>
      </c>
      <c r="Q3" s="683" t="s">
        <v>30</v>
      </c>
      <c r="R3" s="136" t="s">
        <v>31</v>
      </c>
      <c r="S3" s="696" t="s">
        <v>32</v>
      </c>
    </row>
    <row r="4" spans="1:20" ht="30" customHeight="1" x14ac:dyDescent="0.15">
      <c r="B4" s="675"/>
      <c r="C4" s="676"/>
      <c r="D4" s="684"/>
      <c r="E4" s="684"/>
      <c r="F4" s="138" t="s">
        <v>33</v>
      </c>
      <c r="G4" s="699"/>
      <c r="H4" s="704"/>
      <c r="I4" s="684"/>
      <c r="J4" s="137" t="s">
        <v>33</v>
      </c>
      <c r="K4" s="688"/>
      <c r="L4" s="684"/>
      <c r="M4" s="684"/>
      <c r="N4" s="138" t="s">
        <v>33</v>
      </c>
      <c r="O4" s="690"/>
      <c r="P4" s="684"/>
      <c r="Q4" s="684"/>
      <c r="R4" s="138" t="s">
        <v>33</v>
      </c>
      <c r="S4" s="668"/>
      <c r="T4" s="108"/>
    </row>
    <row r="5" spans="1:20" ht="9" customHeight="1" x14ac:dyDescent="0.15">
      <c r="B5" s="158"/>
      <c r="C5" s="159"/>
      <c r="D5" s="160"/>
      <c r="E5" s="160"/>
      <c r="F5" s="161"/>
      <c r="G5" s="161"/>
      <c r="H5" s="313"/>
      <c r="I5" s="160"/>
      <c r="J5" s="161"/>
      <c r="K5" s="161"/>
      <c r="L5" s="316"/>
      <c r="M5" s="160"/>
      <c r="N5" s="161"/>
      <c r="O5" s="161"/>
      <c r="P5" s="316"/>
      <c r="Q5" s="160"/>
      <c r="R5" s="161"/>
      <c r="S5" s="162"/>
      <c r="T5" s="108"/>
    </row>
    <row r="6" spans="1:20" ht="26.1" customHeight="1" x14ac:dyDescent="0.15">
      <c r="A6" s="163"/>
      <c r="B6" s="701" t="s">
        <v>34</v>
      </c>
      <c r="C6" s="707"/>
      <c r="D6" s="524">
        <v>55969959</v>
      </c>
      <c r="E6" s="524">
        <v>51549346</v>
      </c>
      <c r="F6" s="133">
        <v>97.972000000000008</v>
      </c>
      <c r="G6" s="133">
        <v>100</v>
      </c>
      <c r="H6" s="314">
        <v>52948323</v>
      </c>
      <c r="I6" s="524">
        <v>49588146</v>
      </c>
      <c r="J6" s="133">
        <v>96.194999999999993</v>
      </c>
      <c r="K6" s="133">
        <v>100</v>
      </c>
      <c r="L6" s="314">
        <v>65635080</v>
      </c>
      <c r="M6" s="524">
        <v>61842785</v>
      </c>
      <c r="N6" s="133">
        <v>124.71300000000001</v>
      </c>
      <c r="O6" s="133">
        <v>100</v>
      </c>
      <c r="P6" s="314">
        <v>64081010</v>
      </c>
      <c r="Q6" s="524">
        <v>57728300</v>
      </c>
      <c r="R6" s="133">
        <v>93.347000000000008</v>
      </c>
      <c r="S6" s="164">
        <v>100</v>
      </c>
      <c r="T6" s="108"/>
    </row>
    <row r="7" spans="1:20" ht="26.1" customHeight="1" x14ac:dyDescent="0.15">
      <c r="A7" s="163"/>
      <c r="B7" s="325"/>
      <c r="C7" s="317" t="s">
        <v>61</v>
      </c>
      <c r="D7" s="524">
        <v>344907</v>
      </c>
      <c r="E7" s="524">
        <v>338814</v>
      </c>
      <c r="F7" s="133">
        <v>100.61800000000001</v>
      </c>
      <c r="G7" s="133">
        <v>0.65700000000000003</v>
      </c>
      <c r="H7" s="314">
        <v>373831</v>
      </c>
      <c r="I7" s="524">
        <v>365666</v>
      </c>
      <c r="J7" s="133">
        <v>107.92500000000001</v>
      </c>
      <c r="K7" s="133">
        <v>0.73699999999999999</v>
      </c>
      <c r="L7" s="314">
        <v>321341</v>
      </c>
      <c r="M7" s="524">
        <v>314131</v>
      </c>
      <c r="N7" s="133">
        <v>85.906999999999996</v>
      </c>
      <c r="O7" s="133">
        <v>0.50800000000000001</v>
      </c>
      <c r="P7" s="314">
        <v>345237</v>
      </c>
      <c r="Q7" s="524">
        <v>332655</v>
      </c>
      <c r="R7" s="133">
        <v>105.89699999999999</v>
      </c>
      <c r="S7" s="164">
        <v>0.57600000000000007</v>
      </c>
      <c r="T7" s="108"/>
    </row>
    <row r="8" spans="1:20" ht="26.1" customHeight="1" x14ac:dyDescent="0.15">
      <c r="A8" s="163"/>
      <c r="B8" s="325"/>
      <c r="C8" s="318" t="s">
        <v>62</v>
      </c>
      <c r="D8" s="524">
        <v>11007504</v>
      </c>
      <c r="E8" s="524">
        <v>10739507</v>
      </c>
      <c r="F8" s="133">
        <v>98.716999999999999</v>
      </c>
      <c r="G8" s="133">
        <v>20.832999999999998</v>
      </c>
      <c r="H8" s="314">
        <v>8500889</v>
      </c>
      <c r="I8" s="524">
        <v>8305791</v>
      </c>
      <c r="J8" s="133">
        <v>77.338999999999999</v>
      </c>
      <c r="K8" s="133">
        <v>16.75</v>
      </c>
      <c r="L8" s="314">
        <v>7510989</v>
      </c>
      <c r="M8" s="524">
        <v>6879933</v>
      </c>
      <c r="N8" s="133">
        <v>82.832999999999998</v>
      </c>
      <c r="O8" s="133">
        <v>11.125</v>
      </c>
      <c r="P8" s="314">
        <v>11625255</v>
      </c>
      <c r="Q8" s="524">
        <v>11370118</v>
      </c>
      <c r="R8" s="133">
        <v>165.26499999999999</v>
      </c>
      <c r="S8" s="164">
        <v>19.695999999999998</v>
      </c>
      <c r="T8" s="108"/>
    </row>
    <row r="9" spans="1:20" ht="26.1" customHeight="1" x14ac:dyDescent="0.15">
      <c r="A9" s="163"/>
      <c r="B9" s="325"/>
      <c r="C9" s="318" t="s">
        <v>63</v>
      </c>
      <c r="D9" s="524">
        <v>23987912</v>
      </c>
      <c r="E9" s="524">
        <v>22974370</v>
      </c>
      <c r="F9" s="133">
        <v>100.17700000000001</v>
      </c>
      <c r="G9" s="133">
        <v>44.568000000000005</v>
      </c>
      <c r="H9" s="314">
        <v>25636984</v>
      </c>
      <c r="I9" s="524">
        <v>24656374</v>
      </c>
      <c r="J9" s="133">
        <v>107.321</v>
      </c>
      <c r="K9" s="133">
        <v>49.722000000000001</v>
      </c>
      <c r="L9" s="314">
        <v>27058926</v>
      </c>
      <c r="M9" s="524">
        <v>26027473</v>
      </c>
      <c r="N9" s="133">
        <v>105.56099999999999</v>
      </c>
      <c r="O9" s="133">
        <v>42.087000000000003</v>
      </c>
      <c r="P9" s="314">
        <v>32669308</v>
      </c>
      <c r="Q9" s="524">
        <v>28869953</v>
      </c>
      <c r="R9" s="133">
        <v>110.92100000000001</v>
      </c>
      <c r="S9" s="164">
        <v>50.01</v>
      </c>
      <c r="T9" s="108"/>
    </row>
    <row r="10" spans="1:20" ht="26.1" customHeight="1" x14ac:dyDescent="0.15">
      <c r="A10" s="163"/>
      <c r="B10" s="325"/>
      <c r="C10" s="318" t="s">
        <v>64</v>
      </c>
      <c r="D10" s="524">
        <v>2346958</v>
      </c>
      <c r="E10" s="524">
        <v>2249118</v>
      </c>
      <c r="F10" s="133">
        <v>93.754000000000005</v>
      </c>
      <c r="G10" s="133">
        <v>4.3630000000000004</v>
      </c>
      <c r="H10" s="314">
        <v>2461464</v>
      </c>
      <c r="I10" s="524">
        <v>2357511</v>
      </c>
      <c r="J10" s="133">
        <v>104.81899999999999</v>
      </c>
      <c r="K10" s="133">
        <v>4.7539999999999996</v>
      </c>
      <c r="L10" s="314">
        <v>2911077</v>
      </c>
      <c r="M10" s="524">
        <v>2761687</v>
      </c>
      <c r="N10" s="133">
        <v>117.14400000000001</v>
      </c>
      <c r="O10" s="133">
        <v>4.4660000000000002</v>
      </c>
      <c r="P10" s="314">
        <v>3875239</v>
      </c>
      <c r="Q10" s="524">
        <v>3579257</v>
      </c>
      <c r="R10" s="133">
        <v>129.60400000000001</v>
      </c>
      <c r="S10" s="164">
        <v>6.2</v>
      </c>
      <c r="T10" s="108"/>
    </row>
    <row r="11" spans="1:20" ht="26.1" customHeight="1" x14ac:dyDescent="0.15">
      <c r="A11" s="163"/>
      <c r="B11" s="325"/>
      <c r="C11" s="318" t="s">
        <v>65</v>
      </c>
      <c r="D11" s="524">
        <v>52823</v>
      </c>
      <c r="E11" s="524">
        <v>51210</v>
      </c>
      <c r="F11" s="133">
        <v>80.47</v>
      </c>
      <c r="G11" s="133">
        <v>9.9000000000000005E-2</v>
      </c>
      <c r="H11" s="314">
        <v>29281</v>
      </c>
      <c r="I11" s="524">
        <v>28476</v>
      </c>
      <c r="J11" s="133">
        <v>55.606000000000002</v>
      </c>
      <c r="K11" s="133">
        <v>5.6999999999999995E-2</v>
      </c>
      <c r="L11" s="314">
        <v>42504</v>
      </c>
      <c r="M11" s="524">
        <v>39897</v>
      </c>
      <c r="N11" s="133">
        <v>140.107</v>
      </c>
      <c r="O11" s="133">
        <v>6.5000000000000002E-2</v>
      </c>
      <c r="P11" s="314">
        <v>32651</v>
      </c>
      <c r="Q11" s="524">
        <v>29624</v>
      </c>
      <c r="R11" s="133">
        <v>74.251000000000005</v>
      </c>
      <c r="S11" s="164">
        <v>5.1000000000000004E-2</v>
      </c>
      <c r="T11" s="108"/>
    </row>
    <row r="12" spans="1:20" ht="26.1" customHeight="1" x14ac:dyDescent="0.15">
      <c r="A12" s="163"/>
      <c r="B12" s="325"/>
      <c r="C12" s="318" t="s">
        <v>66</v>
      </c>
      <c r="D12" s="524">
        <v>127294</v>
      </c>
      <c r="E12" s="524">
        <v>94784</v>
      </c>
      <c r="F12" s="133">
        <v>72.72</v>
      </c>
      <c r="G12" s="133">
        <v>0.184</v>
      </c>
      <c r="H12" s="314">
        <v>130065</v>
      </c>
      <c r="I12" s="524">
        <v>122627</v>
      </c>
      <c r="J12" s="133">
        <v>129.375</v>
      </c>
      <c r="K12" s="133">
        <v>0.247</v>
      </c>
      <c r="L12" s="314">
        <v>363017</v>
      </c>
      <c r="M12" s="524">
        <v>291566</v>
      </c>
      <c r="N12" s="133">
        <v>237.76700000000002</v>
      </c>
      <c r="O12" s="133">
        <v>0.47099999999999997</v>
      </c>
      <c r="P12" s="314">
        <v>371783</v>
      </c>
      <c r="Q12" s="524">
        <v>295219</v>
      </c>
      <c r="R12" s="133">
        <v>101.25299999999999</v>
      </c>
      <c r="S12" s="164">
        <v>0.51100000000000001</v>
      </c>
      <c r="T12" s="108"/>
    </row>
    <row r="13" spans="1:20" ht="26.1" customHeight="1" x14ac:dyDescent="0.15">
      <c r="A13" s="163"/>
      <c r="B13" s="325"/>
      <c r="C13" s="318" t="s">
        <v>67</v>
      </c>
      <c r="D13" s="524">
        <v>347791</v>
      </c>
      <c r="E13" s="524">
        <v>342290</v>
      </c>
      <c r="F13" s="133">
        <v>154.34399999999999</v>
      </c>
      <c r="G13" s="133">
        <v>0.66400000000000003</v>
      </c>
      <c r="H13" s="314">
        <v>455495</v>
      </c>
      <c r="I13" s="524">
        <v>196997</v>
      </c>
      <c r="J13" s="133">
        <v>57.552999999999997</v>
      </c>
      <c r="K13" s="133">
        <v>0.39699999999999996</v>
      </c>
      <c r="L13" s="314">
        <v>12593639</v>
      </c>
      <c r="M13" s="524">
        <v>12294604</v>
      </c>
      <c r="N13" s="133">
        <v>6241.0110000000004</v>
      </c>
      <c r="O13" s="133">
        <v>19.88</v>
      </c>
      <c r="P13" s="314">
        <v>1340620</v>
      </c>
      <c r="Q13" s="524">
        <v>1006651</v>
      </c>
      <c r="R13" s="133">
        <v>8.1879999999999988</v>
      </c>
      <c r="S13" s="164">
        <v>1.744</v>
      </c>
      <c r="T13" s="108"/>
    </row>
    <row r="14" spans="1:20" ht="26.1" customHeight="1" x14ac:dyDescent="0.15">
      <c r="A14" s="163"/>
      <c r="B14" s="325"/>
      <c r="C14" s="318" t="s">
        <v>68</v>
      </c>
      <c r="D14" s="524">
        <v>8498138</v>
      </c>
      <c r="E14" s="524">
        <v>6140171</v>
      </c>
      <c r="F14" s="133">
        <v>81.028000000000006</v>
      </c>
      <c r="G14" s="133">
        <v>11.911</v>
      </c>
      <c r="H14" s="314">
        <v>6103115</v>
      </c>
      <c r="I14" s="524">
        <v>4969944</v>
      </c>
      <c r="J14" s="133">
        <v>80.941000000000003</v>
      </c>
      <c r="K14" s="133">
        <v>10.022</v>
      </c>
      <c r="L14" s="314">
        <v>4212730</v>
      </c>
      <c r="M14" s="524">
        <v>3342962</v>
      </c>
      <c r="N14" s="133">
        <v>67.263999999999996</v>
      </c>
      <c r="O14" s="133">
        <v>5.4059999999999997</v>
      </c>
      <c r="P14" s="314">
        <v>3814507</v>
      </c>
      <c r="Q14" s="524">
        <v>3060111</v>
      </c>
      <c r="R14" s="133">
        <v>91.539000000000001</v>
      </c>
      <c r="S14" s="164">
        <v>5.3010000000000002</v>
      </c>
      <c r="T14" s="108"/>
    </row>
    <row r="15" spans="1:20" ht="26.1" customHeight="1" x14ac:dyDescent="0.15">
      <c r="A15" s="163"/>
      <c r="B15" s="325"/>
      <c r="C15" s="318" t="s">
        <v>69</v>
      </c>
      <c r="D15" s="524">
        <v>887481</v>
      </c>
      <c r="E15" s="524">
        <v>870694</v>
      </c>
      <c r="F15" s="133">
        <v>101.417</v>
      </c>
      <c r="G15" s="133">
        <v>1.6889999999999998</v>
      </c>
      <c r="H15" s="314">
        <v>1016831</v>
      </c>
      <c r="I15" s="524">
        <v>982679</v>
      </c>
      <c r="J15" s="133">
        <v>112.86199999999999</v>
      </c>
      <c r="K15" s="133">
        <v>1.982</v>
      </c>
      <c r="L15" s="314">
        <v>1253429</v>
      </c>
      <c r="M15" s="524">
        <v>1165599</v>
      </c>
      <c r="N15" s="133">
        <v>118.614</v>
      </c>
      <c r="O15" s="133">
        <v>1.8849999999999998</v>
      </c>
      <c r="P15" s="314">
        <v>1209113</v>
      </c>
      <c r="Q15" s="524">
        <v>1155898</v>
      </c>
      <c r="R15" s="133">
        <v>99.168000000000006</v>
      </c>
      <c r="S15" s="164">
        <v>2.0019999999999998</v>
      </c>
      <c r="T15" s="108"/>
    </row>
    <row r="16" spans="1:20" ht="26.1" customHeight="1" x14ac:dyDescent="0.15">
      <c r="A16" s="163"/>
      <c r="B16" s="325"/>
      <c r="C16" s="318" t="s">
        <v>70</v>
      </c>
      <c r="D16" s="524">
        <v>5499592</v>
      </c>
      <c r="E16" s="524">
        <v>4900901</v>
      </c>
      <c r="F16" s="133">
        <v>115.09899999999999</v>
      </c>
      <c r="G16" s="133">
        <v>9.5069999999999997</v>
      </c>
      <c r="H16" s="314">
        <v>4868244</v>
      </c>
      <c r="I16" s="524">
        <v>4267596</v>
      </c>
      <c r="J16" s="133">
        <v>87.078000000000003</v>
      </c>
      <c r="K16" s="133">
        <v>8.6059999999999999</v>
      </c>
      <c r="L16" s="314">
        <v>5639913</v>
      </c>
      <c r="M16" s="524">
        <v>5298593</v>
      </c>
      <c r="N16" s="133">
        <v>124.15899999999999</v>
      </c>
      <c r="O16" s="133">
        <v>8.5680000000000014</v>
      </c>
      <c r="P16" s="314">
        <v>4748633</v>
      </c>
      <c r="Q16" s="524">
        <v>4199644</v>
      </c>
      <c r="R16" s="133">
        <v>79.259999999999991</v>
      </c>
      <c r="S16" s="164">
        <v>7.2749999999999995</v>
      </c>
      <c r="T16" s="108"/>
    </row>
    <row r="17" spans="1:20" ht="26.1" customHeight="1" x14ac:dyDescent="0.15">
      <c r="A17" s="166"/>
      <c r="B17" s="325"/>
      <c r="C17" s="318" t="s">
        <v>71</v>
      </c>
      <c r="D17" s="524">
        <v>3</v>
      </c>
      <c r="E17" s="166">
        <v>0</v>
      </c>
      <c r="F17" s="166">
        <v>0</v>
      </c>
      <c r="G17" s="166">
        <v>0</v>
      </c>
      <c r="H17" s="314">
        <v>3</v>
      </c>
      <c r="I17" s="166">
        <v>0</v>
      </c>
      <c r="J17" s="166">
        <v>0</v>
      </c>
      <c r="K17" s="166">
        <v>0</v>
      </c>
      <c r="L17" s="314">
        <v>3</v>
      </c>
      <c r="M17" s="166">
        <v>0</v>
      </c>
      <c r="N17" s="166">
        <v>0</v>
      </c>
      <c r="O17" s="166">
        <v>0</v>
      </c>
      <c r="P17" s="314">
        <v>7967</v>
      </c>
      <c r="Q17" s="166">
        <v>0</v>
      </c>
      <c r="R17" s="166">
        <v>0</v>
      </c>
      <c r="S17" s="167">
        <v>0</v>
      </c>
      <c r="T17" s="108"/>
    </row>
    <row r="18" spans="1:20" ht="26.1" customHeight="1" x14ac:dyDescent="0.15">
      <c r="A18" s="163"/>
      <c r="B18" s="325"/>
      <c r="C18" s="318" t="s">
        <v>17</v>
      </c>
      <c r="D18" s="524">
        <v>2848855</v>
      </c>
      <c r="E18" s="524">
        <v>2847487</v>
      </c>
      <c r="F18" s="133">
        <v>96.28</v>
      </c>
      <c r="G18" s="133">
        <v>5.524</v>
      </c>
      <c r="H18" s="314">
        <v>2798876</v>
      </c>
      <c r="I18" s="524">
        <v>2794215</v>
      </c>
      <c r="J18" s="133">
        <v>98.129000000000005</v>
      </c>
      <c r="K18" s="133">
        <v>5.6349999999999998</v>
      </c>
      <c r="L18" s="314">
        <v>2851359</v>
      </c>
      <c r="M18" s="524">
        <v>2849058</v>
      </c>
      <c r="N18" s="133">
        <v>101.96300000000001</v>
      </c>
      <c r="O18" s="133">
        <v>4.6070000000000002</v>
      </c>
      <c r="P18" s="314">
        <v>3323077</v>
      </c>
      <c r="Q18" s="524">
        <v>3307259</v>
      </c>
      <c r="R18" s="133">
        <v>116.083</v>
      </c>
      <c r="S18" s="164">
        <v>5.7290000000000001</v>
      </c>
      <c r="T18" s="108"/>
    </row>
    <row r="19" spans="1:20" ht="26.1" customHeight="1" x14ac:dyDescent="0.15">
      <c r="A19" s="166"/>
      <c r="B19" s="325"/>
      <c r="C19" s="318" t="s">
        <v>396</v>
      </c>
      <c r="D19" s="524">
        <v>1</v>
      </c>
      <c r="E19" s="166">
        <v>0</v>
      </c>
      <c r="F19" s="166">
        <v>0</v>
      </c>
      <c r="G19" s="166">
        <v>0</v>
      </c>
      <c r="H19" s="314">
        <v>540271</v>
      </c>
      <c r="I19" s="166">
        <v>540270</v>
      </c>
      <c r="J19" s="166">
        <v>0</v>
      </c>
      <c r="K19" s="166">
        <v>0</v>
      </c>
      <c r="L19" s="314">
        <v>577283</v>
      </c>
      <c r="M19" s="166">
        <v>577282</v>
      </c>
      <c r="N19" s="166">
        <v>0</v>
      </c>
      <c r="O19" s="443">
        <v>0.93299999999999994</v>
      </c>
      <c r="P19" s="314">
        <v>521912</v>
      </c>
      <c r="Q19" s="166">
        <v>521911</v>
      </c>
      <c r="R19" s="133">
        <v>90.408000000000001</v>
      </c>
      <c r="S19" s="444">
        <v>0.90399999999999991</v>
      </c>
      <c r="T19" s="108"/>
    </row>
    <row r="20" spans="1:20" ht="26.1" customHeight="1" x14ac:dyDescent="0.15">
      <c r="A20" s="166"/>
      <c r="B20" s="325"/>
      <c r="C20" s="318" t="s">
        <v>72</v>
      </c>
      <c r="D20" s="524">
        <v>20700</v>
      </c>
      <c r="E20" s="166">
        <v>0</v>
      </c>
      <c r="F20" s="166">
        <v>0</v>
      </c>
      <c r="G20" s="166">
        <v>0</v>
      </c>
      <c r="H20" s="314">
        <v>32974</v>
      </c>
      <c r="I20" s="166">
        <v>0</v>
      </c>
      <c r="J20" s="166">
        <v>0</v>
      </c>
      <c r="K20" s="166">
        <v>0</v>
      </c>
      <c r="L20" s="314">
        <v>298870</v>
      </c>
      <c r="M20" s="166">
        <v>0</v>
      </c>
      <c r="N20" s="166">
        <v>0</v>
      </c>
      <c r="O20" s="166">
        <v>0</v>
      </c>
      <c r="P20" s="314">
        <v>195708</v>
      </c>
      <c r="Q20" s="166">
        <v>0</v>
      </c>
      <c r="R20" s="166">
        <v>0</v>
      </c>
      <c r="S20" s="149">
        <v>0</v>
      </c>
      <c r="T20" s="108"/>
    </row>
    <row r="21" spans="1:20" ht="26.1" customHeight="1" x14ac:dyDescent="0.15">
      <c r="A21" s="163"/>
      <c r="B21" s="685" t="s">
        <v>54</v>
      </c>
      <c r="C21" s="705"/>
      <c r="D21" s="524">
        <v>27457172</v>
      </c>
      <c r="E21" s="524">
        <v>25500417</v>
      </c>
      <c r="F21" s="133">
        <v>95.03</v>
      </c>
      <c r="G21" s="133">
        <v>100</v>
      </c>
      <c r="H21" s="314">
        <v>27448615</v>
      </c>
      <c r="I21" s="524">
        <v>24444219</v>
      </c>
      <c r="J21" s="133">
        <v>95.858000000000004</v>
      </c>
      <c r="K21" s="133">
        <v>100</v>
      </c>
      <c r="L21" s="314">
        <v>26016946</v>
      </c>
      <c r="M21" s="524">
        <v>23188999</v>
      </c>
      <c r="N21" s="133">
        <v>94.864999999999995</v>
      </c>
      <c r="O21" s="133">
        <v>100</v>
      </c>
      <c r="P21" s="314">
        <v>24206501</v>
      </c>
      <c r="Q21" s="524">
        <v>23002337</v>
      </c>
      <c r="R21" s="133">
        <v>99.194999999999993</v>
      </c>
      <c r="S21" s="164">
        <v>100</v>
      </c>
      <c r="T21" s="108"/>
    </row>
    <row r="22" spans="1:20" ht="26.1" customHeight="1" x14ac:dyDescent="0.15">
      <c r="A22" s="163"/>
      <c r="B22" s="168"/>
      <c r="C22" s="319" t="s">
        <v>73</v>
      </c>
      <c r="D22" s="524">
        <v>13050808</v>
      </c>
      <c r="E22" s="524">
        <v>12694780</v>
      </c>
      <c r="F22" s="133">
        <v>82.418999999999997</v>
      </c>
      <c r="G22" s="133">
        <v>49.783000000000001</v>
      </c>
      <c r="H22" s="314">
        <v>12877095</v>
      </c>
      <c r="I22" s="524">
        <v>12222039</v>
      </c>
      <c r="J22" s="133">
        <v>96.275999999999996</v>
      </c>
      <c r="K22" s="133">
        <v>50</v>
      </c>
      <c r="L22" s="314">
        <v>13286363</v>
      </c>
      <c r="M22" s="524">
        <v>12153466</v>
      </c>
      <c r="N22" s="133">
        <v>99.438999999999993</v>
      </c>
      <c r="O22" s="133">
        <v>52.410000000000004</v>
      </c>
      <c r="P22" s="314">
        <v>12427820</v>
      </c>
      <c r="Q22" s="524">
        <v>12236044</v>
      </c>
      <c r="R22" s="133">
        <v>100.679</v>
      </c>
      <c r="S22" s="164">
        <v>53.195</v>
      </c>
      <c r="T22" s="108"/>
    </row>
    <row r="23" spans="1:20" ht="26.1" customHeight="1" x14ac:dyDescent="0.15">
      <c r="A23" s="163"/>
      <c r="B23" s="168"/>
      <c r="C23" s="320" t="s">
        <v>306</v>
      </c>
      <c r="D23" s="524">
        <v>3651649</v>
      </c>
      <c r="E23" s="524">
        <v>3036692</v>
      </c>
      <c r="F23" s="133">
        <v>155.79000000000002</v>
      </c>
      <c r="G23" s="133">
        <v>11.908000000000001</v>
      </c>
      <c r="H23" s="314">
        <v>3417987</v>
      </c>
      <c r="I23" s="524">
        <v>2187622</v>
      </c>
      <c r="J23" s="133">
        <v>72.040000000000006</v>
      </c>
      <c r="K23" s="133">
        <v>8.9489999999999998</v>
      </c>
      <c r="L23" s="314">
        <v>3472801</v>
      </c>
      <c r="M23" s="524">
        <v>2395189</v>
      </c>
      <c r="N23" s="133">
        <v>109.48800000000001</v>
      </c>
      <c r="O23" s="133">
        <v>10.329000000000001</v>
      </c>
      <c r="P23" s="314">
        <v>2705520</v>
      </c>
      <c r="Q23" s="524">
        <v>2020839</v>
      </c>
      <c r="R23" s="133">
        <v>84.370999999999995</v>
      </c>
      <c r="S23" s="164">
        <v>8.7850000000000001</v>
      </c>
      <c r="T23" s="108"/>
    </row>
    <row r="24" spans="1:20" ht="26.1" customHeight="1" x14ac:dyDescent="0.15">
      <c r="A24" s="163"/>
      <c r="B24" s="168"/>
      <c r="C24" s="322" t="s">
        <v>57</v>
      </c>
      <c r="D24" s="524">
        <v>2158403</v>
      </c>
      <c r="E24" s="524">
        <v>1751180</v>
      </c>
      <c r="F24" s="133">
        <v>104.53300000000002</v>
      </c>
      <c r="G24" s="133">
        <v>6.8669999999999991</v>
      </c>
      <c r="H24" s="314">
        <v>2066616</v>
      </c>
      <c r="I24" s="524">
        <v>1779242</v>
      </c>
      <c r="J24" s="133">
        <v>101.60199999999999</v>
      </c>
      <c r="K24" s="133">
        <v>7.278999999999999</v>
      </c>
      <c r="L24" s="311">
        <v>0</v>
      </c>
      <c r="M24" s="147">
        <v>0</v>
      </c>
      <c r="N24" s="147">
        <v>0</v>
      </c>
      <c r="O24" s="441">
        <v>0</v>
      </c>
      <c r="P24" s="442">
        <v>0</v>
      </c>
      <c r="Q24" s="147">
        <v>0</v>
      </c>
      <c r="R24" s="147">
        <v>0</v>
      </c>
      <c r="S24" s="149">
        <v>0</v>
      </c>
      <c r="T24" s="108"/>
    </row>
    <row r="25" spans="1:20" ht="26.1" customHeight="1" x14ac:dyDescent="0.15">
      <c r="A25" s="163"/>
      <c r="B25" s="168"/>
      <c r="C25" s="321" t="s">
        <v>58</v>
      </c>
      <c r="D25" s="524">
        <v>7499518</v>
      </c>
      <c r="E25" s="524">
        <v>6938843</v>
      </c>
      <c r="F25" s="133">
        <v>102.01</v>
      </c>
      <c r="G25" s="133">
        <v>27.211000000000002</v>
      </c>
      <c r="H25" s="314">
        <v>7993849</v>
      </c>
      <c r="I25" s="524">
        <v>7171606</v>
      </c>
      <c r="J25" s="133">
        <v>103.35399999999998</v>
      </c>
      <c r="K25" s="133">
        <v>29.338999999999999</v>
      </c>
      <c r="L25" s="314">
        <v>8114782</v>
      </c>
      <c r="M25" s="524">
        <v>7513724</v>
      </c>
      <c r="N25" s="133">
        <v>104.77000000000001</v>
      </c>
      <c r="O25" s="133">
        <v>32.402000000000001</v>
      </c>
      <c r="P25" s="314">
        <v>7876165</v>
      </c>
      <c r="Q25" s="524">
        <v>7604320</v>
      </c>
      <c r="R25" s="133">
        <v>101.20599999999999</v>
      </c>
      <c r="S25" s="164">
        <v>33.058999999999997</v>
      </c>
      <c r="T25" s="108"/>
    </row>
    <row r="26" spans="1:20" ht="26.1" customHeight="1" x14ac:dyDescent="0.15">
      <c r="A26" s="163"/>
      <c r="B26" s="169"/>
      <c r="C26" s="322" t="s">
        <v>59</v>
      </c>
      <c r="D26" s="524">
        <v>1096794</v>
      </c>
      <c r="E26" s="524">
        <v>1078922</v>
      </c>
      <c r="F26" s="133">
        <v>107.376</v>
      </c>
      <c r="G26" s="133">
        <v>4.2309999999999999</v>
      </c>
      <c r="H26" s="314">
        <v>1093068</v>
      </c>
      <c r="I26" s="524">
        <v>1083710</v>
      </c>
      <c r="J26" s="133">
        <v>100.444</v>
      </c>
      <c r="K26" s="133">
        <v>4.4329999999999998</v>
      </c>
      <c r="L26" s="314">
        <v>1143000</v>
      </c>
      <c r="M26" s="524">
        <v>1126620</v>
      </c>
      <c r="N26" s="133">
        <v>103.96000000000001</v>
      </c>
      <c r="O26" s="133">
        <v>4.8579999999999997</v>
      </c>
      <c r="P26" s="314">
        <v>1196996</v>
      </c>
      <c r="Q26" s="524">
        <v>1141134</v>
      </c>
      <c r="R26" s="133">
        <v>101.288</v>
      </c>
      <c r="S26" s="164">
        <v>4.9610000000000003</v>
      </c>
      <c r="T26" s="108"/>
    </row>
    <row r="27" spans="1:20" ht="9" customHeight="1" thickBot="1" x14ac:dyDescent="0.2">
      <c r="A27" s="238"/>
      <c r="B27" s="171"/>
      <c r="C27" s="323"/>
      <c r="D27" s="170"/>
      <c r="E27" s="170"/>
      <c r="F27" s="172"/>
      <c r="G27" s="172"/>
      <c r="H27" s="315"/>
      <c r="I27" s="173"/>
      <c r="J27" s="174"/>
      <c r="K27" s="174"/>
      <c r="L27" s="315"/>
      <c r="M27" s="173"/>
      <c r="N27" s="174"/>
      <c r="O27" s="174"/>
      <c r="P27" s="315"/>
      <c r="Q27" s="173"/>
      <c r="R27" s="174"/>
      <c r="S27" s="175"/>
      <c r="T27" s="108"/>
    </row>
    <row r="28" spans="1:20" ht="15" customHeight="1" x14ac:dyDescent="0.15">
      <c r="B28" s="706" t="s">
        <v>285</v>
      </c>
      <c r="C28" s="706"/>
      <c r="D28" s="706"/>
      <c r="E28" s="706"/>
      <c r="F28" s="706"/>
      <c r="G28" s="706"/>
      <c r="H28" s="706"/>
      <c r="I28" s="706"/>
      <c r="J28" s="706"/>
      <c r="K28" s="706"/>
      <c r="L28" s="706"/>
      <c r="M28" s="706"/>
      <c r="N28" s="706"/>
      <c r="O28" s="706"/>
      <c r="P28" s="706"/>
      <c r="Q28" s="706"/>
      <c r="S28" s="133" t="s">
        <v>26</v>
      </c>
      <c r="T28" s="108"/>
    </row>
    <row r="29" spans="1:20" ht="18.75" customHeight="1" x14ac:dyDescent="0.15">
      <c r="B29" s="700" t="s">
        <v>397</v>
      </c>
      <c r="C29" s="700"/>
      <c r="D29" s="700"/>
      <c r="E29" s="700"/>
      <c r="F29" s="700"/>
      <c r="G29" s="700"/>
      <c r="H29" s="700"/>
      <c r="I29" s="700"/>
      <c r="J29" s="700"/>
    </row>
  </sheetData>
  <sheetProtection sheet="1"/>
  <mergeCells count="22">
    <mergeCell ref="B28:Q28"/>
    <mergeCell ref="B29:J29"/>
    <mergeCell ref="S3:S4"/>
    <mergeCell ref="B6:C6"/>
    <mergeCell ref="B21:C21"/>
    <mergeCell ref="B2:C4"/>
    <mergeCell ref="D2:G2"/>
    <mergeCell ref="H2:K2"/>
    <mergeCell ref="L2:O2"/>
    <mergeCell ref="P2:S2"/>
    <mergeCell ref="D3:D4"/>
    <mergeCell ref="E3:E4"/>
    <mergeCell ref="G3:G4"/>
    <mergeCell ref="H3:H4"/>
    <mergeCell ref="O3:O4"/>
    <mergeCell ref="P3:P4"/>
    <mergeCell ref="Q3:Q4"/>
    <mergeCell ref="B1:D1"/>
    <mergeCell ref="I3:I4"/>
    <mergeCell ref="K3:K4"/>
    <mergeCell ref="L3:L4"/>
    <mergeCell ref="M3:M4"/>
  </mergeCells>
  <phoneticPr fontId="23"/>
  <conditionalFormatting sqref="C6:S26">
    <cfRule type="expression" dxfId="1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F0"/>
  </sheetPr>
  <dimension ref="A1:N38"/>
  <sheetViews>
    <sheetView view="pageBreakPreview" zoomScale="90" zoomScaleNormal="90" zoomScaleSheetLayoutView="90" workbookViewId="0">
      <selection sqref="A1:L38"/>
    </sheetView>
  </sheetViews>
  <sheetFormatPr defaultColWidth="9" defaultRowHeight="17.100000000000001" customHeight="1" x14ac:dyDescent="0.15"/>
  <cols>
    <col min="1" max="3" width="1.625" style="156" customWidth="1"/>
    <col min="4" max="4" width="13.125" style="156" customWidth="1"/>
    <col min="5" max="5" width="0.875" style="156" customWidth="1"/>
    <col min="6" max="6" width="14.75" style="156" customWidth="1"/>
    <col min="7" max="7" width="14.875" style="156" customWidth="1"/>
    <col min="8" max="8" width="14.625" style="156" customWidth="1"/>
    <col min="9" max="9" width="7" style="156" customWidth="1"/>
    <col min="10" max="10" width="9.625" style="156" customWidth="1"/>
    <col min="11" max="11" width="11" style="156" customWidth="1"/>
    <col min="12" max="12" width="7.375" style="156" customWidth="1"/>
    <col min="13" max="16384" width="9" style="156"/>
  </cols>
  <sheetData>
    <row r="1" spans="1:14" ht="15" customHeight="1" thickBot="1" x14ac:dyDescent="0.2">
      <c r="A1" s="108" t="s">
        <v>416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77" t="s">
        <v>0</v>
      </c>
      <c r="M1" s="108"/>
      <c r="N1" s="108"/>
    </row>
    <row r="2" spans="1:14" ht="28.5" customHeight="1" x14ac:dyDescent="0.15">
      <c r="A2" s="178"/>
      <c r="B2" s="324"/>
      <c r="C2" s="678" t="s">
        <v>300</v>
      </c>
      <c r="D2" s="678"/>
      <c r="E2" s="515"/>
      <c r="F2" s="514" t="s">
        <v>29</v>
      </c>
      <c r="G2" s="512" t="s">
        <v>74</v>
      </c>
      <c r="H2" s="516" t="s">
        <v>75</v>
      </c>
      <c r="I2" s="179" t="s">
        <v>76</v>
      </c>
      <c r="J2" s="514" t="s">
        <v>77</v>
      </c>
      <c r="K2" s="514" t="s">
        <v>78</v>
      </c>
      <c r="L2" s="180" t="s">
        <v>79</v>
      </c>
      <c r="M2" s="108"/>
    </row>
    <row r="3" spans="1:14" ht="8.1" customHeight="1" x14ac:dyDescent="0.15">
      <c r="A3" s="165"/>
      <c r="D3" s="181"/>
      <c r="E3" s="181"/>
      <c r="F3" s="182"/>
      <c r="G3" s="183"/>
      <c r="H3" s="183"/>
      <c r="I3" s="183"/>
      <c r="J3" s="183"/>
      <c r="K3" s="183"/>
      <c r="L3" s="184"/>
      <c r="M3" s="108"/>
    </row>
    <row r="4" spans="1:14" ht="20.25" customHeight="1" x14ac:dyDescent="0.15">
      <c r="A4" s="710" t="s">
        <v>80</v>
      </c>
      <c r="B4" s="711"/>
      <c r="C4" s="711"/>
      <c r="D4" s="711"/>
      <c r="E4" s="712"/>
      <c r="F4" s="185">
        <v>16223138</v>
      </c>
      <c r="G4" s="186">
        <v>16870245</v>
      </c>
      <c r="H4" s="186">
        <v>16604271</v>
      </c>
      <c r="I4" s="186">
        <v>4401</v>
      </c>
      <c r="J4" s="186">
        <v>15566</v>
      </c>
      <c r="K4" s="187">
        <v>254809</v>
      </c>
      <c r="L4" s="188">
        <v>98.423000000000002</v>
      </c>
      <c r="M4" s="108"/>
    </row>
    <row r="5" spans="1:14" ht="20.25" customHeight="1" x14ac:dyDescent="0.15">
      <c r="A5" s="165"/>
      <c r="B5" s="730" t="s">
        <v>81</v>
      </c>
      <c r="C5" s="731"/>
      <c r="D5" s="731"/>
      <c r="E5" s="332"/>
      <c r="F5" s="339">
        <v>16113102</v>
      </c>
      <c r="G5" s="340">
        <v>16553101</v>
      </c>
      <c r="H5" s="340">
        <v>16452360</v>
      </c>
      <c r="I5" s="340">
        <v>4347</v>
      </c>
      <c r="J5" s="340">
        <v>0</v>
      </c>
      <c r="K5" s="340">
        <v>105089</v>
      </c>
      <c r="L5" s="341">
        <v>99.390999999999991</v>
      </c>
      <c r="M5" s="108"/>
    </row>
    <row r="6" spans="1:14" ht="20.25" customHeight="1" x14ac:dyDescent="0.15">
      <c r="A6" s="165"/>
      <c r="B6" s="333"/>
      <c r="C6" s="726" t="s">
        <v>82</v>
      </c>
      <c r="D6" s="727"/>
      <c r="E6" s="327"/>
      <c r="F6" s="185">
        <v>6252722</v>
      </c>
      <c r="G6" s="186">
        <v>6515845</v>
      </c>
      <c r="H6" s="186">
        <v>6459065</v>
      </c>
      <c r="I6" s="186">
        <v>2570</v>
      </c>
      <c r="J6" s="186">
        <v>0</v>
      </c>
      <c r="K6" s="186">
        <v>59351</v>
      </c>
      <c r="L6" s="188">
        <v>99.129000000000005</v>
      </c>
      <c r="M6" s="108"/>
    </row>
    <row r="7" spans="1:14" ht="20.25" customHeight="1" x14ac:dyDescent="0.15">
      <c r="A7" s="165"/>
      <c r="B7" s="333"/>
      <c r="C7" s="330"/>
      <c r="D7" s="527" t="s">
        <v>83</v>
      </c>
      <c r="E7" s="336"/>
      <c r="F7" s="339">
        <v>5263052</v>
      </c>
      <c r="G7" s="340">
        <v>5433690</v>
      </c>
      <c r="H7" s="340">
        <v>5379461</v>
      </c>
      <c r="I7" s="340">
        <v>2492</v>
      </c>
      <c r="J7" s="340">
        <v>0</v>
      </c>
      <c r="K7" s="340">
        <v>56721</v>
      </c>
      <c r="L7" s="341">
        <v>99.001999999999995</v>
      </c>
      <c r="M7" s="108"/>
    </row>
    <row r="8" spans="1:14" ht="20.25" customHeight="1" x14ac:dyDescent="0.15">
      <c r="A8" s="165"/>
      <c r="B8" s="333"/>
      <c r="C8" s="330"/>
      <c r="D8" s="331" t="s">
        <v>84</v>
      </c>
      <c r="E8" s="204"/>
      <c r="F8" s="185">
        <v>989670</v>
      </c>
      <c r="G8" s="186">
        <v>1082155</v>
      </c>
      <c r="H8" s="186">
        <v>1079604</v>
      </c>
      <c r="I8" s="186">
        <v>78</v>
      </c>
      <c r="J8" s="186">
        <v>0</v>
      </c>
      <c r="K8" s="186">
        <v>2630</v>
      </c>
      <c r="L8" s="188">
        <v>99.763999999999996</v>
      </c>
      <c r="M8" s="108"/>
    </row>
    <row r="9" spans="1:14" ht="20.25" customHeight="1" x14ac:dyDescent="0.15">
      <c r="A9" s="165"/>
      <c r="B9" s="333"/>
      <c r="C9" s="726" t="s">
        <v>85</v>
      </c>
      <c r="D9" s="727"/>
      <c r="E9" s="327"/>
      <c r="F9" s="185">
        <v>7246335</v>
      </c>
      <c r="G9" s="186">
        <v>7302308</v>
      </c>
      <c r="H9" s="186">
        <v>7264232</v>
      </c>
      <c r="I9" s="186">
        <v>1764</v>
      </c>
      <c r="J9" s="186">
        <v>0</v>
      </c>
      <c r="K9" s="186">
        <v>39840</v>
      </c>
      <c r="L9" s="188">
        <v>99.478999999999999</v>
      </c>
      <c r="M9" s="108"/>
    </row>
    <row r="10" spans="1:14" ht="20.25" customHeight="1" x14ac:dyDescent="0.15">
      <c r="A10" s="165"/>
      <c r="B10" s="333"/>
      <c r="C10" s="330"/>
      <c r="D10" s="527" t="s">
        <v>85</v>
      </c>
      <c r="E10" s="336"/>
      <c r="F10" s="339">
        <v>7164846</v>
      </c>
      <c r="G10" s="340">
        <v>7220819</v>
      </c>
      <c r="H10" s="340">
        <v>7182743</v>
      </c>
      <c r="I10" s="340">
        <v>1764</v>
      </c>
      <c r="J10" s="340">
        <v>0</v>
      </c>
      <c r="K10" s="340">
        <v>39840</v>
      </c>
      <c r="L10" s="341">
        <v>99.472999999999999</v>
      </c>
      <c r="M10" s="108"/>
    </row>
    <row r="11" spans="1:14" ht="20.25" customHeight="1" x14ac:dyDescent="0.15">
      <c r="A11" s="165"/>
      <c r="B11" s="333"/>
      <c r="C11" s="330"/>
      <c r="D11" s="265" t="s">
        <v>86</v>
      </c>
      <c r="E11" s="273"/>
      <c r="F11" s="729">
        <v>81489</v>
      </c>
      <c r="G11" s="724">
        <v>81489</v>
      </c>
      <c r="H11" s="724">
        <v>81489</v>
      </c>
      <c r="I11" s="732">
        <v>0</v>
      </c>
      <c r="J11" s="724">
        <v>0</v>
      </c>
      <c r="K11" s="724">
        <v>0</v>
      </c>
      <c r="L11" s="719">
        <v>100</v>
      </c>
      <c r="M11" s="108"/>
    </row>
    <row r="12" spans="1:14" ht="20.25" customHeight="1" x14ac:dyDescent="0.15">
      <c r="A12" s="165"/>
      <c r="B12" s="333"/>
      <c r="C12" s="330"/>
      <c r="D12" s="331" t="s">
        <v>87</v>
      </c>
      <c r="E12" s="338"/>
      <c r="F12" s="729"/>
      <c r="G12" s="724"/>
      <c r="H12" s="724"/>
      <c r="I12" s="732"/>
      <c r="J12" s="724"/>
      <c r="K12" s="724"/>
      <c r="L12" s="719"/>
      <c r="M12" s="108"/>
    </row>
    <row r="13" spans="1:14" ht="20.25" customHeight="1" x14ac:dyDescent="0.15">
      <c r="A13" s="165"/>
      <c r="B13" s="333"/>
      <c r="C13" s="720" t="s">
        <v>88</v>
      </c>
      <c r="D13" s="721"/>
      <c r="E13" s="327"/>
      <c r="F13" s="185">
        <v>405850</v>
      </c>
      <c r="G13" s="186">
        <v>435661</v>
      </c>
      <c r="H13" s="186">
        <v>429776</v>
      </c>
      <c r="I13" s="186">
        <v>13</v>
      </c>
      <c r="J13" s="186">
        <v>0</v>
      </c>
      <c r="K13" s="186">
        <v>5898</v>
      </c>
      <c r="L13" s="188">
        <v>98.649000000000001</v>
      </c>
      <c r="M13" s="108"/>
    </row>
    <row r="14" spans="1:14" ht="20.25" customHeight="1" x14ac:dyDescent="0.15">
      <c r="A14" s="165"/>
      <c r="B14" s="333"/>
      <c r="C14" s="720" t="s">
        <v>89</v>
      </c>
      <c r="D14" s="721"/>
      <c r="E14" s="327"/>
      <c r="F14" s="185">
        <v>2200000</v>
      </c>
      <c r="G14" s="186">
        <v>2291931</v>
      </c>
      <c r="H14" s="186">
        <v>2291931</v>
      </c>
      <c r="I14" s="186">
        <v>0</v>
      </c>
      <c r="J14" s="186">
        <v>0</v>
      </c>
      <c r="K14" s="186">
        <v>0</v>
      </c>
      <c r="L14" s="188">
        <v>100</v>
      </c>
      <c r="M14" s="108"/>
    </row>
    <row r="15" spans="1:14" ht="20.25" customHeight="1" x14ac:dyDescent="0.15">
      <c r="A15" s="165"/>
      <c r="B15" s="333"/>
      <c r="C15" s="720" t="s">
        <v>90</v>
      </c>
      <c r="D15" s="721"/>
      <c r="E15" s="327"/>
      <c r="F15" s="185">
        <v>8195</v>
      </c>
      <c r="G15" s="186">
        <v>7356</v>
      </c>
      <c r="H15" s="186">
        <v>7356</v>
      </c>
      <c r="I15" s="186">
        <v>0</v>
      </c>
      <c r="J15" s="186">
        <v>0</v>
      </c>
      <c r="K15" s="186">
        <v>0</v>
      </c>
      <c r="L15" s="188">
        <v>100</v>
      </c>
      <c r="M15" s="108"/>
    </row>
    <row r="16" spans="1:14" ht="20.25" customHeight="1" x14ac:dyDescent="0.15">
      <c r="A16" s="165"/>
      <c r="B16" s="730" t="s">
        <v>91</v>
      </c>
      <c r="C16" s="731"/>
      <c r="D16" s="731"/>
      <c r="E16" s="334"/>
      <c r="F16" s="339">
        <v>110036</v>
      </c>
      <c r="G16" s="340">
        <v>317144</v>
      </c>
      <c r="H16" s="340">
        <v>151911</v>
      </c>
      <c r="I16" s="340">
        <v>54</v>
      </c>
      <c r="J16" s="340">
        <v>15566</v>
      </c>
      <c r="K16" s="340">
        <v>149720</v>
      </c>
      <c r="L16" s="341">
        <v>47.9</v>
      </c>
      <c r="M16" s="108"/>
    </row>
    <row r="17" spans="1:14" ht="20.25" customHeight="1" x14ac:dyDescent="0.15">
      <c r="A17" s="165"/>
      <c r="B17" s="333"/>
      <c r="C17" s="726" t="s">
        <v>82</v>
      </c>
      <c r="D17" s="727"/>
      <c r="E17" s="327"/>
      <c r="F17" s="185">
        <v>49403</v>
      </c>
      <c r="G17" s="186">
        <v>168651</v>
      </c>
      <c r="H17" s="186">
        <v>69012</v>
      </c>
      <c r="I17" s="186">
        <v>14</v>
      </c>
      <c r="J17" s="186">
        <v>11780</v>
      </c>
      <c r="K17" s="186">
        <v>87873</v>
      </c>
      <c r="L17" s="188">
        <v>40.92</v>
      </c>
      <c r="M17" s="108"/>
    </row>
    <row r="18" spans="1:14" ht="20.25" customHeight="1" x14ac:dyDescent="0.15">
      <c r="A18" s="165"/>
      <c r="B18" s="333"/>
      <c r="C18" s="330"/>
      <c r="D18" s="527" t="s">
        <v>83</v>
      </c>
      <c r="E18" s="336"/>
      <c r="F18" s="339">
        <v>47291</v>
      </c>
      <c r="G18" s="340">
        <v>156441</v>
      </c>
      <c r="H18" s="340">
        <v>61981</v>
      </c>
      <c r="I18" s="340">
        <v>14</v>
      </c>
      <c r="J18" s="340">
        <v>10968</v>
      </c>
      <c r="K18" s="340">
        <v>83506</v>
      </c>
      <c r="L18" s="341">
        <v>39.619</v>
      </c>
      <c r="M18" s="108"/>
    </row>
    <row r="19" spans="1:14" ht="20.25" customHeight="1" x14ac:dyDescent="0.15">
      <c r="A19" s="165"/>
      <c r="B19" s="333"/>
      <c r="C19" s="330"/>
      <c r="D19" s="331" t="s">
        <v>84</v>
      </c>
      <c r="E19" s="204"/>
      <c r="F19" s="185">
        <v>2112</v>
      </c>
      <c r="G19" s="186">
        <v>12210</v>
      </c>
      <c r="H19" s="186">
        <v>7031</v>
      </c>
      <c r="I19" s="186">
        <v>0</v>
      </c>
      <c r="J19" s="186">
        <v>812</v>
      </c>
      <c r="K19" s="186">
        <v>4367</v>
      </c>
      <c r="L19" s="188">
        <v>57.584000000000003</v>
      </c>
      <c r="M19" s="108"/>
    </row>
    <row r="20" spans="1:14" ht="20.25" customHeight="1" x14ac:dyDescent="0.15">
      <c r="A20" s="165"/>
      <c r="B20" s="333"/>
      <c r="C20" s="720" t="s">
        <v>85</v>
      </c>
      <c r="D20" s="721"/>
      <c r="E20" s="327"/>
      <c r="F20" s="185">
        <v>55268</v>
      </c>
      <c r="G20" s="186">
        <v>131937</v>
      </c>
      <c r="H20" s="186">
        <v>77353</v>
      </c>
      <c r="I20" s="186">
        <v>40</v>
      </c>
      <c r="J20" s="186">
        <v>2482</v>
      </c>
      <c r="K20" s="186">
        <v>52141</v>
      </c>
      <c r="L20" s="188">
        <v>58.628999999999998</v>
      </c>
      <c r="M20" s="108"/>
    </row>
    <row r="21" spans="1:14" ht="20.25" customHeight="1" x14ac:dyDescent="0.15">
      <c r="A21" s="165"/>
      <c r="B21" s="333"/>
      <c r="C21" s="726" t="s">
        <v>88</v>
      </c>
      <c r="D21" s="727"/>
      <c r="E21" s="327"/>
      <c r="F21" s="185">
        <v>5365</v>
      </c>
      <c r="G21" s="186">
        <v>16556</v>
      </c>
      <c r="H21" s="186">
        <v>5546</v>
      </c>
      <c r="I21" s="186">
        <v>0</v>
      </c>
      <c r="J21" s="186">
        <v>1304</v>
      </c>
      <c r="K21" s="186">
        <v>9706</v>
      </c>
      <c r="L21" s="189">
        <v>33.497999999999998</v>
      </c>
      <c r="M21" s="108"/>
    </row>
    <row r="22" spans="1:14" ht="7.35" customHeight="1" thickBot="1" x14ac:dyDescent="0.2">
      <c r="A22" s="171"/>
      <c r="B22" s="335"/>
      <c r="C22" s="328"/>
      <c r="D22" s="190"/>
      <c r="E22" s="329"/>
      <c r="F22" s="191"/>
      <c r="G22" s="192"/>
      <c r="H22" s="192"/>
      <c r="I22" s="192"/>
      <c r="J22" s="192"/>
      <c r="K22" s="192"/>
      <c r="L22" s="193"/>
      <c r="M22" s="108"/>
    </row>
    <row r="23" spans="1:14" ht="15" customHeight="1" x14ac:dyDescent="0.15">
      <c r="D23" s="108"/>
      <c r="E23" s="108"/>
      <c r="F23" s="108"/>
      <c r="G23" s="108"/>
      <c r="H23" s="108"/>
      <c r="I23" s="108"/>
      <c r="J23" s="108"/>
      <c r="L23" s="177" t="s">
        <v>92</v>
      </c>
      <c r="M23" s="108"/>
      <c r="N23" s="108"/>
    </row>
    <row r="24" spans="1:14" ht="15" customHeight="1" x14ac:dyDescent="0.15"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</row>
    <row r="25" spans="1:14" ht="15" customHeight="1" thickBot="1" x14ac:dyDescent="0.2">
      <c r="A25" s="725" t="s">
        <v>417</v>
      </c>
      <c r="B25" s="725"/>
      <c r="C25" s="725"/>
      <c r="D25" s="725"/>
      <c r="E25" s="725"/>
      <c r="F25" s="725"/>
      <c r="G25" s="725"/>
      <c r="H25" s="725"/>
      <c r="I25" s="108"/>
      <c r="J25" s="108"/>
      <c r="K25" s="108"/>
      <c r="L25" s="177" t="s">
        <v>0</v>
      </c>
      <c r="M25" s="108"/>
      <c r="N25" s="108"/>
    </row>
    <row r="26" spans="1:14" ht="23.45" customHeight="1" x14ac:dyDescent="0.15">
      <c r="A26" s="178"/>
      <c r="B26" s="324"/>
      <c r="C26" s="678" t="s">
        <v>93</v>
      </c>
      <c r="D26" s="678"/>
      <c r="E26" s="515"/>
      <c r="F26" s="526" t="s">
        <v>342</v>
      </c>
      <c r="G26" s="526" t="s">
        <v>418</v>
      </c>
      <c r="H26" s="526" t="s">
        <v>419</v>
      </c>
      <c r="I26" s="722" t="s">
        <v>420</v>
      </c>
      <c r="J26" s="728"/>
      <c r="K26" s="722" t="s">
        <v>421</v>
      </c>
      <c r="L26" s="723"/>
      <c r="M26" s="108"/>
      <c r="N26" s="108"/>
    </row>
    <row r="27" spans="1:14" ht="8.1" customHeight="1" x14ac:dyDescent="0.15">
      <c r="A27" s="165"/>
      <c r="C27" s="194"/>
      <c r="D27" s="183"/>
      <c r="E27" s="195"/>
      <c r="F27" s="196"/>
      <c r="G27" s="196"/>
      <c r="H27" s="196"/>
      <c r="I27" s="196"/>
      <c r="J27" s="197"/>
      <c r="K27" s="196"/>
      <c r="L27" s="198"/>
      <c r="M27" s="108"/>
      <c r="N27" s="108"/>
    </row>
    <row r="28" spans="1:14" ht="21.75" customHeight="1" x14ac:dyDescent="0.15">
      <c r="A28" s="710" t="s">
        <v>94</v>
      </c>
      <c r="B28" s="711"/>
      <c r="C28" s="711"/>
      <c r="D28" s="711"/>
      <c r="E28" s="712"/>
      <c r="F28" s="131">
        <v>13482341</v>
      </c>
      <c r="G28" s="131">
        <v>15612460</v>
      </c>
      <c r="H28" s="131">
        <v>15701311</v>
      </c>
      <c r="I28" s="715">
        <v>16355632</v>
      </c>
      <c r="J28" s="715"/>
      <c r="K28" s="718">
        <v>16223138</v>
      </c>
      <c r="L28" s="717"/>
      <c r="M28" s="108"/>
      <c r="N28" s="108"/>
    </row>
    <row r="29" spans="1:14" ht="21.75" customHeight="1" x14ac:dyDescent="0.15">
      <c r="A29" s="710" t="s">
        <v>95</v>
      </c>
      <c r="B29" s="711"/>
      <c r="C29" s="711"/>
      <c r="D29" s="711"/>
      <c r="E29" s="712"/>
      <c r="F29" s="131">
        <v>14408846</v>
      </c>
      <c r="G29" s="131">
        <v>16272182</v>
      </c>
      <c r="H29" s="131">
        <v>16501028</v>
      </c>
      <c r="I29" s="715">
        <v>17140509</v>
      </c>
      <c r="J29" s="715"/>
      <c r="K29" s="718">
        <v>16870245</v>
      </c>
      <c r="L29" s="717"/>
      <c r="M29" s="108"/>
      <c r="N29" s="108"/>
    </row>
    <row r="30" spans="1:14" ht="21.75" customHeight="1" x14ac:dyDescent="0.15">
      <c r="A30" s="710" t="s">
        <v>96</v>
      </c>
      <c r="B30" s="711"/>
      <c r="C30" s="711"/>
      <c r="D30" s="711"/>
      <c r="E30" s="712"/>
      <c r="F30" s="131">
        <v>14024325</v>
      </c>
      <c r="G30" s="131">
        <v>15926355</v>
      </c>
      <c r="H30" s="131">
        <v>16188625</v>
      </c>
      <c r="I30" s="715">
        <v>16803268</v>
      </c>
      <c r="J30" s="715"/>
      <c r="K30" s="718">
        <v>16604271</v>
      </c>
      <c r="L30" s="717"/>
      <c r="M30" s="108"/>
      <c r="N30" s="108"/>
    </row>
    <row r="31" spans="1:14" ht="21.75" customHeight="1" x14ac:dyDescent="0.15">
      <c r="A31" s="710" t="s">
        <v>97</v>
      </c>
      <c r="B31" s="711"/>
      <c r="C31" s="711"/>
      <c r="D31" s="711"/>
      <c r="E31" s="712"/>
      <c r="F31" s="131">
        <v>26270</v>
      </c>
      <c r="G31" s="131">
        <v>25514</v>
      </c>
      <c r="H31" s="131">
        <v>14539</v>
      </c>
      <c r="I31" s="715">
        <v>18799</v>
      </c>
      <c r="J31" s="715"/>
      <c r="K31" s="716">
        <v>15566</v>
      </c>
      <c r="L31" s="717"/>
      <c r="M31" s="108"/>
      <c r="N31" s="108"/>
    </row>
    <row r="32" spans="1:14" ht="21.75" customHeight="1" x14ac:dyDescent="0.15">
      <c r="A32" s="710" t="s">
        <v>310</v>
      </c>
      <c r="B32" s="711"/>
      <c r="C32" s="711"/>
      <c r="D32" s="711"/>
      <c r="E32" s="712"/>
      <c r="F32" s="131">
        <v>358948</v>
      </c>
      <c r="G32" s="131">
        <v>321056</v>
      </c>
      <c r="H32" s="131">
        <v>299252</v>
      </c>
      <c r="I32" s="715">
        <v>320614</v>
      </c>
      <c r="J32" s="715"/>
      <c r="K32" s="718">
        <v>254809</v>
      </c>
      <c r="L32" s="717"/>
      <c r="M32" s="108"/>
      <c r="N32" s="108"/>
    </row>
    <row r="33" spans="1:14" ht="21.75" customHeight="1" x14ac:dyDescent="0.15">
      <c r="A33" s="710" t="s">
        <v>79</v>
      </c>
      <c r="B33" s="711"/>
      <c r="C33" s="711"/>
      <c r="D33" s="711"/>
      <c r="E33" s="712"/>
      <c r="F33" s="199">
        <v>97.331354641447348</v>
      </c>
      <c r="G33" s="199">
        <v>97.874734931062108</v>
      </c>
      <c r="H33" s="199">
        <v>98.106766439036406</v>
      </c>
      <c r="I33" s="713">
        <v>98.032491333833775</v>
      </c>
      <c r="J33" s="713"/>
      <c r="K33" s="713">
        <v>98.423413530745989</v>
      </c>
      <c r="L33" s="714"/>
      <c r="M33" s="108"/>
      <c r="N33" s="108"/>
    </row>
    <row r="34" spans="1:14" ht="21.75" customHeight="1" x14ac:dyDescent="0.15">
      <c r="A34" s="710" t="s">
        <v>98</v>
      </c>
      <c r="B34" s="711"/>
      <c r="C34" s="711"/>
      <c r="D34" s="711"/>
      <c r="E34" s="712"/>
      <c r="F34" s="199">
        <v>101.35705408309295</v>
      </c>
      <c r="G34" s="199">
        <v>115.79932594791957</v>
      </c>
      <c r="H34" s="199">
        <v>100.56910313941556</v>
      </c>
      <c r="I34" s="713">
        <v>104.16730169856517</v>
      </c>
      <c r="J34" s="713"/>
      <c r="K34" s="713">
        <v>99.189918188425864</v>
      </c>
      <c r="L34" s="714"/>
      <c r="M34" s="108"/>
      <c r="N34" s="108"/>
    </row>
    <row r="35" spans="1:14" ht="21.75" customHeight="1" x14ac:dyDescent="0.15">
      <c r="A35" s="710" t="s">
        <v>99</v>
      </c>
      <c r="B35" s="711"/>
      <c r="C35" s="711"/>
      <c r="D35" s="711"/>
      <c r="E35" s="712"/>
      <c r="F35" s="199">
        <v>103.538081136955</v>
      </c>
      <c r="G35" s="199">
        <v>112.93188920195274</v>
      </c>
      <c r="H35" s="199">
        <v>101.40636332607392</v>
      </c>
      <c r="I35" s="713">
        <v>103.87540097501804</v>
      </c>
      <c r="J35" s="713"/>
      <c r="K35" s="713">
        <v>98.42324402385016</v>
      </c>
      <c r="L35" s="714"/>
      <c r="M35" s="108"/>
      <c r="N35" s="108"/>
    </row>
    <row r="36" spans="1:14" ht="21.75" customHeight="1" x14ac:dyDescent="0.15">
      <c r="A36" s="710" t="s">
        <v>100</v>
      </c>
      <c r="B36" s="711"/>
      <c r="C36" s="711"/>
      <c r="D36" s="711"/>
      <c r="E36" s="712"/>
      <c r="F36" s="199">
        <v>103.83916113170513</v>
      </c>
      <c r="G36" s="199">
        <v>113.56236396404104</v>
      </c>
      <c r="H36" s="199">
        <v>101.64676726093322</v>
      </c>
      <c r="I36" s="713">
        <v>103.79675852643446</v>
      </c>
      <c r="J36" s="713"/>
      <c r="K36" s="713">
        <v>98.815724417416888</v>
      </c>
      <c r="L36" s="714"/>
      <c r="M36" s="108"/>
      <c r="N36" s="108"/>
    </row>
    <row r="37" spans="1:14" ht="7.35" customHeight="1" thickBot="1" x14ac:dyDescent="0.2">
      <c r="A37" s="171"/>
      <c r="B37" s="190"/>
      <c r="C37" s="709"/>
      <c r="D37" s="709"/>
      <c r="E37" s="200"/>
      <c r="F37" s="190"/>
      <c r="G37" s="190"/>
      <c r="H37" s="190"/>
      <c r="I37" s="201"/>
      <c r="J37" s="202"/>
      <c r="K37" s="201"/>
      <c r="L37" s="203"/>
      <c r="M37" s="108"/>
      <c r="N37" s="108"/>
    </row>
    <row r="38" spans="1:14" ht="15" customHeight="1" x14ac:dyDescent="0.15">
      <c r="D38" s="108"/>
      <c r="E38" s="108"/>
      <c r="F38" s="108"/>
      <c r="G38" s="108"/>
      <c r="H38" s="108"/>
      <c r="I38" s="108"/>
      <c r="K38" s="108"/>
      <c r="L38" s="177" t="s">
        <v>92</v>
      </c>
      <c r="M38" s="108"/>
      <c r="N38" s="108"/>
    </row>
  </sheetData>
  <sheetProtection sheet="1"/>
  <mergeCells count="51">
    <mergeCell ref="I26:J26"/>
    <mergeCell ref="C26:D26"/>
    <mergeCell ref="C2:D2"/>
    <mergeCell ref="A4:E4"/>
    <mergeCell ref="G11:G12"/>
    <mergeCell ref="F11:F12"/>
    <mergeCell ref="B5:D5"/>
    <mergeCell ref="B16:D16"/>
    <mergeCell ref="C9:D9"/>
    <mergeCell ref="J11:J12"/>
    <mergeCell ref="C6:D6"/>
    <mergeCell ref="I11:I12"/>
    <mergeCell ref="K32:L32"/>
    <mergeCell ref="K29:L29"/>
    <mergeCell ref="L11:L12"/>
    <mergeCell ref="C13:D13"/>
    <mergeCell ref="C14:D14"/>
    <mergeCell ref="A28:E28"/>
    <mergeCell ref="I28:J28"/>
    <mergeCell ref="K26:L26"/>
    <mergeCell ref="H11:H12"/>
    <mergeCell ref="K28:L28"/>
    <mergeCell ref="K11:K12"/>
    <mergeCell ref="C15:D15"/>
    <mergeCell ref="A25:H25"/>
    <mergeCell ref="C20:D20"/>
    <mergeCell ref="C21:D21"/>
    <mergeCell ref="C17:D17"/>
    <mergeCell ref="A33:E33"/>
    <mergeCell ref="I33:J33"/>
    <mergeCell ref="K33:L33"/>
    <mergeCell ref="A29:E29"/>
    <mergeCell ref="A34:E34"/>
    <mergeCell ref="I34:J34"/>
    <mergeCell ref="K34:L34"/>
    <mergeCell ref="I29:J29"/>
    <mergeCell ref="A32:E32"/>
    <mergeCell ref="I32:J32"/>
    <mergeCell ref="K31:L31"/>
    <mergeCell ref="A30:E30"/>
    <mergeCell ref="I30:J30"/>
    <mergeCell ref="K30:L30"/>
    <mergeCell ref="A31:E31"/>
    <mergeCell ref="I31:J31"/>
    <mergeCell ref="C37:D37"/>
    <mergeCell ref="A35:E35"/>
    <mergeCell ref="I35:J35"/>
    <mergeCell ref="K35:L35"/>
    <mergeCell ref="A36:E36"/>
    <mergeCell ref="I36:J36"/>
    <mergeCell ref="K36:L36"/>
  </mergeCells>
  <phoneticPr fontId="23"/>
  <conditionalFormatting sqref="A28:I36 K28:K36">
    <cfRule type="expression" dxfId="1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3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F0"/>
  </sheetPr>
  <dimension ref="A1:O45"/>
  <sheetViews>
    <sheetView view="pageBreakPreview" zoomScale="90" zoomScaleNormal="90" zoomScaleSheetLayoutView="90" workbookViewId="0">
      <selection activeCell="B1" sqref="A1:O25"/>
    </sheetView>
  </sheetViews>
  <sheetFormatPr defaultColWidth="9" defaultRowHeight="15.6" customHeight="1" x14ac:dyDescent="0.15"/>
  <cols>
    <col min="1" max="1" width="1.625" style="107" customWidth="1"/>
    <col min="2" max="2" width="3.625" style="107" customWidth="1"/>
    <col min="3" max="3" width="6.25" style="107" customWidth="1"/>
    <col min="4" max="15" width="6.5" style="107" customWidth="1"/>
    <col min="16" max="16384" width="9" style="107"/>
  </cols>
  <sheetData>
    <row r="1" spans="1:15" ht="15" customHeight="1" thickBot="1" x14ac:dyDescent="0.2">
      <c r="A1" s="522" t="s">
        <v>424</v>
      </c>
      <c r="B1" s="522"/>
      <c r="M1" s="108"/>
      <c r="O1" s="177" t="s">
        <v>101</v>
      </c>
    </row>
    <row r="2" spans="1:15" ht="30" customHeight="1" x14ac:dyDescent="0.15">
      <c r="A2" s="733" t="s">
        <v>286</v>
      </c>
      <c r="B2" s="734"/>
      <c r="C2" s="734"/>
      <c r="D2" s="734"/>
      <c r="E2" s="735"/>
      <c r="F2" s="736" t="s">
        <v>342</v>
      </c>
      <c r="G2" s="737"/>
      <c r="H2" s="736" t="s">
        <v>418</v>
      </c>
      <c r="I2" s="737"/>
      <c r="J2" s="677" t="s">
        <v>343</v>
      </c>
      <c r="K2" s="679"/>
      <c r="L2" s="677" t="s">
        <v>423</v>
      </c>
      <c r="M2" s="679"/>
      <c r="N2" s="677" t="s">
        <v>422</v>
      </c>
      <c r="O2" s="680"/>
    </row>
    <row r="3" spans="1:15" ht="30" customHeight="1" x14ac:dyDescent="0.15">
      <c r="A3" s="791" t="s">
        <v>287</v>
      </c>
      <c r="B3" s="792"/>
      <c r="C3" s="792"/>
      <c r="D3" s="792"/>
      <c r="E3" s="793"/>
      <c r="F3" s="794">
        <v>113447</v>
      </c>
      <c r="G3" s="747"/>
      <c r="H3" s="747">
        <v>114059</v>
      </c>
      <c r="I3" s="747"/>
      <c r="J3" s="765">
        <v>114830</v>
      </c>
      <c r="K3" s="765"/>
      <c r="L3" s="765">
        <v>115422</v>
      </c>
      <c r="M3" s="765"/>
      <c r="N3" s="765">
        <v>115112</v>
      </c>
      <c r="O3" s="776"/>
    </row>
    <row r="4" spans="1:15" ht="30" customHeight="1" x14ac:dyDescent="0.15">
      <c r="A4" s="799" t="s">
        <v>102</v>
      </c>
      <c r="B4" s="800"/>
      <c r="C4" s="781" t="s">
        <v>103</v>
      </c>
      <c r="D4" s="782"/>
      <c r="E4" s="783"/>
      <c r="F4" s="777">
        <v>14408846</v>
      </c>
      <c r="G4" s="746"/>
      <c r="H4" s="746">
        <v>16272182</v>
      </c>
      <c r="I4" s="746"/>
      <c r="J4" s="774">
        <v>16501028</v>
      </c>
      <c r="K4" s="774"/>
      <c r="L4" s="774">
        <v>17140509</v>
      </c>
      <c r="M4" s="774"/>
      <c r="N4" s="774">
        <v>16870245</v>
      </c>
      <c r="O4" s="775"/>
    </row>
    <row r="5" spans="1:15" ht="30" customHeight="1" x14ac:dyDescent="0.15">
      <c r="A5" s="801"/>
      <c r="B5" s="802"/>
      <c r="C5" s="787" t="s">
        <v>104</v>
      </c>
      <c r="D5" s="788"/>
      <c r="E5" s="789"/>
      <c r="F5" s="777">
        <v>127009.49341983481</v>
      </c>
      <c r="G5" s="746"/>
      <c r="H5" s="746">
        <v>142664.60340700866</v>
      </c>
      <c r="I5" s="746"/>
      <c r="J5" s="718">
        <v>143699.62553339719</v>
      </c>
      <c r="K5" s="718"/>
      <c r="L5" s="718">
        <v>148502.96303997506</v>
      </c>
      <c r="M5" s="718"/>
      <c r="N5" s="718">
        <v>146555.05073319899</v>
      </c>
      <c r="O5" s="717"/>
    </row>
    <row r="6" spans="1:15" ht="30" customHeight="1" x14ac:dyDescent="0.15">
      <c r="A6" s="801"/>
      <c r="B6" s="802"/>
      <c r="C6" s="787" t="s">
        <v>105</v>
      </c>
      <c r="D6" s="788"/>
      <c r="E6" s="789"/>
      <c r="F6" s="777">
        <v>14024325</v>
      </c>
      <c r="G6" s="746"/>
      <c r="H6" s="746">
        <v>15926355</v>
      </c>
      <c r="I6" s="746"/>
      <c r="J6" s="770">
        <v>16188625</v>
      </c>
      <c r="K6" s="770"/>
      <c r="L6" s="770">
        <v>16803268</v>
      </c>
      <c r="M6" s="770"/>
      <c r="N6" s="770">
        <v>16604271</v>
      </c>
      <c r="O6" s="773"/>
    </row>
    <row r="7" spans="1:15" ht="30" customHeight="1" x14ac:dyDescent="0.15">
      <c r="A7" s="803"/>
      <c r="B7" s="804"/>
      <c r="C7" s="784" t="s">
        <v>106</v>
      </c>
      <c r="D7" s="785"/>
      <c r="E7" s="786"/>
      <c r="F7" s="777">
        <v>123620</v>
      </c>
      <c r="G7" s="746"/>
      <c r="H7" s="746">
        <v>139633</v>
      </c>
      <c r="I7" s="746"/>
      <c r="J7" s="770">
        <v>140979.05599581992</v>
      </c>
      <c r="K7" s="770"/>
      <c r="L7" s="770">
        <v>145581.15437264994</v>
      </c>
      <c r="M7" s="770"/>
      <c r="N7" s="770">
        <v>144244.48363333102</v>
      </c>
      <c r="O7" s="773"/>
    </row>
    <row r="8" spans="1:15" ht="30" customHeight="1" x14ac:dyDescent="0.15">
      <c r="A8" s="795" t="s">
        <v>107</v>
      </c>
      <c r="B8" s="796"/>
      <c r="C8" s="781" t="s">
        <v>108</v>
      </c>
      <c r="D8" s="782"/>
      <c r="E8" s="783"/>
      <c r="F8" s="777">
        <v>52616185</v>
      </c>
      <c r="G8" s="746"/>
      <c r="H8" s="746">
        <v>51549346</v>
      </c>
      <c r="I8" s="746"/>
      <c r="J8" s="770">
        <v>49588145</v>
      </c>
      <c r="K8" s="770"/>
      <c r="L8" s="770">
        <v>61842785</v>
      </c>
      <c r="M8" s="770"/>
      <c r="N8" s="770">
        <v>57728230</v>
      </c>
      <c r="O8" s="773"/>
    </row>
    <row r="9" spans="1:15" ht="30" customHeight="1" thickBot="1" x14ac:dyDescent="0.2">
      <c r="A9" s="797"/>
      <c r="B9" s="798"/>
      <c r="C9" s="778" t="s">
        <v>109</v>
      </c>
      <c r="D9" s="779"/>
      <c r="E9" s="780"/>
      <c r="F9" s="790">
        <v>463795.29648205772</v>
      </c>
      <c r="G9" s="745"/>
      <c r="H9" s="745">
        <v>451953.33993810223</v>
      </c>
      <c r="I9" s="745"/>
      <c r="J9" s="771">
        <v>431839.6325002177</v>
      </c>
      <c r="K9" s="771"/>
      <c r="L9" s="771">
        <v>535797.20503890072</v>
      </c>
      <c r="M9" s="771"/>
      <c r="N9" s="771">
        <v>501496.19501007715</v>
      </c>
      <c r="O9" s="772"/>
    </row>
    <row r="10" spans="1:15" ht="15" customHeight="1" x14ac:dyDescent="0.15">
      <c r="A10" s="108" t="s">
        <v>110</v>
      </c>
      <c r="B10" s="108"/>
      <c r="O10" s="177" t="s">
        <v>92</v>
      </c>
    </row>
    <row r="11" spans="1:15" ht="15" customHeight="1" x14ac:dyDescent="0.15">
      <c r="A11" s="108"/>
      <c r="B11" s="108"/>
      <c r="O11" s="177"/>
    </row>
    <row r="12" spans="1:15" ht="15" customHeight="1" x14ac:dyDescent="0.15">
      <c r="A12" s="108"/>
      <c r="B12" s="108"/>
    </row>
    <row r="13" spans="1:15" ht="15" customHeight="1" thickBot="1" x14ac:dyDescent="0.2">
      <c r="A13" s="108" t="s">
        <v>398</v>
      </c>
      <c r="B13" s="108"/>
      <c r="C13" s="108"/>
      <c r="D13" s="108"/>
      <c r="E13" s="108"/>
      <c r="O13" s="177" t="s">
        <v>0</v>
      </c>
    </row>
    <row r="14" spans="1:15" ht="30" customHeight="1" x14ac:dyDescent="0.15">
      <c r="A14" s="225"/>
      <c r="B14" s="343"/>
      <c r="C14" s="226"/>
      <c r="D14" s="742" t="s">
        <v>432</v>
      </c>
      <c r="E14" s="743"/>
      <c r="F14" s="744"/>
      <c r="G14" s="742" t="s">
        <v>343</v>
      </c>
      <c r="H14" s="743"/>
      <c r="I14" s="744"/>
      <c r="J14" s="742" t="s">
        <v>425</v>
      </c>
      <c r="K14" s="743"/>
      <c r="L14" s="744"/>
      <c r="M14" s="742" t="s">
        <v>426</v>
      </c>
      <c r="N14" s="743"/>
      <c r="O14" s="748"/>
    </row>
    <row r="15" spans="1:15" ht="20.25" customHeight="1" x14ac:dyDescent="0.15">
      <c r="A15" s="820" t="s">
        <v>111</v>
      </c>
      <c r="B15" s="821"/>
      <c r="C15" s="822"/>
      <c r="D15" s="758" t="s">
        <v>112</v>
      </c>
      <c r="E15" s="759"/>
      <c r="F15" s="528" t="s">
        <v>31</v>
      </c>
      <c r="G15" s="738" t="s">
        <v>112</v>
      </c>
      <c r="H15" s="739"/>
      <c r="I15" s="528" t="s">
        <v>31</v>
      </c>
      <c r="J15" s="738" t="s">
        <v>112</v>
      </c>
      <c r="K15" s="739"/>
      <c r="L15" s="296" t="s">
        <v>31</v>
      </c>
      <c r="M15" s="738" t="s">
        <v>112</v>
      </c>
      <c r="N15" s="739"/>
      <c r="O15" s="298" t="s">
        <v>31</v>
      </c>
    </row>
    <row r="16" spans="1:15" ht="20.25" customHeight="1" x14ac:dyDescent="0.15">
      <c r="A16" s="223"/>
      <c r="B16" s="9"/>
      <c r="C16" s="222"/>
      <c r="D16" s="760"/>
      <c r="E16" s="761"/>
      <c r="F16" s="530" t="s">
        <v>33</v>
      </c>
      <c r="G16" s="740"/>
      <c r="H16" s="741"/>
      <c r="I16" s="530" t="s">
        <v>113</v>
      </c>
      <c r="J16" s="740"/>
      <c r="K16" s="741"/>
      <c r="L16" s="297" t="s">
        <v>33</v>
      </c>
      <c r="M16" s="740"/>
      <c r="N16" s="741"/>
      <c r="O16" s="551" t="s">
        <v>33</v>
      </c>
    </row>
    <row r="17" spans="1:15" s="205" customFormat="1" ht="24.75" customHeight="1" x14ac:dyDescent="0.15">
      <c r="A17" s="816" t="s">
        <v>80</v>
      </c>
      <c r="B17" s="817"/>
      <c r="C17" s="818"/>
      <c r="D17" s="819">
        <v>15918088</v>
      </c>
      <c r="E17" s="769"/>
      <c r="F17" s="351">
        <v>113.4621877838009</v>
      </c>
      <c r="G17" s="764">
        <v>16182502</v>
      </c>
      <c r="H17" s="764"/>
      <c r="I17" s="352">
        <v>101.661</v>
      </c>
      <c r="J17" s="757">
        <v>16844614</v>
      </c>
      <c r="K17" s="757"/>
      <c r="L17" s="351">
        <v>104.09153046914501</v>
      </c>
      <c r="M17" s="769">
        <v>16553101</v>
      </c>
      <c r="N17" s="769"/>
      <c r="O17" s="353">
        <v>98.26939934628362</v>
      </c>
    </row>
    <row r="18" spans="1:15" ht="24.75" customHeight="1" x14ac:dyDescent="0.15">
      <c r="A18" s="354"/>
      <c r="B18" s="813" t="s">
        <v>431</v>
      </c>
      <c r="C18" s="814"/>
      <c r="D18" s="751">
        <v>6361168</v>
      </c>
      <c r="E18" s="752"/>
      <c r="F18" s="230">
        <v>106.22751325136947</v>
      </c>
      <c r="G18" s="763">
        <v>6441143</v>
      </c>
      <c r="H18" s="763"/>
      <c r="I18" s="232">
        <v>101.25723766452954</v>
      </c>
      <c r="J18" s="754">
        <v>6781613</v>
      </c>
      <c r="K18" s="754"/>
      <c r="L18" s="230">
        <v>105.28586308361729</v>
      </c>
      <c r="M18" s="754">
        <v>6515845</v>
      </c>
      <c r="N18" s="754"/>
      <c r="O18" s="231">
        <v>96.081050334190408</v>
      </c>
    </row>
    <row r="19" spans="1:15" ht="24.75" customHeight="1" x14ac:dyDescent="0.15">
      <c r="A19" s="354"/>
      <c r="B19" s="344"/>
      <c r="C19" s="346" t="s">
        <v>83</v>
      </c>
      <c r="D19" s="755">
        <v>4962799</v>
      </c>
      <c r="E19" s="756"/>
      <c r="F19" s="347">
        <v>104.06416047037312</v>
      </c>
      <c r="G19" s="762">
        <v>5155817</v>
      </c>
      <c r="H19" s="762"/>
      <c r="I19" s="348">
        <v>103.88929714864534</v>
      </c>
      <c r="J19" s="753">
        <v>5570516</v>
      </c>
      <c r="K19" s="753"/>
      <c r="L19" s="347">
        <v>108.04332271684585</v>
      </c>
      <c r="M19" s="753">
        <v>5433690</v>
      </c>
      <c r="N19" s="753"/>
      <c r="O19" s="349">
        <v>97.543746396204583</v>
      </c>
    </row>
    <row r="20" spans="1:15" ht="24.75" customHeight="1" x14ac:dyDescent="0.15">
      <c r="A20" s="354"/>
      <c r="B20" s="345"/>
      <c r="C20" s="553" t="s">
        <v>84</v>
      </c>
      <c r="D20" s="751">
        <v>1398369</v>
      </c>
      <c r="E20" s="752"/>
      <c r="F20" s="232">
        <v>114.68912930616624</v>
      </c>
      <c r="G20" s="763">
        <v>1285326</v>
      </c>
      <c r="H20" s="763"/>
      <c r="I20" s="232">
        <v>91.916082235804708</v>
      </c>
      <c r="J20" s="754">
        <v>1211097</v>
      </c>
      <c r="K20" s="754"/>
      <c r="L20" s="230">
        <v>94.2248892498868</v>
      </c>
      <c r="M20" s="754">
        <v>1082155</v>
      </c>
      <c r="N20" s="754"/>
      <c r="O20" s="231">
        <v>89.353288795199731</v>
      </c>
    </row>
    <row r="21" spans="1:15" ht="24.75" customHeight="1" x14ac:dyDescent="0.15">
      <c r="A21" s="355"/>
      <c r="B21" s="811" t="s">
        <v>427</v>
      </c>
      <c r="C21" s="812"/>
      <c r="D21" s="755">
        <v>6966212</v>
      </c>
      <c r="E21" s="756"/>
      <c r="F21" s="348">
        <v>102.54829014836221</v>
      </c>
      <c r="G21" s="762">
        <v>7093277</v>
      </c>
      <c r="H21" s="762"/>
      <c r="I21" s="348">
        <v>101.82401856274257</v>
      </c>
      <c r="J21" s="753">
        <v>7458723</v>
      </c>
      <c r="K21" s="753"/>
      <c r="L21" s="347">
        <v>105.15200520154507</v>
      </c>
      <c r="M21" s="753">
        <v>7302308</v>
      </c>
      <c r="N21" s="753"/>
      <c r="O21" s="350">
        <v>97.902925205829476</v>
      </c>
    </row>
    <row r="22" spans="1:15" ht="24.75" customHeight="1" x14ac:dyDescent="0.15">
      <c r="A22" s="356"/>
      <c r="B22" s="809" t="s">
        <v>428</v>
      </c>
      <c r="C22" s="810"/>
      <c r="D22" s="751">
        <v>379615</v>
      </c>
      <c r="E22" s="752"/>
      <c r="F22" s="232">
        <v>104.0434465633582</v>
      </c>
      <c r="G22" s="763">
        <v>396591</v>
      </c>
      <c r="H22" s="763"/>
      <c r="I22" s="232">
        <v>104.47189916099207</v>
      </c>
      <c r="J22" s="754">
        <v>419256</v>
      </c>
      <c r="K22" s="754"/>
      <c r="L22" s="230">
        <v>105.71495571003882</v>
      </c>
      <c r="M22" s="754">
        <v>435661</v>
      </c>
      <c r="N22" s="754"/>
      <c r="O22" s="231">
        <v>103.91288377506822</v>
      </c>
    </row>
    <row r="23" spans="1:15" ht="24.75" customHeight="1" x14ac:dyDescent="0.15">
      <c r="A23" s="356"/>
      <c r="B23" s="807" t="s">
        <v>429</v>
      </c>
      <c r="C23" s="808"/>
      <c r="D23" s="815">
        <v>2202735</v>
      </c>
      <c r="E23" s="768"/>
      <c r="F23" s="348">
        <v>251.92396767940161</v>
      </c>
      <c r="G23" s="767">
        <v>2242797</v>
      </c>
      <c r="H23" s="767"/>
      <c r="I23" s="348">
        <v>101.81873897677205</v>
      </c>
      <c r="J23" s="768">
        <v>2179182</v>
      </c>
      <c r="K23" s="768"/>
      <c r="L23" s="347">
        <v>97.163586361137462</v>
      </c>
      <c r="M23" s="768">
        <v>2291931</v>
      </c>
      <c r="N23" s="768"/>
      <c r="O23" s="349">
        <v>105.17391388144726</v>
      </c>
    </row>
    <row r="24" spans="1:15" s="208" customFormat="1" ht="24.75" customHeight="1" thickBot="1" x14ac:dyDescent="0.2">
      <c r="A24" s="357"/>
      <c r="B24" s="805" t="s">
        <v>430</v>
      </c>
      <c r="C24" s="806"/>
      <c r="D24" s="749">
        <v>8358</v>
      </c>
      <c r="E24" s="750"/>
      <c r="F24" s="233">
        <v>94.536817102137775</v>
      </c>
      <c r="G24" s="766">
        <v>8694</v>
      </c>
      <c r="H24" s="766"/>
      <c r="I24" s="233">
        <v>104.02010050251256</v>
      </c>
      <c r="J24" s="750">
        <v>5840</v>
      </c>
      <c r="K24" s="750"/>
      <c r="L24" s="234">
        <v>67.17276282493674</v>
      </c>
      <c r="M24" s="750">
        <v>7356</v>
      </c>
      <c r="N24" s="750"/>
      <c r="O24" s="235">
        <v>125.95890410958903</v>
      </c>
    </row>
    <row r="25" spans="1:15" s="208" customFormat="1" ht="15" customHeight="1" x14ac:dyDescent="0.15">
      <c r="A25" s="209"/>
      <c r="B25" s="209"/>
      <c r="C25" s="209"/>
      <c r="D25" s="210"/>
      <c r="E25" s="211"/>
      <c r="F25" s="212"/>
      <c r="G25" s="213"/>
      <c r="H25" s="211"/>
      <c r="I25" s="214"/>
      <c r="J25" s="210"/>
      <c r="K25" s="205"/>
      <c r="L25" s="212"/>
      <c r="M25" s="215"/>
      <c r="O25" s="177" t="s">
        <v>92</v>
      </c>
    </row>
    <row r="36" spans="6:9" ht="15.6" hidden="1" customHeight="1" x14ac:dyDescent="0.15">
      <c r="F36" s="107" t="s">
        <v>301</v>
      </c>
      <c r="G36" s="107" t="s">
        <v>311</v>
      </c>
      <c r="H36" s="107" t="s">
        <v>308</v>
      </c>
      <c r="I36" s="107" t="s">
        <v>312</v>
      </c>
    </row>
    <row r="37" spans="6:9" ht="15.6" hidden="1" customHeight="1" x14ac:dyDescent="0.15"/>
    <row r="38" spans="6:9" ht="15.6" hidden="1" customHeight="1" x14ac:dyDescent="0.15">
      <c r="G38" s="107">
        <v>13952613</v>
      </c>
      <c r="H38" s="107">
        <v>13815424</v>
      </c>
    </row>
    <row r="39" spans="6:9" ht="15.6" hidden="1" customHeight="1" x14ac:dyDescent="0.15">
      <c r="G39" s="107">
        <v>14803108</v>
      </c>
      <c r="H39" s="107">
        <v>14509656</v>
      </c>
    </row>
    <row r="40" spans="6:9" ht="15.6" hidden="1" customHeight="1" x14ac:dyDescent="0.15">
      <c r="G40" s="107">
        <v>14333664</v>
      </c>
      <c r="H40" s="107">
        <v>14088234</v>
      </c>
    </row>
    <row r="41" spans="6:9" ht="15.6" hidden="1" customHeight="1" x14ac:dyDescent="0.15">
      <c r="G41" s="107">
        <v>25431</v>
      </c>
      <c r="H41" s="107">
        <v>21725</v>
      </c>
    </row>
    <row r="42" spans="6:9" ht="15.6" hidden="1" customHeight="1" x14ac:dyDescent="0.15">
      <c r="G42" s="107">
        <v>444678</v>
      </c>
      <c r="H42" s="107">
        <v>400644</v>
      </c>
    </row>
    <row r="43" spans="6:9" ht="15.6" hidden="1" customHeight="1" x14ac:dyDescent="0.15"/>
    <row r="44" spans="6:9" ht="15.6" hidden="1" customHeight="1" x14ac:dyDescent="0.15">
      <c r="G44" s="107" t="e">
        <f>G38/#REF!*100</f>
        <v>#REF!</v>
      </c>
    </row>
    <row r="45" spans="6:9" ht="15.6" hidden="1" customHeight="1" x14ac:dyDescent="0.15"/>
  </sheetData>
  <sheetProtection sheet="1"/>
  <mergeCells count="97">
    <mergeCell ref="A8:B9"/>
    <mergeCell ref="A4:B7"/>
    <mergeCell ref="B24:C24"/>
    <mergeCell ref="B23:C23"/>
    <mergeCell ref="B22:C22"/>
    <mergeCell ref="B21:C21"/>
    <mergeCell ref="B18:C18"/>
    <mergeCell ref="C4:E4"/>
    <mergeCell ref="D23:E23"/>
    <mergeCell ref="A17:C17"/>
    <mergeCell ref="D17:E17"/>
    <mergeCell ref="A15:C15"/>
    <mergeCell ref="D18:E18"/>
    <mergeCell ref="A3:E3"/>
    <mergeCell ref="J5:K5"/>
    <mergeCell ref="F4:G4"/>
    <mergeCell ref="F3:G3"/>
    <mergeCell ref="J4:K4"/>
    <mergeCell ref="J3:K3"/>
    <mergeCell ref="L4:M4"/>
    <mergeCell ref="F6:G6"/>
    <mergeCell ref="F5:G5"/>
    <mergeCell ref="C9:E9"/>
    <mergeCell ref="C8:E8"/>
    <mergeCell ref="C7:E7"/>
    <mergeCell ref="C6:E6"/>
    <mergeCell ref="C5:E5"/>
    <mergeCell ref="J9:K9"/>
    <mergeCell ref="J8:K8"/>
    <mergeCell ref="J7:K7"/>
    <mergeCell ref="F9:G9"/>
    <mergeCell ref="F8:G8"/>
    <mergeCell ref="F7:G7"/>
    <mergeCell ref="J23:K23"/>
    <mergeCell ref="J6:K6"/>
    <mergeCell ref="N2:O2"/>
    <mergeCell ref="L2:M2"/>
    <mergeCell ref="N5:O5"/>
    <mergeCell ref="N9:O9"/>
    <mergeCell ref="N8:O8"/>
    <mergeCell ref="N7:O7"/>
    <mergeCell ref="N6:O6"/>
    <mergeCell ref="N4:O4"/>
    <mergeCell ref="N3:O3"/>
    <mergeCell ref="L9:M9"/>
    <mergeCell ref="L8:M8"/>
    <mergeCell ref="L7:M7"/>
    <mergeCell ref="L6:M6"/>
    <mergeCell ref="L5:M5"/>
    <mergeCell ref="G17:H17"/>
    <mergeCell ref="L3:M3"/>
    <mergeCell ref="G24:H24"/>
    <mergeCell ref="G23:H23"/>
    <mergeCell ref="G22:H22"/>
    <mergeCell ref="G21:H21"/>
    <mergeCell ref="G20:H20"/>
    <mergeCell ref="M15:N16"/>
    <mergeCell ref="M24:N24"/>
    <mergeCell ref="M23:N23"/>
    <mergeCell ref="M22:N22"/>
    <mergeCell ref="M21:N21"/>
    <mergeCell ref="M20:N20"/>
    <mergeCell ref="M19:N19"/>
    <mergeCell ref="M18:N18"/>
    <mergeCell ref="M17:N17"/>
    <mergeCell ref="M14:O14"/>
    <mergeCell ref="D24:E24"/>
    <mergeCell ref="D20:E20"/>
    <mergeCell ref="J24:K24"/>
    <mergeCell ref="J21:K21"/>
    <mergeCell ref="J20:K20"/>
    <mergeCell ref="J22:K22"/>
    <mergeCell ref="D22:E22"/>
    <mergeCell ref="D21:E21"/>
    <mergeCell ref="J17:K17"/>
    <mergeCell ref="J19:K19"/>
    <mergeCell ref="D15:E16"/>
    <mergeCell ref="J18:K18"/>
    <mergeCell ref="D19:E19"/>
    <mergeCell ref="G19:H19"/>
    <mergeCell ref="G18:H18"/>
    <mergeCell ref="A2:E2"/>
    <mergeCell ref="J2:K2"/>
    <mergeCell ref="H2:I2"/>
    <mergeCell ref="G15:H16"/>
    <mergeCell ref="J15:K16"/>
    <mergeCell ref="G14:I14"/>
    <mergeCell ref="D14:F14"/>
    <mergeCell ref="J14:L14"/>
    <mergeCell ref="F2:G2"/>
    <mergeCell ref="H9:I9"/>
    <mergeCell ref="H8:I8"/>
    <mergeCell ref="H7:I7"/>
    <mergeCell ref="H6:I6"/>
    <mergeCell ref="H5:I5"/>
    <mergeCell ref="H4:I4"/>
    <mergeCell ref="H3:I3"/>
  </mergeCells>
  <phoneticPr fontId="23"/>
  <conditionalFormatting sqref="A3:B3 F3:F9 H3:H9 J3:J9 L3:L9 N3:N9 C4:C9">
    <cfRule type="expression" dxfId="1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F0"/>
  </sheetPr>
  <dimension ref="A1:H54"/>
  <sheetViews>
    <sheetView view="pageBreakPreview" zoomScale="90" zoomScaleNormal="90" zoomScaleSheetLayoutView="90" workbookViewId="0">
      <pane xSplit="3" topLeftCell="D1" activePane="topRight" state="frozen"/>
      <selection activeCell="F1" sqref="F1"/>
      <selection pane="topRight" sqref="A1:E54"/>
    </sheetView>
  </sheetViews>
  <sheetFormatPr defaultColWidth="9" defaultRowHeight="18.95" customHeight="1" x14ac:dyDescent="0.15"/>
  <cols>
    <col min="1" max="1" width="1.875" style="156" customWidth="1"/>
    <col min="2" max="2" width="2.625" style="156" customWidth="1"/>
    <col min="3" max="3" width="30.125" style="156" customWidth="1"/>
    <col min="4" max="5" width="29.25" style="156" customWidth="1"/>
    <col min="6" max="8" width="30.625" style="156" customWidth="1"/>
    <col min="9" max="9" width="9" style="156" customWidth="1"/>
    <col min="10" max="16384" width="9" style="156"/>
  </cols>
  <sheetData>
    <row r="1" spans="1:8" ht="12.75" thickBot="1" x14ac:dyDescent="0.2">
      <c r="A1" s="108" t="s">
        <v>407</v>
      </c>
      <c r="B1" s="108"/>
      <c r="E1" s="108"/>
      <c r="H1" s="177"/>
    </row>
    <row r="2" spans="1:8" ht="15" customHeight="1" x14ac:dyDescent="0.15">
      <c r="A2" s="671" t="s">
        <v>115</v>
      </c>
      <c r="B2" s="826"/>
      <c r="C2" s="672"/>
      <c r="D2" s="823" t="s">
        <v>453</v>
      </c>
      <c r="E2" s="823" t="s">
        <v>454</v>
      </c>
      <c r="F2" s="692" t="s">
        <v>455</v>
      </c>
      <c r="G2" s="692"/>
      <c r="H2" s="236" t="s">
        <v>116</v>
      </c>
    </row>
    <row r="3" spans="1:8" ht="20.100000000000001" customHeight="1" x14ac:dyDescent="0.15">
      <c r="A3" s="675"/>
      <c r="B3" s="827"/>
      <c r="C3" s="676"/>
      <c r="D3" s="824"/>
      <c r="E3" s="824"/>
      <c r="F3" s="437" t="s">
        <v>117</v>
      </c>
      <c r="G3" s="216" t="s">
        <v>118</v>
      </c>
      <c r="H3" s="237" t="s">
        <v>119</v>
      </c>
    </row>
    <row r="4" spans="1:8" ht="20.100000000000001" customHeight="1" x14ac:dyDescent="0.15">
      <c r="A4" s="828" t="s">
        <v>80</v>
      </c>
      <c r="B4" s="731"/>
      <c r="C4" s="825"/>
      <c r="D4" s="445">
        <v>41764896</v>
      </c>
      <c r="E4" s="445">
        <v>3334013</v>
      </c>
      <c r="F4" s="445">
        <f>F5+F29</f>
        <v>3700265</v>
      </c>
      <c r="G4" s="445">
        <f>G5+G29</f>
        <v>230993</v>
      </c>
      <c r="H4" s="446">
        <f>+D4+E4-F4</f>
        <v>41398644</v>
      </c>
    </row>
    <row r="5" spans="1:8" ht="15.95" customHeight="1" x14ac:dyDescent="0.15">
      <c r="A5" s="359"/>
      <c r="B5" s="726" t="s">
        <v>435</v>
      </c>
      <c r="C5" s="686"/>
      <c r="D5" s="241">
        <v>37293006</v>
      </c>
      <c r="E5" s="241">
        <v>3001413</v>
      </c>
      <c r="F5" s="241">
        <f>SUM(F6:F28)</f>
        <v>3397673</v>
      </c>
      <c r="G5" s="241">
        <f>SUM(G6:G28)</f>
        <v>187650</v>
      </c>
      <c r="H5" s="447">
        <f>+D5+E5-F5</f>
        <v>36896746</v>
      </c>
    </row>
    <row r="6" spans="1:8" ht="15.95" customHeight="1" x14ac:dyDescent="0.15">
      <c r="A6" s="325"/>
      <c r="B6" s="326"/>
      <c r="C6" s="557" t="s">
        <v>279</v>
      </c>
      <c r="D6" s="449">
        <v>4853259</v>
      </c>
      <c r="E6" s="438">
        <v>226100</v>
      </c>
      <c r="F6" s="438">
        <v>419322</v>
      </c>
      <c r="G6" s="438">
        <v>38241</v>
      </c>
      <c r="H6" s="447">
        <f t="shared" ref="H6:H29" si="0">+D6+E6-F6</f>
        <v>4660037</v>
      </c>
    </row>
    <row r="7" spans="1:8" ht="15.95" customHeight="1" x14ac:dyDescent="0.15">
      <c r="A7" s="325"/>
      <c r="B7" s="326"/>
      <c r="C7" s="523" t="s">
        <v>120</v>
      </c>
      <c r="D7" s="449">
        <v>1918245</v>
      </c>
      <c r="E7" s="438">
        <v>194600</v>
      </c>
      <c r="F7" s="438">
        <v>430027</v>
      </c>
      <c r="G7" s="438">
        <v>16981</v>
      </c>
      <c r="H7" s="447">
        <f t="shared" si="0"/>
        <v>1682818</v>
      </c>
    </row>
    <row r="8" spans="1:8" ht="15.95" customHeight="1" x14ac:dyDescent="0.15">
      <c r="A8" s="325"/>
      <c r="B8" s="326"/>
      <c r="C8" s="523" t="s">
        <v>121</v>
      </c>
      <c r="D8" s="438">
        <v>161636</v>
      </c>
      <c r="E8" s="438">
        <v>0</v>
      </c>
      <c r="F8" s="438">
        <v>36358</v>
      </c>
      <c r="G8" s="438">
        <v>2172</v>
      </c>
      <c r="H8" s="447">
        <f t="shared" si="0"/>
        <v>125278</v>
      </c>
    </row>
    <row r="9" spans="1:8" ht="15.95" customHeight="1" x14ac:dyDescent="0.15">
      <c r="A9" s="325"/>
      <c r="B9" s="326"/>
      <c r="C9" s="523" t="s">
        <v>122</v>
      </c>
      <c r="D9" s="438">
        <v>3057612</v>
      </c>
      <c r="E9" s="438">
        <v>162002</v>
      </c>
      <c r="F9" s="438">
        <v>367935</v>
      </c>
      <c r="G9" s="438">
        <v>37452</v>
      </c>
      <c r="H9" s="447">
        <f t="shared" si="0"/>
        <v>2851679</v>
      </c>
    </row>
    <row r="10" spans="1:8" ht="15.95" customHeight="1" x14ac:dyDescent="0.15">
      <c r="A10" s="325"/>
      <c r="B10" s="326"/>
      <c r="C10" s="523" t="s">
        <v>123</v>
      </c>
      <c r="D10" s="449">
        <v>0</v>
      </c>
      <c r="E10" s="438">
        <v>0</v>
      </c>
      <c r="F10" s="438">
        <v>0</v>
      </c>
      <c r="G10" s="438">
        <v>0</v>
      </c>
      <c r="H10" s="447">
        <f t="shared" si="0"/>
        <v>0</v>
      </c>
    </row>
    <row r="11" spans="1:8" ht="15.95" customHeight="1" x14ac:dyDescent="0.15">
      <c r="A11" s="325"/>
      <c r="B11" s="326"/>
      <c r="C11" s="523" t="s">
        <v>124</v>
      </c>
      <c r="D11" s="449">
        <v>0</v>
      </c>
      <c r="E11" s="438">
        <v>0</v>
      </c>
      <c r="F11" s="438">
        <v>0</v>
      </c>
      <c r="G11" s="438">
        <v>0</v>
      </c>
      <c r="H11" s="447">
        <f t="shared" si="0"/>
        <v>0</v>
      </c>
    </row>
    <row r="12" spans="1:8" ht="15.95" customHeight="1" x14ac:dyDescent="0.15">
      <c r="A12" s="325"/>
      <c r="B12" s="326"/>
      <c r="C12" s="523" t="s">
        <v>302</v>
      </c>
      <c r="D12" s="449">
        <v>36228</v>
      </c>
      <c r="E12" s="438">
        <v>0</v>
      </c>
      <c r="F12" s="438">
        <v>18079</v>
      </c>
      <c r="G12" s="438">
        <v>127</v>
      </c>
      <c r="H12" s="447">
        <f t="shared" si="0"/>
        <v>18149</v>
      </c>
    </row>
    <row r="13" spans="1:8" ht="15.95" customHeight="1" x14ac:dyDescent="0.15">
      <c r="A13" s="325"/>
      <c r="B13" s="326"/>
      <c r="C13" s="523" t="s">
        <v>362</v>
      </c>
      <c r="D13" s="449">
        <v>800</v>
      </c>
      <c r="E13" s="438">
        <v>4400</v>
      </c>
      <c r="F13" s="438">
        <v>40</v>
      </c>
      <c r="G13" s="438">
        <v>2</v>
      </c>
      <c r="H13" s="447">
        <f t="shared" si="0"/>
        <v>5160</v>
      </c>
    </row>
    <row r="14" spans="1:8" ht="15.95" customHeight="1" x14ac:dyDescent="0.15">
      <c r="A14" s="325"/>
      <c r="B14" s="326"/>
      <c r="C14" s="523" t="s">
        <v>125</v>
      </c>
      <c r="D14" s="450">
        <v>239465</v>
      </c>
      <c r="E14" s="438">
        <v>0</v>
      </c>
      <c r="F14" s="438">
        <v>33395</v>
      </c>
      <c r="G14" s="438">
        <v>1849</v>
      </c>
      <c r="H14" s="447">
        <f t="shared" si="0"/>
        <v>206070</v>
      </c>
    </row>
    <row r="15" spans="1:8" ht="15.95" customHeight="1" x14ac:dyDescent="0.15">
      <c r="A15" s="325"/>
      <c r="B15" s="326"/>
      <c r="C15" s="523" t="s">
        <v>126</v>
      </c>
      <c r="D15" s="451"/>
      <c r="E15" s="438">
        <v>0</v>
      </c>
      <c r="F15" s="438"/>
      <c r="G15" s="438"/>
      <c r="H15" s="447">
        <f t="shared" si="0"/>
        <v>0</v>
      </c>
    </row>
    <row r="16" spans="1:8" ht="15.95" customHeight="1" x14ac:dyDescent="0.15">
      <c r="A16" s="325"/>
      <c r="B16" s="326"/>
      <c r="C16" s="523" t="s">
        <v>127</v>
      </c>
      <c r="D16" s="451">
        <v>2833952</v>
      </c>
      <c r="E16" s="450">
        <v>154600</v>
      </c>
      <c r="F16" s="438">
        <v>152165</v>
      </c>
      <c r="G16" s="438">
        <v>12712</v>
      </c>
      <c r="H16" s="447">
        <f t="shared" si="0"/>
        <v>2836387</v>
      </c>
    </row>
    <row r="17" spans="1:8" ht="15.95" customHeight="1" x14ac:dyDescent="0.15">
      <c r="A17" s="325"/>
      <c r="B17" s="326"/>
      <c r="C17" s="523" t="s">
        <v>128</v>
      </c>
      <c r="D17" s="449">
        <v>0</v>
      </c>
      <c r="E17" s="438">
        <v>0</v>
      </c>
      <c r="F17" s="438">
        <v>0</v>
      </c>
      <c r="G17" s="438">
        <v>0</v>
      </c>
      <c r="H17" s="447">
        <f t="shared" si="0"/>
        <v>0</v>
      </c>
    </row>
    <row r="18" spans="1:8" ht="15.95" customHeight="1" x14ac:dyDescent="0.15">
      <c r="A18" s="325"/>
      <c r="B18" s="326"/>
      <c r="C18" s="523" t="s">
        <v>129</v>
      </c>
      <c r="D18" s="451">
        <v>0</v>
      </c>
      <c r="E18" s="438">
        <v>0</v>
      </c>
      <c r="F18" s="438">
        <v>0</v>
      </c>
      <c r="G18" s="438">
        <v>0</v>
      </c>
      <c r="H18" s="447">
        <f t="shared" si="0"/>
        <v>0</v>
      </c>
    </row>
    <row r="19" spans="1:8" ht="15.95" customHeight="1" x14ac:dyDescent="0.15">
      <c r="A19" s="325"/>
      <c r="B19" s="326"/>
      <c r="C19" s="523" t="s">
        <v>130</v>
      </c>
      <c r="D19" s="451">
        <v>0</v>
      </c>
      <c r="E19" s="438">
        <v>0</v>
      </c>
      <c r="F19" s="438">
        <v>0</v>
      </c>
      <c r="G19" s="438">
        <v>0</v>
      </c>
      <c r="H19" s="447">
        <f t="shared" si="0"/>
        <v>0</v>
      </c>
    </row>
    <row r="20" spans="1:8" ht="15.95" customHeight="1" x14ac:dyDescent="0.15">
      <c r="A20" s="325"/>
      <c r="B20" s="326"/>
      <c r="C20" s="523" t="s">
        <v>131</v>
      </c>
      <c r="D20" s="449">
        <v>0</v>
      </c>
      <c r="E20" s="438">
        <v>0</v>
      </c>
      <c r="F20" s="438">
        <v>0</v>
      </c>
      <c r="G20" s="438">
        <v>0</v>
      </c>
      <c r="H20" s="447">
        <f t="shared" si="0"/>
        <v>0</v>
      </c>
    </row>
    <row r="21" spans="1:8" ht="15.95" customHeight="1" x14ac:dyDescent="0.15">
      <c r="A21" s="325"/>
      <c r="B21" s="326"/>
      <c r="C21" s="523" t="s">
        <v>132</v>
      </c>
      <c r="D21" s="450">
        <v>165750</v>
      </c>
      <c r="E21" s="438">
        <v>0</v>
      </c>
      <c r="F21" s="438">
        <v>50948</v>
      </c>
      <c r="G21" s="438">
        <v>343</v>
      </c>
      <c r="H21" s="447">
        <f t="shared" si="0"/>
        <v>114802</v>
      </c>
    </row>
    <row r="22" spans="1:8" ht="15.95" customHeight="1" x14ac:dyDescent="0.15">
      <c r="A22" s="325"/>
      <c r="B22" s="326"/>
      <c r="C22" s="523" t="s">
        <v>133</v>
      </c>
      <c r="D22" s="451">
        <v>0</v>
      </c>
      <c r="E22" s="438">
        <v>0</v>
      </c>
      <c r="F22" s="438">
        <v>0</v>
      </c>
      <c r="G22" s="438">
        <v>0</v>
      </c>
      <c r="H22" s="447">
        <f t="shared" si="0"/>
        <v>0</v>
      </c>
    </row>
    <row r="23" spans="1:8" ht="15.95" customHeight="1" x14ac:dyDescent="0.15">
      <c r="A23" s="325"/>
      <c r="B23" s="326"/>
      <c r="C23" s="523" t="s">
        <v>363</v>
      </c>
      <c r="D23" s="451">
        <v>1578760</v>
      </c>
      <c r="E23" s="438">
        <v>0</v>
      </c>
      <c r="F23" s="438">
        <v>0</v>
      </c>
      <c r="G23" s="438">
        <v>776</v>
      </c>
      <c r="H23" s="447">
        <f t="shared" si="0"/>
        <v>1578760</v>
      </c>
    </row>
    <row r="24" spans="1:8" ht="15.95" customHeight="1" x14ac:dyDescent="0.15">
      <c r="A24" s="325"/>
      <c r="B24" s="326"/>
      <c r="C24" s="523" t="s">
        <v>134</v>
      </c>
      <c r="D24" s="450">
        <v>289010</v>
      </c>
      <c r="E24" s="438">
        <v>0</v>
      </c>
      <c r="F24" s="438">
        <v>19118</v>
      </c>
      <c r="G24" s="438">
        <v>865</v>
      </c>
      <c r="H24" s="447">
        <f t="shared" si="0"/>
        <v>269892</v>
      </c>
    </row>
    <row r="25" spans="1:8" ht="15.95" customHeight="1" x14ac:dyDescent="0.15">
      <c r="A25" s="325"/>
      <c r="B25" s="326"/>
      <c r="C25" s="523" t="s">
        <v>135</v>
      </c>
      <c r="D25" s="451">
        <v>4011766</v>
      </c>
      <c r="E25" s="450">
        <v>136600</v>
      </c>
      <c r="F25" s="438">
        <v>189762</v>
      </c>
      <c r="G25" s="438">
        <v>16372</v>
      </c>
      <c r="H25" s="447">
        <f t="shared" si="0"/>
        <v>3958604</v>
      </c>
    </row>
    <row r="26" spans="1:8" ht="15.95" customHeight="1" x14ac:dyDescent="0.15">
      <c r="A26" s="325"/>
      <c r="B26" s="326"/>
      <c r="C26" s="523" t="s">
        <v>136</v>
      </c>
      <c r="D26" s="450">
        <v>18046722</v>
      </c>
      <c r="E26" s="450">
        <v>2123111</v>
      </c>
      <c r="F26" s="438">
        <v>1667701</v>
      </c>
      <c r="G26" s="438">
        <v>59758</v>
      </c>
      <c r="H26" s="447">
        <f t="shared" si="0"/>
        <v>18502132</v>
      </c>
    </row>
    <row r="27" spans="1:8" ht="15.95" customHeight="1" x14ac:dyDescent="0.15">
      <c r="A27" s="325"/>
      <c r="B27" s="326"/>
      <c r="C27" s="523" t="s">
        <v>137</v>
      </c>
      <c r="D27" s="450">
        <v>0</v>
      </c>
      <c r="E27" s="438">
        <v>0</v>
      </c>
      <c r="F27" s="438">
        <v>0</v>
      </c>
      <c r="G27" s="438">
        <v>0</v>
      </c>
      <c r="H27" s="447">
        <f t="shared" si="0"/>
        <v>0</v>
      </c>
    </row>
    <row r="28" spans="1:8" ht="15.95" customHeight="1" x14ac:dyDescent="0.15">
      <c r="A28" s="325"/>
      <c r="B28" s="326"/>
      <c r="C28" s="523" t="s">
        <v>138</v>
      </c>
      <c r="D28" s="451">
        <v>99801</v>
      </c>
      <c r="E28" s="438">
        <v>0</v>
      </c>
      <c r="F28" s="438">
        <v>12823</v>
      </c>
      <c r="G28" s="438">
        <v>0</v>
      </c>
      <c r="H28" s="447">
        <f t="shared" si="0"/>
        <v>86978</v>
      </c>
    </row>
    <row r="29" spans="1:8" ht="15.95" customHeight="1" x14ac:dyDescent="0.15">
      <c r="A29" s="359"/>
      <c r="B29" s="726" t="s">
        <v>436</v>
      </c>
      <c r="C29" s="686"/>
      <c r="D29" s="241">
        <v>4471890</v>
      </c>
      <c r="E29" s="241">
        <v>332600</v>
      </c>
      <c r="F29" s="241">
        <f>SUM(F30:F30)</f>
        <v>302592</v>
      </c>
      <c r="G29" s="241">
        <f>SUM(G30:G30)</f>
        <v>43343</v>
      </c>
      <c r="H29" s="447">
        <f t="shared" si="0"/>
        <v>4501898</v>
      </c>
    </row>
    <row r="30" spans="1:8" ht="15.95" customHeight="1" thickBot="1" x14ac:dyDescent="0.2">
      <c r="A30" s="360"/>
      <c r="B30" s="328"/>
      <c r="C30" s="358" t="s">
        <v>139</v>
      </c>
      <c r="D30" s="452">
        <v>4471890</v>
      </c>
      <c r="E30" s="452">
        <v>332600</v>
      </c>
      <c r="F30" s="452">
        <v>302592</v>
      </c>
      <c r="G30" s="452">
        <v>43343</v>
      </c>
      <c r="H30" s="453">
        <f>+D30+E30-F30</f>
        <v>4501898</v>
      </c>
    </row>
    <row r="31" spans="1:8" ht="15.95" customHeight="1" x14ac:dyDescent="0.15">
      <c r="A31" s="108" t="s">
        <v>433</v>
      </c>
      <c r="B31" s="108"/>
      <c r="C31" s="293"/>
      <c r="D31" s="239"/>
      <c r="E31" s="239"/>
      <c r="F31" s="239"/>
      <c r="G31" s="239"/>
      <c r="H31" s="163" t="s">
        <v>462</v>
      </c>
    </row>
    <row r="32" spans="1:8" ht="15.95" customHeight="1" x14ac:dyDescent="0.15">
      <c r="C32" s="108"/>
      <c r="D32" s="108"/>
      <c r="E32" s="108"/>
      <c r="F32" s="108"/>
      <c r="G32" s="108"/>
      <c r="H32" s="177"/>
    </row>
    <row r="33" spans="1:8" ht="15" customHeight="1" thickBot="1" x14ac:dyDescent="0.2">
      <c r="A33" s="108" t="s">
        <v>399</v>
      </c>
      <c r="B33" s="108"/>
      <c r="D33" s="108"/>
      <c r="E33" s="108"/>
      <c r="G33" s="108"/>
      <c r="H33" s="177" t="s">
        <v>114</v>
      </c>
    </row>
    <row r="34" spans="1:8" ht="20.100000000000001" customHeight="1" x14ac:dyDescent="0.15">
      <c r="A34" s="671" t="s">
        <v>140</v>
      </c>
      <c r="B34" s="826"/>
      <c r="C34" s="672"/>
      <c r="D34" s="823" t="s">
        <v>453</v>
      </c>
      <c r="E34" s="823" t="s">
        <v>454</v>
      </c>
      <c r="F34" s="677" t="s">
        <v>455</v>
      </c>
      <c r="G34" s="679"/>
      <c r="H34" s="236" t="s">
        <v>116</v>
      </c>
    </row>
    <row r="35" spans="1:8" ht="20.100000000000001" customHeight="1" x14ac:dyDescent="0.15">
      <c r="A35" s="675"/>
      <c r="B35" s="827"/>
      <c r="C35" s="676"/>
      <c r="D35" s="824"/>
      <c r="E35" s="824"/>
      <c r="F35" s="437" t="s">
        <v>117</v>
      </c>
      <c r="G35" s="216" t="s">
        <v>118</v>
      </c>
      <c r="H35" s="237" t="s">
        <v>119</v>
      </c>
    </row>
    <row r="36" spans="1:8" ht="15.95" customHeight="1" x14ac:dyDescent="0.15">
      <c r="A36" s="828" t="s">
        <v>80</v>
      </c>
      <c r="B36" s="731"/>
      <c r="C36" s="825"/>
      <c r="D36" s="445">
        <v>41764896</v>
      </c>
      <c r="E36" s="454">
        <v>3334013</v>
      </c>
      <c r="F36" s="454">
        <f>F37+F52</f>
        <v>3700265</v>
      </c>
      <c r="G36" s="454">
        <f>G37+G52</f>
        <v>230993</v>
      </c>
      <c r="H36" s="446">
        <f>D36+E36-F36</f>
        <v>41398644</v>
      </c>
    </row>
    <row r="37" spans="1:8" ht="15.95" customHeight="1" x14ac:dyDescent="0.15">
      <c r="A37" s="359"/>
      <c r="B37" s="726" t="s">
        <v>435</v>
      </c>
      <c r="C37" s="686"/>
      <c r="D37" s="455">
        <v>37293006</v>
      </c>
      <c r="E37" s="456">
        <v>3001413</v>
      </c>
      <c r="F37" s="456">
        <f>SUM(F38:F51)</f>
        <v>3397673</v>
      </c>
      <c r="G37" s="456">
        <f>SUM(G38:G51)</f>
        <v>187650</v>
      </c>
      <c r="H37" s="447">
        <f t="shared" ref="H37:H53" si="1">D37+E37-F37</f>
        <v>36896746</v>
      </c>
    </row>
    <row r="38" spans="1:8" ht="15.95" customHeight="1" x14ac:dyDescent="0.15">
      <c r="A38" s="325"/>
      <c r="B38" s="326"/>
      <c r="C38" s="557" t="s">
        <v>141</v>
      </c>
      <c r="D38" s="457">
        <v>3033911</v>
      </c>
      <c r="E38" s="166">
        <v>240100</v>
      </c>
      <c r="F38" s="241">
        <v>224282</v>
      </c>
      <c r="G38" s="241">
        <v>10462</v>
      </c>
      <c r="H38" s="447">
        <f t="shared" si="1"/>
        <v>3049729</v>
      </c>
    </row>
    <row r="39" spans="1:8" ht="15.95" customHeight="1" x14ac:dyDescent="0.15">
      <c r="A39" s="325"/>
      <c r="B39" s="326"/>
      <c r="C39" s="523" t="s">
        <v>142</v>
      </c>
      <c r="D39" s="457">
        <v>407686</v>
      </c>
      <c r="E39" s="166">
        <v>0</v>
      </c>
      <c r="F39" s="241">
        <v>31781</v>
      </c>
      <c r="G39" s="241">
        <v>2854</v>
      </c>
      <c r="H39" s="447">
        <f t="shared" si="1"/>
        <v>375905</v>
      </c>
    </row>
    <row r="40" spans="1:8" ht="15.95" customHeight="1" x14ac:dyDescent="0.15">
      <c r="A40" s="325"/>
      <c r="B40" s="326"/>
      <c r="C40" s="523" t="s">
        <v>143</v>
      </c>
      <c r="D40" s="457">
        <v>287298</v>
      </c>
      <c r="E40" s="166">
        <v>0</v>
      </c>
      <c r="F40" s="241">
        <v>40066</v>
      </c>
      <c r="G40" s="241">
        <v>2218</v>
      </c>
      <c r="H40" s="447">
        <f t="shared" si="1"/>
        <v>247232</v>
      </c>
    </row>
    <row r="41" spans="1:8" ht="15.95" customHeight="1" x14ac:dyDescent="0.15">
      <c r="A41" s="325"/>
      <c r="B41" s="326"/>
      <c r="C41" s="523" t="s">
        <v>309</v>
      </c>
      <c r="D41" s="457">
        <v>25288</v>
      </c>
      <c r="E41" s="166">
        <v>5500</v>
      </c>
      <c r="F41" s="241">
        <v>529</v>
      </c>
      <c r="G41" s="241">
        <v>30</v>
      </c>
      <c r="H41" s="447">
        <f t="shared" si="1"/>
        <v>30259</v>
      </c>
    </row>
    <row r="42" spans="1:8" ht="15.95" customHeight="1" x14ac:dyDescent="0.15">
      <c r="A42" s="325"/>
      <c r="B42" s="326"/>
      <c r="C42" s="523" t="s">
        <v>144</v>
      </c>
      <c r="D42" s="457">
        <v>79318</v>
      </c>
      <c r="E42" s="166">
        <v>3100</v>
      </c>
      <c r="F42" s="241">
        <v>12463</v>
      </c>
      <c r="G42" s="241">
        <v>616</v>
      </c>
      <c r="H42" s="447">
        <f t="shared" si="1"/>
        <v>69955</v>
      </c>
    </row>
    <row r="43" spans="1:8" ht="15.95" customHeight="1" x14ac:dyDescent="0.15">
      <c r="A43" s="325"/>
      <c r="B43" s="326"/>
      <c r="C43" s="523" t="s">
        <v>145</v>
      </c>
      <c r="D43" s="457">
        <v>10130100</v>
      </c>
      <c r="E43" s="166">
        <v>375700</v>
      </c>
      <c r="F43" s="241">
        <v>909403</v>
      </c>
      <c r="G43" s="241">
        <v>68049</v>
      </c>
      <c r="H43" s="447">
        <f t="shared" si="1"/>
        <v>9596397</v>
      </c>
    </row>
    <row r="44" spans="1:8" ht="15.95" customHeight="1" x14ac:dyDescent="0.15">
      <c r="A44" s="325"/>
      <c r="B44" s="326"/>
      <c r="C44" s="523" t="s">
        <v>146</v>
      </c>
      <c r="D44" s="455">
        <v>143029</v>
      </c>
      <c r="E44" s="166">
        <v>82100</v>
      </c>
      <c r="F44" s="241">
        <v>45767</v>
      </c>
      <c r="G44" s="241">
        <v>1263</v>
      </c>
      <c r="H44" s="447">
        <f t="shared" si="1"/>
        <v>179362</v>
      </c>
    </row>
    <row r="45" spans="1:8" ht="15.95" customHeight="1" x14ac:dyDescent="0.15">
      <c r="A45" s="325"/>
      <c r="B45" s="326"/>
      <c r="C45" s="523" t="s">
        <v>147</v>
      </c>
      <c r="D45" s="455">
        <v>3389519</v>
      </c>
      <c r="E45" s="166">
        <v>171802</v>
      </c>
      <c r="F45" s="241">
        <v>411920</v>
      </c>
      <c r="G45" s="241">
        <v>41135</v>
      </c>
      <c r="H45" s="447">
        <f t="shared" si="1"/>
        <v>3149401</v>
      </c>
    </row>
    <row r="46" spans="1:8" ht="15.95" customHeight="1" x14ac:dyDescent="0.15">
      <c r="A46" s="325"/>
      <c r="B46" s="326"/>
      <c r="C46" s="523" t="s">
        <v>148</v>
      </c>
      <c r="D46" s="455">
        <v>18046722</v>
      </c>
      <c r="E46" s="166">
        <v>2123111</v>
      </c>
      <c r="F46" s="241">
        <v>1667701</v>
      </c>
      <c r="G46" s="241">
        <v>59758</v>
      </c>
      <c r="H46" s="447">
        <f t="shared" si="1"/>
        <v>18502132</v>
      </c>
    </row>
    <row r="47" spans="1:8" ht="15.95" customHeight="1" x14ac:dyDescent="0.15">
      <c r="A47" s="325"/>
      <c r="B47" s="326"/>
      <c r="C47" s="523" t="s">
        <v>149</v>
      </c>
      <c r="D47" s="457">
        <v>0</v>
      </c>
      <c r="E47" s="166">
        <v>0</v>
      </c>
      <c r="F47" s="241">
        <v>0</v>
      </c>
      <c r="G47" s="241">
        <v>0</v>
      </c>
      <c r="H47" s="447">
        <f t="shared" si="1"/>
        <v>0</v>
      </c>
    </row>
    <row r="48" spans="1:8" ht="15.95" customHeight="1" x14ac:dyDescent="0.15">
      <c r="A48" s="325"/>
      <c r="B48" s="326"/>
      <c r="C48" s="523" t="s">
        <v>132</v>
      </c>
      <c r="D48" s="457">
        <v>165749</v>
      </c>
      <c r="E48" s="166">
        <v>0</v>
      </c>
      <c r="F48" s="241">
        <v>50948</v>
      </c>
      <c r="G48" s="241">
        <v>343</v>
      </c>
      <c r="H48" s="447">
        <f t="shared" si="1"/>
        <v>114801</v>
      </c>
    </row>
    <row r="49" spans="1:8" ht="15.95" customHeight="1" x14ac:dyDescent="0.15">
      <c r="A49" s="325"/>
      <c r="B49" s="326"/>
      <c r="C49" s="523" t="s">
        <v>133</v>
      </c>
      <c r="D49" s="457">
        <v>0</v>
      </c>
      <c r="E49" s="166">
        <v>0</v>
      </c>
      <c r="F49" s="241">
        <v>0</v>
      </c>
      <c r="G49" s="241">
        <v>0</v>
      </c>
      <c r="H49" s="447">
        <f t="shared" si="1"/>
        <v>0</v>
      </c>
    </row>
    <row r="50" spans="1:8" ht="15.75" customHeight="1" x14ac:dyDescent="0.15">
      <c r="A50" s="325"/>
      <c r="B50" s="326"/>
      <c r="C50" s="523" t="s">
        <v>150</v>
      </c>
      <c r="D50" s="455">
        <v>5626</v>
      </c>
      <c r="E50" s="166">
        <v>0</v>
      </c>
      <c r="F50" s="241">
        <v>2813</v>
      </c>
      <c r="G50" s="241">
        <v>146</v>
      </c>
      <c r="H50" s="447">
        <f t="shared" si="1"/>
        <v>2813</v>
      </c>
    </row>
    <row r="51" spans="1:8" ht="15.75" customHeight="1" x14ac:dyDescent="0.15">
      <c r="A51" s="325"/>
      <c r="B51" s="326"/>
      <c r="C51" s="523" t="s">
        <v>363</v>
      </c>
      <c r="D51" s="455">
        <v>1578760</v>
      </c>
      <c r="E51" s="166">
        <v>0</v>
      </c>
      <c r="F51" s="241">
        <v>0</v>
      </c>
      <c r="G51" s="241">
        <v>776</v>
      </c>
      <c r="H51" s="447">
        <f t="shared" si="1"/>
        <v>1578760</v>
      </c>
    </row>
    <row r="52" spans="1:8" ht="15.95" customHeight="1" x14ac:dyDescent="0.15">
      <c r="A52" s="359"/>
      <c r="B52" s="730" t="s">
        <v>436</v>
      </c>
      <c r="C52" s="825"/>
      <c r="D52" s="455">
        <v>4471890</v>
      </c>
      <c r="E52" s="166">
        <v>332600</v>
      </c>
      <c r="F52" s="241">
        <f t="shared" ref="F52:G52" si="2">F53</f>
        <v>302592</v>
      </c>
      <c r="G52" s="241">
        <f t="shared" si="2"/>
        <v>43343</v>
      </c>
      <c r="H52" s="447">
        <f t="shared" si="1"/>
        <v>4501898</v>
      </c>
    </row>
    <row r="53" spans="1:8" ht="15.95" customHeight="1" thickBot="1" x14ac:dyDescent="0.2">
      <c r="A53" s="360"/>
      <c r="B53" s="335"/>
      <c r="C53" s="358" t="s">
        <v>139</v>
      </c>
      <c r="D53" s="458">
        <v>4471890</v>
      </c>
      <c r="E53" s="439">
        <v>332600</v>
      </c>
      <c r="F53" s="452">
        <v>302592</v>
      </c>
      <c r="G53" s="452">
        <v>43343</v>
      </c>
      <c r="H53" s="453">
        <f t="shared" si="1"/>
        <v>4501898</v>
      </c>
    </row>
    <row r="54" spans="1:8" ht="18.95" customHeight="1" x14ac:dyDescent="0.15">
      <c r="A54" s="108" t="s">
        <v>434</v>
      </c>
      <c r="B54" s="108"/>
      <c r="H54" s="163" t="s">
        <v>462</v>
      </c>
    </row>
  </sheetData>
  <sheetProtection sheet="1"/>
  <mergeCells count="14">
    <mergeCell ref="F2:G2"/>
    <mergeCell ref="E34:E35"/>
    <mergeCell ref="D34:D35"/>
    <mergeCell ref="F34:G34"/>
    <mergeCell ref="B52:C52"/>
    <mergeCell ref="B37:C37"/>
    <mergeCell ref="A2:C3"/>
    <mergeCell ref="A4:C4"/>
    <mergeCell ref="A34:C35"/>
    <mergeCell ref="A36:C36"/>
    <mergeCell ref="B29:C29"/>
    <mergeCell ref="B5:C5"/>
    <mergeCell ref="D2:D3"/>
    <mergeCell ref="E2:E3"/>
  </mergeCells>
  <phoneticPr fontId="23"/>
  <conditionalFormatting sqref="C4:H30 C36:H53">
    <cfRule type="expression" dxfId="9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56" orientation="portrait" useFirstPageNumber="1" r:id="rId1"/>
  <headerFooter differentOddEven="1" scaleWithDoc="0" alignWithMargins="0">
    <oddHeader>&amp;L&amp;"ＭＳ 明朝,標準"&amp;10ⅩⅢ　財　政</oddHeader>
    <oddFooter>&amp;C&amp;"ＭＳ 明朝,標準"&amp;A</oddFooter>
    <evenHeader>&amp;R&amp;"ＭＳ 明朝,標準"&amp;10ⅩⅢ　財　政</evenHeader>
    <evenFooter>&amp;C&amp;"ＭＳ 明朝,標準"&amp;A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－156－</vt:lpstr>
      <vt:lpstr>－157－</vt:lpstr>
      <vt:lpstr>－158－</vt:lpstr>
      <vt:lpstr>－159－</vt:lpstr>
      <vt:lpstr>－160－</vt:lpstr>
      <vt:lpstr>－161－</vt:lpstr>
      <vt:lpstr>－162－</vt:lpstr>
      <vt:lpstr>－163－</vt:lpstr>
      <vt:lpstr>－164－</vt:lpstr>
      <vt:lpstr>－165－</vt:lpstr>
      <vt:lpstr>－166－</vt:lpstr>
      <vt:lpstr>－167－</vt:lpstr>
      <vt:lpstr>－168－</vt:lpstr>
      <vt:lpstr>－169－</vt:lpstr>
      <vt:lpstr>－170－</vt:lpstr>
      <vt:lpstr>－171－</vt:lpstr>
      <vt:lpstr>－172－</vt:lpstr>
      <vt:lpstr>－173－</vt:lpstr>
      <vt:lpstr>グラフ</vt:lpstr>
      <vt:lpstr>'－156－'!Print_Area</vt:lpstr>
      <vt:lpstr>'－157－'!Print_Area</vt:lpstr>
      <vt:lpstr>'－158－'!Print_Area</vt:lpstr>
      <vt:lpstr>'－159－'!Print_Area</vt:lpstr>
      <vt:lpstr>'－160－'!Print_Area</vt:lpstr>
      <vt:lpstr>'－161－'!Print_Area</vt:lpstr>
      <vt:lpstr>'－162－'!Print_Area</vt:lpstr>
      <vt:lpstr>'－163－'!Print_Area</vt:lpstr>
      <vt:lpstr>'－164－'!Print_Area</vt:lpstr>
      <vt:lpstr>'－165－'!Print_Area</vt:lpstr>
      <vt:lpstr>'－166－'!Print_Area</vt:lpstr>
      <vt:lpstr>'－167－'!Print_Area</vt:lpstr>
      <vt:lpstr>'－168－'!Print_Area</vt:lpstr>
      <vt:lpstr>'－169－'!Print_Area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比嘉 友美</dc:creator>
  <cp:lastModifiedBy>吉田 竜馬</cp:lastModifiedBy>
  <cp:lastPrinted>2023-05-31T04:25:33Z</cp:lastPrinted>
  <dcterms:created xsi:type="dcterms:W3CDTF">2013-03-25T07:50:48Z</dcterms:created>
  <dcterms:modified xsi:type="dcterms:W3CDTF">2023-06-02T08:06:23Z</dcterms:modified>
</cp:coreProperties>
</file>